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 sheetId="1" r:id="rId4"/>
    <sheet state="visible" name="Txn_Details" sheetId="2" r:id="rId5"/>
    <sheet state="visible" name="Budgeted Quantity" sheetId="3" r:id="rId6"/>
    <sheet state="visible" name="WN" sheetId="4" r:id="rId7"/>
    <sheet state="visible" name="Order Data" sheetId="5" r:id="rId8"/>
    <sheet state="visible" name="Descriptive Analysis" sheetId="6" r:id="rId9"/>
    <sheet state="visible" name="Order Frequency" sheetId="7" r:id="rId10"/>
    <sheet state="visible" name="Frequent Customer Overview Dash" sheetId="8" r:id="rId11"/>
    <sheet state="visible" name="Spending Power" sheetId="9" r:id="rId12"/>
    <sheet state="visible" name="Spending Overview Dashboard" sheetId="10" r:id="rId13"/>
    <sheet state="visible" name="Recency Analysis" sheetId="11" r:id="rId14"/>
    <sheet state="visible" name="Recency Dashboard" sheetId="12" r:id="rId15"/>
    <sheet state="visible" name="Overall Analysis" sheetId="13" r:id="rId16"/>
    <sheet state="visible" name="Insights_workings" sheetId="14" r:id="rId17"/>
    <sheet state="visible" name="Platinum Customer Overview" sheetId="15" r:id="rId18"/>
    <sheet state="visible" name="variance" sheetId="16" r:id="rId19"/>
    <sheet state="visible" name="Insights" sheetId="17" r:id="rId20"/>
  </sheets>
  <definedNames/>
  <calcPr/>
</workbook>
</file>

<file path=xl/sharedStrings.xml><?xml version="1.0" encoding="utf-8"?>
<sst xmlns="http://schemas.openxmlformats.org/spreadsheetml/2006/main" count="2129" uniqueCount="2102">
  <si>
    <t>Get Started</t>
  </si>
  <si>
    <t>VillageMart, a leading home delivery grocery shop, seeks a comprehensive analysis of order data as of June 15, 2024. This analysis will cover the past three months, from April 1 to June 14, to identify frequent, recent, and high-value customers. The goal is to uncover key ordering patterns and trends to optimize delivery services and enhance the overall customer experience.</t>
  </si>
  <si>
    <t>Objective</t>
  </si>
  <si>
    <r>
      <rPr>
        <rFont val="Noto Serif Georgian"/>
        <b/>
        <color theme="1"/>
        <sz val="11.0"/>
      </rPr>
      <t>Frequent Customer Overview Dashboard:</t>
    </r>
    <r>
      <rPr>
        <rFont val="Noto Serif Georgian"/>
        <color theme="1"/>
        <sz val="11.0"/>
      </rPr>
      <t xml:space="preserve"> Analyze the distribution of customers into "Prime Customers" (10 or more orders) and "Casual Customers" (fewer  than 10 orders) categories. Assess each group's percentage share of the total order amount and their average order amount to gain insights into spending behaviors and optimize service offerings.</t>
    </r>
  </si>
  <si>
    <r>
      <rPr>
        <rFont val="Noto Serif Georgian"/>
        <b/>
        <color theme="1"/>
        <sz val="11.0"/>
      </rPr>
      <t>Spending Overview Dashboard:</t>
    </r>
    <r>
      <rPr>
        <rFont val="Noto Serif Georgian"/>
        <color theme="1"/>
        <sz val="11.0"/>
      </rPr>
      <t xml:space="preserve"> Review the distribution of customers into "High Value Customer" (those whose total order amount exceeds ₹1,500) and "Low Value Customer" (those whose total order amount is ₹1,500 or less). Assess each group's percentage share of the total order amount and their average total order amount to identify spending trends and optimize pricing strategies. </t>
    </r>
  </si>
  <si>
    <r>
      <rPr>
        <rFont val="Noto Serif Georgian"/>
        <b/>
        <color theme="1"/>
        <sz val="11.0"/>
      </rPr>
      <t xml:space="preserve">Recency Dashboard: </t>
    </r>
    <r>
      <rPr>
        <rFont val="Noto Serif Georgian"/>
        <b val="0"/>
        <color theme="1"/>
        <sz val="11.0"/>
      </rPr>
      <t>Analyze the distribution of customers into "Current Customers" (those who placed an order within the last 14 days) and "Idle Customers" (those who placed an order more than 14 days ago). Evaluate each group's percentage share of the total order amount and their average order amount to understand spending behavior and refine targeting strategies.</t>
    </r>
  </si>
  <si>
    <r>
      <rPr>
        <rFont val="Noto Serif Georgian"/>
        <b/>
        <color theme="1"/>
        <sz val="11.0"/>
      </rPr>
      <t xml:space="preserve">Platinum Customer Overview: </t>
    </r>
    <r>
      <rPr>
        <rFont val="Noto Serif Georgian"/>
        <color theme="1"/>
        <sz val="11.0"/>
      </rPr>
      <t xml:space="preserve">Categorize guests into "Platinum Customer" (the top 5 based on frequency, spending, and recency) and "Basic Customer". Evaluate each category percentage share of the total order amount, average order amount, and average number of orders to refine service strategies and better target high-value customers.
</t>
    </r>
  </si>
  <si>
    <t>Data</t>
  </si>
  <si>
    <r>
      <rPr>
        <rFont val="Noto Serif Georgian"/>
        <b/>
        <color theme="1"/>
        <sz val="11.0"/>
      </rPr>
      <t xml:space="preserve">Order Data: </t>
    </r>
    <r>
      <rPr>
        <rFont val="Noto Serif Georgian"/>
        <color theme="1"/>
        <sz val="11.0"/>
      </rPr>
      <t>The dataset details customer orders for 2024, covering the period from April 1 to June 14, including each OrderID, CustomerID, OrderDate, Food Category, and Order Amount.</t>
    </r>
  </si>
  <si>
    <t>SN</t>
  </si>
  <si>
    <t>Batch ID</t>
  </si>
  <si>
    <t>Substitute1</t>
  </si>
  <si>
    <t xml:space="preserve"> Substitute2</t>
  </si>
  <si>
    <t>Substitute3</t>
  </si>
  <si>
    <t>Order Date</t>
  </si>
  <si>
    <t>Order ID</t>
  </si>
  <si>
    <t>Customer Id</t>
  </si>
  <si>
    <t>Food Item</t>
  </si>
  <si>
    <t>Quantity</t>
  </si>
  <si>
    <t>OrderAmount</t>
  </si>
  <si>
    <t>ORDER2000//CUST8814/45457/Basmati Rice/Q-1/*@?##60</t>
  </si>
  <si>
    <t>ORDER2000//CUST8814/45457/Whole Wheat Bread/Q-1/*@?##20</t>
  </si>
  <si>
    <t>ORDER1999//CUST2188/45457/Fresh Milk/Q-1/*@?##30</t>
  </si>
  <si>
    <t>ORDER1999//CUST2188/45457/Eggs/Q-1/*@?##40</t>
  </si>
  <si>
    <t>ORDER1998//CUST4271/45457/Chicken Breast/Q-1/*@?##125</t>
  </si>
  <si>
    <t>ORDER1998//CUST4271/45457/Apples/Q-1/*@?##75</t>
  </si>
  <si>
    <t>ORDER1997//CUST4759/45457/Bananas/Q-2/*@?##50</t>
  </si>
  <si>
    <t>ORDER1997//CUST4759/45457/Potatoes/Q-1/*@?##15</t>
  </si>
  <si>
    <t>ORDER1996//CUST2970/45457/Onions/Q-1/*@?##12.5</t>
  </si>
  <si>
    <t>ORDER1996//CUST2970/45457/Paneer/Q-1/*@?##40</t>
  </si>
  <si>
    <t>ORDER1995//CUST8355/45457/Butter/Q-1/*@?##125</t>
  </si>
  <si>
    <t>ORDER1995//CUST8355/45457/Cheese Slices/Q-1/*@?##60</t>
  </si>
  <si>
    <t>ORDER1994//CUST8317/45456/Sugar/Q-1/*@?##22.5</t>
  </si>
  <si>
    <t>ORDER1994//CUST8317/45456/Cooking Oil/Q-1/*@?##75</t>
  </si>
  <si>
    <t>ORDER1993//CUST1509/45456/Tea Leaves/Q-2/*@?##120</t>
  </si>
  <si>
    <t>ORDER1993//CUST1509/45456/Coffee Powder/Q-1/*@?##45</t>
  </si>
  <si>
    <t>ORDER1992//CUST8355/45456/Biscuits/Q-1/*@?##20</t>
  </si>
  <si>
    <t>ORDER1992//CUST8355/45456/Chocolates/Q-1/*@?##50</t>
  </si>
  <si>
    <t>ORDER1991//CUST3384/45456/Ice Cream/Q-1/*@?##90</t>
  </si>
  <si>
    <t>ORDER1991//CUST3384/45456/Soft Drink/Q-1/*@?##50</t>
  </si>
  <si>
    <t>ORDER1990//CUST2658/45456/Basmati Rice/Q-2/*@?##120</t>
  </si>
  <si>
    <t>ORDER1990//CUST2658/45456/Whole Wheat Bread/Q-1/*@?##20</t>
  </si>
  <si>
    <t>ORDER1989//CUST1520/45456/Fresh Milk/Q-1/*@?##30</t>
  </si>
  <si>
    <t>ORDER1989//CUST1520/45456/Eggs/Q-1/*@?##40</t>
  </si>
  <si>
    <t>ORDER1988//CUST5670/45456/Chicken Breast/Q-1/*@?##125</t>
  </si>
  <si>
    <t>ORDER1988//CUST5670/45456/Apples/Q-1/*@?##75</t>
  </si>
  <si>
    <t>ORDER1987//CUST8724/45455/Bananas/Q-1/*@?##25</t>
  </si>
  <si>
    <t>ORDER1987//CUST8724/45455/Potatoes/Q-1/*@?##15</t>
  </si>
  <si>
    <t>ORDER1986//CUST9148/45455/Onions/Q-1/*@?##12.5</t>
  </si>
  <si>
    <t>ORDER1986//CUST9148/45455/Paneer/Q-1/*@?##40</t>
  </si>
  <si>
    <t>ORDER1985//CUST2970/45455/Butter/Q-1/*@?##125</t>
  </si>
  <si>
    <t>ORDER1985//CUST2970/45455/Cheese Slices/Q-1/*@?##60</t>
  </si>
  <si>
    <t>ORDER1984//CUST3153/45455/Sugar/Q-1/*@?##22.5</t>
  </si>
  <si>
    <t>ORDER1984//CUST3153/45455/Cooking Oil/Q-1/*@?##75</t>
  </si>
  <si>
    <t>ORDER1983//CUST8355/45455/Tea Leaves/Q-1/*@?##60</t>
  </si>
  <si>
    <t>ORDER1983//CUST8355/45455/Coffee Powder/Q-1/*@?##45</t>
  </si>
  <si>
    <t>ORDER1982//CUST1960/45455/Biscuits/Q-1/*@?##20</t>
  </si>
  <si>
    <t>ORDER1982//CUST1960/45455/Chocolates/Q-1/*@?##50</t>
  </si>
  <si>
    <t>ORDER1981//CUST1520/45455/Ice Cream/Q-1/*@?##90</t>
  </si>
  <si>
    <t>ORDER1981//CUST1520/45455/Soft Drink/Q-2/*@?##100</t>
  </si>
  <si>
    <t>ORDER1980//CUST2832/45454/Basmati Rice/Q-1/*@?##60</t>
  </si>
  <si>
    <t>ORDER1980//CUST2832/45454/Whole Wheat Bread/Q-2/*@?##40</t>
  </si>
  <si>
    <t>ORDER1979//CUST4271/45454/Fresh Milk/Q-1/*@?##30</t>
  </si>
  <si>
    <t>ORDER1979//CUST4271/45454/Eggs/Q-2/*@?##80</t>
  </si>
  <si>
    <t>ORDER1978//CUST8529/45454/Chicken Breast/Q-1/*@?##125</t>
  </si>
  <si>
    <t>ORDER1978//CUST8529/45454/Apples/Q-1/*@?##75</t>
  </si>
  <si>
    <t>ORDER1977//CUST8317/45453/Bananas/Q-2/*@?##50</t>
  </si>
  <si>
    <t>ORDER1977//CUST8317/45453/Potatoes/Q-1/*@?##15</t>
  </si>
  <si>
    <t>ORDER1976//CUST9482/45453/Onions/Q-1/*@?##12.5</t>
  </si>
  <si>
    <t>ORDER1976//CUST9482/45453/Paneer/Q-1/*@?##40</t>
  </si>
  <si>
    <t>ORDER1975//CUST8529/45453/Butter/Q-1/*@?##125</t>
  </si>
  <si>
    <t>ORDER1975//CUST8529/45453/Cheese Slices/Q-1/*@?##60</t>
  </si>
  <si>
    <t>ORDER1974//CUST5349/45453/Sugar/Q-2/*@?##45</t>
  </si>
  <si>
    <t>ORDER1974//CUST5349/45453/Cooking Oil/Q-1/*@?##75</t>
  </si>
  <si>
    <t>ORDER1973//CUST5670/45453/Tea Leaves/Q-1/*@?##60</t>
  </si>
  <si>
    <t>ORDER1973//CUST5670/45453/Coffee Powder/Q-1/*@?##45</t>
  </si>
  <si>
    <t>ORDER1972//CUST8724/45453/Biscuits/Q-2/*@?##40</t>
  </si>
  <si>
    <t>ORDER1972//CUST8724/45453/Chocolates/Q-1/*@?##50</t>
  </si>
  <si>
    <t>ORDER1971//CUST9148/45453/Ice Cream/Q-1/*@?##90</t>
  </si>
  <si>
    <t>ORDER1971//CUST9148/45453/Soft Drink/Q-1/*@?##50</t>
  </si>
  <si>
    <t>ORDER1970//CUST8724/45453/Basmati Rice/Q-1/*@?##60</t>
  </si>
  <si>
    <t>ORDER1970//CUST8724/45453/Whole Wheat Bread/Q-2/*@?##40</t>
  </si>
  <si>
    <t>ORDER1969//CUST1509/45453/Fresh Milk/Q-1/*@?##30</t>
  </si>
  <si>
    <t>ORDER1969//CUST1509/45453/Eggs/Q-2/*@?##80</t>
  </si>
  <si>
    <t>ORDER1968//CUST8355/45453/Chicken Breast/Q-2/*@?##250</t>
  </si>
  <si>
    <t>ORDER1968//CUST8355/45453/Apples/Q-1/*@?##75</t>
  </si>
  <si>
    <t>ORDER1967//CUST3384/45453/Bananas/Q-1/*@?##25</t>
  </si>
  <si>
    <t>ORDER1967//CUST3384/45453/Potatoes/Q-2/*@?##30</t>
  </si>
  <si>
    <t>ORDER1966//CUST2658/45453/Onions/Q-1/*@?##12.5</t>
  </si>
  <si>
    <t>ORDER1966//CUST2658/45453/Paneer/Q-1/*@?##40</t>
  </si>
  <si>
    <t>ORDER1965//CUST4675/45453/Butter/Q-1/*@?##125</t>
  </si>
  <si>
    <t>ORDER1965//CUST4675/45453/Cheese Slices/Q-1/*@?##60</t>
  </si>
  <si>
    <t>ORDER1964//CUST2169/45453/Sugar/Q-1/*@?##22.5</t>
  </si>
  <si>
    <t>ORDER1964//CUST2169/45453/Cooking Oil/Q-2/*@?##150</t>
  </si>
  <si>
    <t>ORDER1963//CUST5349/45453/Tea Leaves/Q-1/*@?##60</t>
  </si>
  <si>
    <t>ORDER1963//CUST5349/45453/Coffee Powder/Q-2/*@?##90</t>
  </si>
  <si>
    <t>ORDER1962//CUST9582/45453/Biscuits/Q-1/*@?##20</t>
  </si>
  <si>
    <t>ORDER1962//CUST9582/45453/Chocolates/Q-2/*@?##100</t>
  </si>
  <si>
    <t>ORDER1961//CUST9317/45453/Ice Cream/Q-1/*@?##90</t>
  </si>
  <si>
    <t>ORDER1961//CUST9317/45453/Soft Drink/Q-1/*@?##50</t>
  </si>
  <si>
    <t>ORDER1960//CUST8532/45452/Basmati Rice/Q-1/*@?##60</t>
  </si>
  <si>
    <t>ORDER1960//CUST8532/45452/Whole Wheat Bread/Q-1/*@?##20</t>
  </si>
  <si>
    <t>ORDER1959//CUST4022/45452/Fresh Milk/Q-1/*@?##30</t>
  </si>
  <si>
    <t>ORDER1959//CUST4022/45452/Eggs/Q-1/*@?##40</t>
  </si>
  <si>
    <t>ORDER1958//CUST2188/45452/Chicken Breast/Q-1/*@?##125</t>
  </si>
  <si>
    <t>ORDER1958//CUST2188/45452/Apples/Q-1/*@?##75</t>
  </si>
  <si>
    <t>ORDER1957//CUST1960/45452/Bananas/Q-1/*@?##25</t>
  </si>
  <si>
    <t>ORDER1957//CUST1960/45452/Potatoes/Q-1/*@?##15</t>
  </si>
  <si>
    <t>ORDER1956//CUST8355/45452/Onions/Q-2/*@?##25</t>
  </si>
  <si>
    <t>ORDER1956//CUST8355/45452/Paneer/Q-1/*@?##40</t>
  </si>
  <si>
    <t>ORDER1955//CUST5349/45452/Butter/Q-1/*@?##125</t>
  </si>
  <si>
    <t>ORDER1955//CUST5349/45452/Cheese Slices/Q-1/*@?##60</t>
  </si>
  <si>
    <t>ORDER1954//CUST5349/45452/Sugar/Q-1/*@?##22.5</t>
  </si>
  <si>
    <t>ORDER1954//CUST5349/45452/Cooking Oil/Q-1/*@?##75</t>
  </si>
  <si>
    <t>ORDER1953//CUST9584/45451/Tea Leaves/Q-1/*@?##60</t>
  </si>
  <si>
    <t>ORDER1953//CUST9584/45451/Coffee Powder/Q-1/*@?##45</t>
  </si>
  <si>
    <t>ORDER1952//CUST8814/45451/Biscuits/Q-2/*@?##40</t>
  </si>
  <si>
    <t>ORDER1952//CUST8814/45451/Chocolates/Q-1/*@?##50</t>
  </si>
  <si>
    <t>ORDER1951//CUST1509/45451/Ice Cream/Q-1/*@?##90</t>
  </si>
  <si>
    <t>ORDER1951//CUST1509/45451/Soft Drink/Q-1/*@?##50</t>
  </si>
  <si>
    <t>ORDER1950//CUST8355/45451/Basmati Rice/Q-1/*@?##60</t>
  </si>
  <si>
    <t>ORDER1950//CUST8355/45451/Whole Wheat Bread/Q-2/*@?##40</t>
  </si>
  <si>
    <t>ORDER1949//CUST6570/45451/Fresh Milk/Q-1/*@?##30</t>
  </si>
  <si>
    <t>ORDER1949//CUST6570/45451/Eggs/Q-1/*@?##40</t>
  </si>
  <si>
    <t>ORDER1948//CUST2970/45451/Chicken Breast/Q-1/*@?##125</t>
  </si>
  <si>
    <t>ORDER1948//CUST2970/45451/Apples/Q-1/*@?##75</t>
  </si>
  <si>
    <t>ORDER1947//CUST2169/45450/Bananas/Q-1/*@?##25</t>
  </si>
  <si>
    <t>ORDER1947//CUST2169/45450/Potatoes/Q-1/*@?##15</t>
  </si>
  <si>
    <t>ORDER1946//CUST4401/45450/Onions/Q-1/*@?##12.5</t>
  </si>
  <si>
    <t>ORDER1946//CUST4401/45450/Paneer/Q-1/*@?##40</t>
  </si>
  <si>
    <t>ORDER1945//CUST8552/45450/Butter/Q-2/*@?##250</t>
  </si>
  <si>
    <t>ORDER1945//CUST8552/45450/Cheese Slices/Q-1/*@?##60</t>
  </si>
  <si>
    <t>ORDER1944//CUST8355/45450/Sugar/Q-1/*@?##22.5</t>
  </si>
  <si>
    <t>ORDER1944//CUST8355/45450/Cooking Oil/Q-1/*@?##75</t>
  </si>
  <si>
    <t>ORDER1943//CUST8552/45450/Tea Leaves/Q-2/*@?##120</t>
  </si>
  <si>
    <t>ORDER1943//CUST8552/45450/Coffee Powder/Q-1/*@?##45</t>
  </si>
  <si>
    <t>ORDER1942//CUST2169/45450/Biscuits/Q-1/*@?##20</t>
  </si>
  <si>
    <t>ORDER1942//CUST2169/45450/Chocolates/Q-1/*@?##50</t>
  </si>
  <si>
    <t>ORDER1941//CUST2169/45450/Ice Cream/Q-2/*@?##180</t>
  </si>
  <si>
    <t>ORDER1941//CUST2169/45450/Soft Drink/Q-1/*@?##50</t>
  </si>
  <si>
    <t>ORDER1940//CUST5670/45449/Basmati Rice/Q-2/*@?##120</t>
  </si>
  <si>
    <t>ORDER1940//CUST5670/45449/Whole Wheat Bread/Q-1/*@?##20</t>
  </si>
  <si>
    <t>ORDER1939//CUST4275/45449/Fresh Milk/Q-2/*@?##60</t>
  </si>
  <si>
    <t>ORDER1939//CUST4275/45449/Eggs/Q-1/*@?##40</t>
  </si>
  <si>
    <t>ORDER1938//CUST4371/45449/Chicken Breast/Q-1/*@?##125</t>
  </si>
  <si>
    <t>ORDER1938//CUST4371/45449/Apples/Q-1/*@?##75</t>
  </si>
  <si>
    <t>ORDER1937//CUST7921/45449/Bananas/Q-1/*@?##25</t>
  </si>
  <si>
    <t>ORDER1937//CUST7921/45449/Potatoes/Q-1/*@?##15</t>
  </si>
  <si>
    <t>ORDER1936//CUST9482/45449/Onions/Q-1/*@?##12.5</t>
  </si>
  <si>
    <t>ORDER1936//CUST9482/45449/Paneer/Q-1/*@?##40</t>
  </si>
  <si>
    <t>ORDER1935//CUST4759/45449/Butter/Q-1/*@?##125</t>
  </si>
  <si>
    <t>ORDER1935//CUST4759/45449/Cheese Slices/Q-1/*@?##60</t>
  </si>
  <si>
    <t>ORDER1934//CUST4923/45449/Sugar/Q-1/*@?##22.5</t>
  </si>
  <si>
    <t>ORDER1934//CUST4923/45449/Cooking Oil/Q-1/*@?##75</t>
  </si>
  <si>
    <t>ORDER1933//CUST8317/45449/Tea Leaves/Q-1/*@?##60</t>
  </si>
  <si>
    <t>ORDER1933//CUST8317/45449/Coffee Powder/Q-2/*@?##90</t>
  </si>
  <si>
    <t>ORDER1932//CUST6201/45448/Biscuits/Q-1/*@?##20</t>
  </si>
  <si>
    <t>ORDER1932//CUST6201/45448/Chocolates/Q-1/*@?##50</t>
  </si>
  <si>
    <t>ORDER1931//CUST7461/45448/Ice Cream/Q-1/*@?##90</t>
  </si>
  <si>
    <t>ORDER1931//CUST7461/45448/Soft Drink/Q-1/*@?##50</t>
  </si>
  <si>
    <t>ORDER1930//CUST5349/45448/Basmati Rice/Q-1/*@?##60</t>
  </si>
  <si>
    <t>ORDER1930//CUST5349/45448/Whole Wheat Bread/Q-1/*@?##20</t>
  </si>
  <si>
    <t>ORDER1929//CUST7429/45448/Fresh Milk/Q-1/*@?##30</t>
  </si>
  <si>
    <t>ORDER1929//CUST7429/45448/Eggs/Q-1/*@?##40</t>
  </si>
  <si>
    <t>ORDER1928//CUST4923/45448/Chicken Breast/Q-1/*@?##125</t>
  </si>
  <si>
    <t>ORDER1928//CUST4923/45448/Apples/Q-1/*@?##75</t>
  </si>
  <si>
    <t>ORDER1927//CUST7461/45448/Bananas/Q-1/*@?##25</t>
  </si>
  <si>
    <t>ORDER1927//CUST7461/45448/Potatoes/Q-1/*@?##15</t>
  </si>
  <si>
    <t>ORDER1926//CUST7429/45448/Onions/Q-1/*@?##12.5</t>
  </si>
  <si>
    <t>ORDER1926//CUST7429/45448/Paneer/Q-1/*@?##40</t>
  </si>
  <si>
    <t>ORDER1925//CUST8355/45448/Butter/Q-2/*@?##250</t>
  </si>
  <si>
    <t>ORDER1925//CUST8355/45448/Cheese Slices/Q-1/*@?##60</t>
  </si>
  <si>
    <t>ORDER1924//CUST6570/45448/Sugar/Q-1/*@?##22.5</t>
  </si>
  <si>
    <t>ORDER1924//CUST6570/45448/Cooking Oil/Q-1/*@?##75</t>
  </si>
  <si>
    <t>ORDER1923//CUST2169/45448/Tea Leaves/Q-1/*@?##60</t>
  </si>
  <si>
    <t>ORDER1923//CUST2169/45448/Coffee Powder/Q-1/*@?##45</t>
  </si>
  <si>
    <t>ORDER1922//CUST3392/45448/Biscuits/Q-1/*@?##20</t>
  </si>
  <si>
    <t>ORDER1922//CUST3392/45448/Chocolates/Q-1/*@?##50</t>
  </si>
  <si>
    <t>ORDER1921//CUST2832/45448/Ice Cream/Q-2/*@?##180</t>
  </si>
  <si>
    <t>ORDER1921//CUST2832/45448/Soft Drink/Q-1/*@?##50</t>
  </si>
  <si>
    <t>ORDER1920//CUST6201/45448/Basmati Rice/Q-1/*@?##60</t>
  </si>
  <si>
    <t>ORDER1920//CUST6201/45448/Whole Wheat Bread/Q-2/*@?##40</t>
  </si>
  <si>
    <t>ORDER1919//CUST3704/45448/Fresh Milk/Q-2/*@?##60</t>
  </si>
  <si>
    <t>ORDER1919//CUST3704/45448/Eggs/Q-1/*@?##40</t>
  </si>
  <si>
    <t>ORDER1918//CUST3153/45448/Chicken Breast/Q-1/*@?##125</t>
  </si>
  <si>
    <t>ORDER1918//CUST3153/45448/Apples/Q-1/*@?##75</t>
  </si>
  <si>
    <t>ORDER1917//CUST1502/45448/Bananas/Q-1/*@?##25</t>
  </si>
  <si>
    <t>ORDER1917//CUST1502/45448/Potatoes/Q-2/*@?##30</t>
  </si>
  <si>
    <t>ORDER1916//CUST9584/45448/Onions/Q-1/*@?##12.5</t>
  </si>
  <si>
    <t>ORDER1916//CUST9584/45448/Paneer/Q-1/*@?##40</t>
  </si>
  <si>
    <t>ORDER1915//CUST7909/45448/Butter/Q-1/*@?##125</t>
  </si>
  <si>
    <t>ORDER1915//CUST7909/45448/Cheese Slices/Q-1/*@?##60</t>
  </si>
  <si>
    <t>ORDER1914//CUST3384/45448/Sugar/Q-1/*@?##22.5</t>
  </si>
  <si>
    <t>ORDER1914//CUST3384/45448/Cooking Oil/Q-1/*@?##75</t>
  </si>
  <si>
    <t>ORDER1913//CUST2658/45447/Tea Leaves/Q-1/*@?##60</t>
  </si>
  <si>
    <t>ORDER1913//CUST2658/45447/Coffee Powder/Q-1/*@?##45</t>
  </si>
  <si>
    <t>ORDER1912//CUST4675/45447/Biscuits/Q-1/*@?##20</t>
  </si>
  <si>
    <t>ORDER1912//CUST4675/45447/Chocolates/Q-1/*@?##50</t>
  </si>
  <si>
    <t>ORDER1911//CUST8924/45447/Ice Cream/Q-1/*@?##90</t>
  </si>
  <si>
    <t>ORDER1911//CUST8924/45447/Soft Drink/Q-1/*@?##50</t>
  </si>
  <si>
    <t>ORDER1910//CUST9409/45447/Basmati Rice/Q-1/*@?##60</t>
  </si>
  <si>
    <t>ORDER1910//CUST9409/45447/Whole Wheat Bread/Q-1/*@?##20</t>
  </si>
  <si>
    <t>ORDER1909//CUST4271/45447/Fresh Milk/Q-1/*@?##30</t>
  </si>
  <si>
    <t>ORDER1909//CUST4271/45447/Eggs/Q-2/*@?##80</t>
  </si>
  <si>
    <t>ORDER1908//CUST2188/45447/Chicken Breast/Q-1/*@?##125</t>
  </si>
  <si>
    <t>ORDER1908//CUST2188/45447/Apples/Q-1/*@?##75</t>
  </si>
  <si>
    <t>ORDER1907//CUST8317/45447/Bananas/Q-1/*@?##25</t>
  </si>
  <si>
    <t>ORDER1907//CUST8317/45447/Potatoes/Q-1/*@?##15</t>
  </si>
  <si>
    <t>ORDER1906//CUST2970/45447/Onions/Q-1/*@?##12.5</t>
  </si>
  <si>
    <t>ORDER1906//CUST2970/45447/Paneer/Q-2/*@?##80</t>
  </si>
  <si>
    <t>ORDER1905//CUST9482/45447/Butter/Q-1/*@?##125</t>
  </si>
  <si>
    <t>ORDER1905//CUST9482/45447/Cheese Slices/Q-1/*@?##60</t>
  </si>
  <si>
    <t>ORDER1904//CUST8449/45447/Sugar/Q-1/*@?##22.5</t>
  </si>
  <si>
    <t>ORDER1904//CUST8449/45447/Cooking Oil/Q-1/*@?##75</t>
  </si>
  <si>
    <t>ORDER1903//CUST1520/45447/Tea Leaves/Q-2/*@?##120</t>
  </si>
  <si>
    <t>ORDER1903//CUST1520/45447/Coffee Powder/Q-2/*@?##90</t>
  </si>
  <si>
    <t>ORDER1902//CUST4271/45447/Biscuits/Q-2/*@?##40</t>
  </si>
  <si>
    <t>ORDER1902//CUST4271/45447/Chocolates/Q-1/*@?##50</t>
  </si>
  <si>
    <t>ORDER1901//CUST1509/45447/Ice Cream/Q-1/*@?##90</t>
  </si>
  <si>
    <t>ORDER1901//CUST1509/45447/Soft Drink/Q-1/*@?##50</t>
  </si>
  <si>
    <t>ORDER1900//CUST6869/45447/Basmati Rice/Q-1/*@?##60</t>
  </si>
  <si>
    <t>ORDER1900//CUST6869/45447/Whole Wheat Bread/Q-1/*@?##20</t>
  </si>
  <si>
    <t>ORDER1899//CUST6570/45447/Fresh Milk/Q-1/*@?##30</t>
  </si>
  <si>
    <t>ORDER1899//CUST6570/45447/Eggs/Q-2/*@?##80</t>
  </si>
  <si>
    <t>ORDER1898//CUST1803/45447/Chicken Breast/Q-1/*@?##125</t>
  </si>
  <si>
    <t>ORDER1898//CUST1803/45447/Apples/Q-1/*@?##75</t>
  </si>
  <si>
    <t>ORDER1897//CUST7965/45447/Bananas/Q-1/*@?##25</t>
  </si>
  <si>
    <t>ORDER1897//CUST7965/45447/Potatoes/Q-2/*@?##30</t>
  </si>
  <si>
    <t>ORDER1896//CUST8449/45447/Onions/Q-1/*@?##12.5</t>
  </si>
  <si>
    <t>ORDER1896//CUST8449/45447/Paneer/Q-1/*@?##40</t>
  </si>
  <si>
    <t>ORDER1895//CUST8909/45447/Butter/Q-2/*@?##250</t>
  </si>
  <si>
    <t>ORDER1895//CUST8909/45447/Cheese Slices/Q-1/*@?##60</t>
  </si>
  <si>
    <t>ORDER1894//CUST2234/45447/Sugar/Q-1/*@?##22.5</t>
  </si>
  <si>
    <t>ORDER1894//CUST2234/45447/Cooking Oil/Q-1/*@?##75</t>
  </si>
  <si>
    <t>ORDER1893//CUST1879/45447/Tea Leaves/Q-1/*@?##60</t>
  </si>
  <si>
    <t>ORDER1893//CUST1879/45447/Coffee Powder/Q-1/*@?##45</t>
  </si>
  <si>
    <t>ORDER1892//CUST7965/45446/Biscuits/Q-1/*@?##20</t>
  </si>
  <si>
    <t>ORDER1892//CUST7965/45446/Chocolates/Q-1/*@?##50</t>
  </si>
  <si>
    <t>ORDER1891//CUST3384/45446/Ice Cream/Q-1/*@?##90</t>
  </si>
  <si>
    <t>ORDER1891//CUST3384/45446/Soft Drink/Q-2/*@?##100</t>
  </si>
  <si>
    <t>ORDER1890//CUST2658/45446/Basmati Rice/Q-2/*@?##120</t>
  </si>
  <si>
    <t>ORDER1890//CUST2658/45446/Whole Wheat Bread/Q-1/*@?##20</t>
  </si>
  <si>
    <t>ORDER1889//CUST4675/45446/Fresh Milk/Q-1/*@?##30</t>
  </si>
  <si>
    <t>ORDER1889//CUST4675/45446/Eggs/Q-1/*@?##40</t>
  </si>
  <si>
    <t>ORDER1888//CUST1879/45446/Chicken Breast/Q-1/*@?##125</t>
  </si>
  <si>
    <t>ORDER1888//CUST1879/45446/Apples/Q-2/*@?##150</t>
  </si>
  <si>
    <t>ORDER1887//CUST8951/45446/Bananas/Q-1/*@?##25</t>
  </si>
  <si>
    <t>ORDER1887//CUST8951/45446/Potatoes/Q-1/*@?##15</t>
  </si>
  <si>
    <t>ORDER1886//CUST1803/45446/Onions/Q-1/*@?##12.5</t>
  </si>
  <si>
    <t>ORDER1886//CUST1803/45446/Paneer/Q-1/*@?##40</t>
  </si>
  <si>
    <t>ORDER1885//CUST2970/45446/Butter/Q-2/*@?##250</t>
  </si>
  <si>
    <t>ORDER1885//CUST2970/45446/Cheese Slices/Q-2/*@?##120</t>
  </si>
  <si>
    <t>ORDER1884//CUST5349/45446/Sugar/Q-1/*@?##22.5</t>
  </si>
  <si>
    <t>ORDER1884//CUST5349/45446/Cooking Oil/Q-1/*@?##75</t>
  </si>
  <si>
    <t>ORDER1883//CUST1502/45446/Tea Leaves/Q-2/*@?##120</t>
  </si>
  <si>
    <t>ORDER1883//CUST1502/45446/Coffee Powder/Q-1/*@?##45</t>
  </si>
  <si>
    <t>ORDER1882//CUST5670/45446/Biscuits/Q-1/*@?##20</t>
  </si>
  <si>
    <t>ORDER1882//CUST5670/45446/Chocolates/Q-1/*@?##50</t>
  </si>
  <si>
    <t>ORDER1881//CUST2169/45446/Ice Cream/Q-1/*@?##90</t>
  </si>
  <si>
    <t>ORDER1881//CUST2169/45446/Soft Drink/Q-1/*@?##50</t>
  </si>
  <si>
    <t>ORDER1880//CUST8909/45446/Basmati Rice/Q-1/*@?##60</t>
  </si>
  <si>
    <t>ORDER1880//CUST8909/45446/Whole Wheat Bread/Q-1/*@?##20</t>
  </si>
  <si>
    <t>ORDER1879//CUST8924/45446/Fresh Milk/Q-1/*@?##30</t>
  </si>
  <si>
    <t>ORDER1879//CUST8924/45446/Eggs/Q-1/*@?##40</t>
  </si>
  <si>
    <t>ORDER1878//CUST5670/45446/Chicken Breast/Q-2/*@?##250</t>
  </si>
  <si>
    <t>ORDER1878//CUST5670/45446/Apples/Q-2/*@?##150</t>
  </si>
  <si>
    <t>ORDER1877//CUST8724/45445/Bananas/Q-2/*@?##50</t>
  </si>
  <si>
    <t>ORDER1877//CUST8724/45445/Potatoes/Q-1/*@?##15</t>
  </si>
  <si>
    <t>ORDER1876//CUST9148/45445/Onions/Q-2/*@?##25</t>
  </si>
  <si>
    <t>ORDER1876//CUST9148/45445/Paneer/Q-1/*@?##40</t>
  </si>
  <si>
    <t>ORDER1875//CUST6570/45445/Butter/Q-1/*@?##125</t>
  </si>
  <si>
    <t>ORDER1875//CUST6570/45445/Cheese Slices/Q-1/*@?##60</t>
  </si>
  <si>
    <t>ORDER1874//CUST8924/45445/Sugar/Q-2/*@?##45</t>
  </si>
  <si>
    <t>ORDER1874//CUST8924/45445/Cooking Oil/Q-1/*@?##75</t>
  </si>
  <si>
    <t>ORDER1873//CUST2527/45445/Tea Leaves/Q-1/*@?##60</t>
  </si>
  <si>
    <t>ORDER1873//CUST2527/45445/Coffee Powder/Q-1/*@?##45</t>
  </si>
  <si>
    <t>ORDER1872//CUST6228/45445/Biscuits/Q-1/*@?##20</t>
  </si>
  <si>
    <t>ORDER1872//CUST6228/45445/Chocolates/Q-1/*@?##50</t>
  </si>
  <si>
    <t>ORDER1871//CUST2982/45445/Ice Cream/Q-1/*@?##90</t>
  </si>
  <si>
    <t>ORDER1871//CUST2982/45445/Soft Drink/Q-2/*@?##100</t>
  </si>
  <si>
    <t>ORDER1870//CUST3392/45445/Basmati Rice/Q-1/*@?##60</t>
  </si>
  <si>
    <t>ORDER1870//CUST3392/45445/Whole Wheat Bread/Q-1/*@?##20</t>
  </si>
  <si>
    <t>ORDER1869//CUST3392/45445/Fresh Milk/Q-1/*@?##30</t>
  </si>
  <si>
    <t>ORDER1869//CUST3392/45445/Eggs/Q-1/*@?##40</t>
  </si>
  <si>
    <t>ORDER1868//CUST8924/45445/Chicken Breast/Q-1/*@?##125</t>
  </si>
  <si>
    <t>ORDER1868//CUST8924/45445/Apples/Q-1/*@?##75</t>
  </si>
  <si>
    <t>ORDER1867//CUST8951/45445/Bananas/Q-1/*@?##25</t>
  </si>
  <si>
    <t>ORDER1867//CUST8951/45445/Potatoes/Q-1/*@?##15</t>
  </si>
  <si>
    <t>ORDER1866//CUST8724/45445/Onions/Q-1/*@?##12.5</t>
  </si>
  <si>
    <t>ORDER1866//CUST8724/45445/Paneer/Q-1/*@?##40</t>
  </si>
  <si>
    <t>ORDER1865//CUST2124/45445/Butter/Q-1/*@?##125</t>
  </si>
  <si>
    <t>ORDER1865//CUST2124/45445/Cheese Slices/Q-1/*@?##60</t>
  </si>
  <si>
    <t>ORDER1864//CUST7461/45445/Sugar/Q-1/*@?##22.5</t>
  </si>
  <si>
    <t>ORDER1864//CUST7461/45445/Cooking Oil/Q-1/*@?##75</t>
  </si>
  <si>
    <t>ORDER1863//CUST2970/45445/Tea Leaves/Q-2/*@?##120</t>
  </si>
  <si>
    <t>ORDER1863//CUST2970/45445/Coffee Powder/Q-1/*@?##45</t>
  </si>
  <si>
    <t>ORDER1862//CUST8355/45445/Biscuits/Q-1/*@?##20</t>
  </si>
  <si>
    <t>ORDER1862//CUST8355/45445/Chocolates/Q-1/*@?##50</t>
  </si>
  <si>
    <t>ORDER1861//CUST8924/45444/Ice Cream/Q-1/*@?##90</t>
  </si>
  <si>
    <t>ORDER1861//CUST8924/45444/Soft Drink/Q-1/*@?##50</t>
  </si>
  <si>
    <t>ORDER1860//CUST8924/45444/Basmati Rice/Q-1/*@?##60</t>
  </si>
  <si>
    <t>ORDER1860//CUST8924/45444/Whole Wheat Bread/Q-1/*@?##20</t>
  </si>
  <si>
    <t>ORDER1859//CUST6818/45444/Fresh Milk/Q-1/*@?##30</t>
  </si>
  <si>
    <t>ORDER1859//CUST6818/45444/Eggs/Q-1/*@?##40</t>
  </si>
  <si>
    <t>ORDER1858//CUST1509/45444/Chicken Breast/Q-1/*@?##125</t>
  </si>
  <si>
    <t>ORDER1858//CUST1509/45444/Apples/Q-2/*@?##150</t>
  </si>
  <si>
    <t>ORDER1857//CUST1960/45444/Bananas/Q-1/*@?##25</t>
  </si>
  <si>
    <t>ORDER1857//CUST1960/45444/Potatoes/Q-1/*@?##15</t>
  </si>
  <si>
    <t>ORDER1856//CUST6570/45444/Onions/Q-2/*@?##25</t>
  </si>
  <si>
    <t>ORDER1856//CUST6570/45444/Paneer/Q-1/*@?##40</t>
  </si>
  <si>
    <t>ORDER1855//CUST9409/45444/Butter/Q-2/*@?##250</t>
  </si>
  <si>
    <t>ORDER1855//CUST9409/45444/Cheese Slices/Q-1/*@?##60</t>
  </si>
  <si>
    <t>ORDER1854//CUST8924/45444/Sugar/Q-2/*@?##45</t>
  </si>
  <si>
    <t>ORDER1854//CUST8924/45444/Cooking Oil/Q-2/*@?##150</t>
  </si>
  <si>
    <t>ORDER1853//CUST8616/45444/Tea Leaves/Q-1/*@?##60</t>
  </si>
  <si>
    <t>ORDER1853//CUST8616/45444/Coffee Powder/Q-1/*@?##45</t>
  </si>
  <si>
    <t>ORDER1852//CUST6818/45444/Biscuits/Q-1/*@?##20</t>
  </si>
  <si>
    <t>ORDER1852//CUST6818/45444/Chocolates/Q-1/*@?##50</t>
  </si>
  <si>
    <t>ORDER1851//CUST3384/45443/Ice Cream/Q-2/*@?##180</t>
  </si>
  <si>
    <t>ORDER1851//CUST3384/45443/Soft Drink/Q-1/*@?##50</t>
  </si>
  <si>
    <t>ORDER1850//CUST2658/45443/Basmati Rice/Q-1/*@?##60</t>
  </si>
  <si>
    <t>ORDER1850//CUST2658/45443/Whole Wheat Bread/Q-1/*@?##20</t>
  </si>
  <si>
    <t>ORDER1849//CUST4675/45443/Fresh Milk/Q-2/*@?##60</t>
  </si>
  <si>
    <t>ORDER1849//CUST4675/45443/Eggs/Q-1/*@?##40</t>
  </si>
  <si>
    <t>ORDER1848//CUST8317/45443/Chicken Breast/Q-1/*@?##125</t>
  </si>
  <si>
    <t>ORDER1848//CUST8317/45443/Apples/Q-1/*@?##75</t>
  </si>
  <si>
    <t>ORDER1847//CUST4271/45443/Bananas/Q-1/*@?##25</t>
  </si>
  <si>
    <t>ORDER1847//CUST4271/45443/Potatoes/Q-1/*@?##15</t>
  </si>
  <si>
    <t>ORDER1846//CUST6818/45443/Onions/Q-2/*@?##25</t>
  </si>
  <si>
    <t>ORDER1846//CUST6818/45443/Paneer/Q-1/*@?##40</t>
  </si>
  <si>
    <t>ORDER1845//CUST8616/45443/Butter/Q-1/*@?##125</t>
  </si>
  <si>
    <t>ORDER1845//CUST8616/45443/Cheese Slices/Q-1/*@?##60</t>
  </si>
  <si>
    <t>ORDER1844//CUST8552/45443/Sugar/Q-1/*@?##22.5</t>
  </si>
  <si>
    <t>ORDER1844//CUST8552/45443/Cooking Oil/Q-1/*@?##75</t>
  </si>
  <si>
    <t>ORDER1843//CUST8814/45443/Tea Leaves/Q-1/*@?##60</t>
  </si>
  <si>
    <t>ORDER1843//CUST8814/45443/Coffee Powder/Q-1/*@?##45</t>
  </si>
  <si>
    <t>ORDER1842//CUST6818/45443/Biscuits/Q-1/*@?##20</t>
  </si>
  <si>
    <t>ORDER1842//CUST6818/45443/Chocolates/Q-1/*@?##50</t>
  </si>
  <si>
    <t>ORDER1841//CUST6818/45443/Ice Cream/Q-2/*@?##180</t>
  </si>
  <si>
    <t>ORDER1841//CUST6818/45443/Soft Drink/Q-1/*@?##50</t>
  </si>
  <si>
    <t>ORDER1840//CUST8355/45443/Basmati Rice/Q-1/*@?##60</t>
  </si>
  <si>
    <t>ORDER1840//CUST8355/45443/Whole Wheat Bread/Q-1/*@?##20</t>
  </si>
  <si>
    <t>ORDER1839//CUST9276/45443/Fresh Milk/Q-1/*@?##30</t>
  </si>
  <si>
    <t>ORDER1839//CUST9276/45443/Eggs/Q-1/*@?##40</t>
  </si>
  <si>
    <t>ORDER1838//CUST2970/45443/Chicken Breast/Q-1/*@?##125</t>
  </si>
  <si>
    <t>ORDER1838//CUST2970/45443/Apples/Q-1/*@?##75</t>
  </si>
  <si>
    <t>ORDER1837//CUST9482/45443/Bananas/Q-2/*@?##50</t>
  </si>
  <si>
    <t>ORDER1837//CUST9482/45443/Potatoes/Q-1/*@?##15</t>
  </si>
  <si>
    <t>ORDER1836//CUST4275/45443/Onions/Q-2/*@?##25</t>
  </si>
  <si>
    <t>ORDER1836//CUST4275/45443/Paneer/Q-2/*@?##80</t>
  </si>
  <si>
    <t>ORDER1835//CUST4371/45443/Butter/Q-2/*@?##250</t>
  </si>
  <si>
    <t>ORDER1835//CUST4371/45443/Cheese Slices/Q-1/*@?##60</t>
  </si>
  <si>
    <t>ORDER1834//CUST7921/45443/Sugar/Q-1/*@?##22.5</t>
  </si>
  <si>
    <t>ORDER1834//CUST7921/45443/Cooking Oil/Q-1/*@?##75</t>
  </si>
  <si>
    <t>ORDER1833//CUST7043/45443/Tea Leaves/Q-2/*@?##120</t>
  </si>
  <si>
    <t>ORDER1833//CUST7043/45443/Coffee Powder/Q-1/*@?##45</t>
  </si>
  <si>
    <t>ORDER1832//CUST3384/45442/Biscuits/Q-1/*@?##20</t>
  </si>
  <si>
    <t>ORDER1832//CUST3384/45442/Chocolates/Q-1/*@?##50</t>
  </si>
  <si>
    <t>ORDER1831//CUST2658/45442/Ice Cream/Q-1/*@?##90</t>
  </si>
  <si>
    <t>ORDER1831//CUST2658/45442/Soft Drink/Q-1/*@?##50</t>
  </si>
  <si>
    <t>ORDER1830//CUST4675/45442/Basmati Rice/Q-1/*@?##60</t>
  </si>
  <si>
    <t>ORDER1830//CUST4675/45442/Whole Wheat Bread/Q-1/*@?##20</t>
  </si>
  <si>
    <t>ORDER1829//CUST7043/45442/Fresh Milk/Q-1/*@?##30</t>
  </si>
  <si>
    <t>ORDER1829//CUST7043/45442/Eggs/Q-1/*@?##40</t>
  </si>
  <si>
    <t>ORDER1828//CUST4485/45442/Chicken Breast/Q-1/*@?##125</t>
  </si>
  <si>
    <t>ORDER1828//CUST4485/45442/Apples/Q-1/*@?##75</t>
  </si>
  <si>
    <t>ORDER1827//CUST8924/45442/Bananas/Q-1/*@?##25</t>
  </si>
  <si>
    <t>ORDER1827//CUST8924/45442/Potatoes/Q-2/*@?##30</t>
  </si>
  <si>
    <t>ORDER1826//CUST8616/45442/Onions/Q-1/*@?##12.5</t>
  </si>
  <si>
    <t>ORDER1826//CUST8616/45442/Paneer/Q-1/*@?##40</t>
  </si>
  <si>
    <t>ORDER1825//CUST2234/45442/Butter/Q-1/*@?##125</t>
  </si>
  <si>
    <t>ORDER1825//CUST2234/45442/Cheese Slices/Q-1/*@?##60</t>
  </si>
  <si>
    <t>ORDER1824//CUST2188/45442/Sugar/Q-1/*@?##22.5</t>
  </si>
  <si>
    <t>ORDER1824//CUST2188/45442/Cooking Oil/Q-1/*@?##75</t>
  </si>
  <si>
    <t>ORDER1823//CUST4022/45442/Tea Leaves/Q-1/*@?##60</t>
  </si>
  <si>
    <t>ORDER1823//CUST4022/45442/Coffee Powder/Q-1/*@?##45</t>
  </si>
  <si>
    <t>ORDER1822//CUST7909/45442/Biscuits/Q-1/*@?##20</t>
  </si>
  <si>
    <t>ORDER1822//CUST7909/45442/Chocolates/Q-1/*@?##50</t>
  </si>
  <si>
    <t>ORDER1821//CUST1803/45442/Ice Cream/Q-1/*@?##90</t>
  </si>
  <si>
    <t>ORDER1821//CUST1803/45442/Soft Drink/Q-1/*@?##50</t>
  </si>
  <si>
    <t>ORDER1820//CUST8317/45442/Basmati Rice/Q-1/*@?##60</t>
  </si>
  <si>
    <t>ORDER1820//CUST8317/45442/Whole Wheat Bread/Q-1/*@?##20</t>
  </si>
  <si>
    <t>ORDER1819//CUST2121/45442/Fresh Milk/Q-1/*@?##30</t>
  </si>
  <si>
    <t>ORDER1819//CUST2121/45442/Eggs/Q-1/*@?##40</t>
  </si>
  <si>
    <t>ORDER1818//CUST8178/45441/Chicken Breast/Q-1/*@?##125</t>
  </si>
  <si>
    <t>ORDER1818//CUST8178/45441/Apples/Q-1/*@?##75</t>
  </si>
  <si>
    <t>ORDER1817//CUST4164/45441/Bananas/Q-1/*@?##25</t>
  </si>
  <si>
    <t>ORDER1817//CUST4164/45441/Potatoes/Q-1/*@?##15</t>
  </si>
  <si>
    <t>ORDER1816//CUST9821/45441/Onions/Q-1/*@?##12.5</t>
  </si>
  <si>
    <t>ORDER1816//CUST9821/45441/Paneer/Q-2/*@?##80</t>
  </si>
  <si>
    <t>ORDER1815//CUST8135/45441/Butter/Q-1/*@?##125</t>
  </si>
  <si>
    <t>ORDER1815//CUST8135/45441/Cheese Slices/Q-1/*@?##60</t>
  </si>
  <si>
    <t>ORDER1814//CUST4759/45441/Sugar/Q-1/*@?##22.5</t>
  </si>
  <si>
    <t>ORDER1814//CUST4759/45441/Cooking Oil/Q-1/*@?##75</t>
  </si>
  <si>
    <t>ORDER1813//CUST2970/45441/Tea Leaves/Q-1/*@?##60</t>
  </si>
  <si>
    <t>ORDER1813//CUST2970/45441/Coffee Powder/Q-1/*@?##45</t>
  </si>
  <si>
    <t>ORDER1812//CUST8724/45441/Biscuits/Q-2/*@?##40</t>
  </si>
  <si>
    <t>ORDER1812//CUST8724/45441/Chocolates/Q-2/*@?##100</t>
  </si>
  <si>
    <t>ORDER1811//CUST1509/45441/Ice Cream/Q-1/*@?##90</t>
  </si>
  <si>
    <t>ORDER1811//CUST1509/45441/Soft Drink/Q-1/*@?##50</t>
  </si>
  <si>
    <t>ORDER1810//CUST6869/45441/Basmati Rice/Q-1/*@?##60</t>
  </si>
  <si>
    <t>ORDER1810//CUST6869/45441/Whole Wheat Bread/Q-1/*@?##20</t>
  </si>
  <si>
    <t>ORDER1809//CUST6570/45441/Fresh Milk/Q-1/*@?##30</t>
  </si>
  <si>
    <t>ORDER1809//CUST6570/45441/Eggs/Q-1/*@?##40</t>
  </si>
  <si>
    <t>ORDER1808//CUST3846/45441/Chicken Breast/Q-1/*@?##125</t>
  </si>
  <si>
    <t>ORDER1808//CUST3846/45441/Apples/Q-1/*@?##75</t>
  </si>
  <si>
    <t>ORDER1807//CUST8449/45441/Bananas/Q-2/*@?##50</t>
  </si>
  <si>
    <t>ORDER1807//CUST8449/45441/Potatoes/Q-1/*@?##15</t>
  </si>
  <si>
    <t>ORDER1806//CUST9482/45441/Onions/Q-1/*@?##12.5</t>
  </si>
  <si>
    <t>ORDER1806//CUST9482/45441/Paneer/Q-1/*@?##40</t>
  </si>
  <si>
    <t>ORDER1805//CUST8105/45441/Butter/Q-1/*@?##125</t>
  </si>
  <si>
    <t>ORDER1805//CUST8105/45441/Cheese Slices/Q-2/*@?##120</t>
  </si>
  <si>
    <t>ORDER1804//CUST1960/45441/Sugar/Q-1/*@?##22.5</t>
  </si>
  <si>
    <t>ORDER1804//CUST1960/45441/Cooking Oil/Q-1/*@?##75</t>
  </si>
  <si>
    <t>ORDER1803//CUST2234/45441/Tea Leaves/Q-2/*@?##120</t>
  </si>
  <si>
    <t>ORDER1803//CUST2234/45441/Coffee Powder/Q-2/*@?##90</t>
  </si>
  <si>
    <t>ORDER1802//CUST3384/45441/Biscuits/Q-1/*@?##20</t>
  </si>
  <si>
    <t>ORDER1802//CUST3384/45441/Chocolates/Q-1/*@?##50</t>
  </si>
  <si>
    <t>ORDER1801//CUST4729/45441/Ice Cream/Q-1/*@?##90</t>
  </si>
  <si>
    <t>ORDER1801//CUST4729/45441/Soft Drink/Q-1/*@?##50</t>
  </si>
  <si>
    <t>ORDER1800//CUST8381/45441/Basmati Rice/Q-1/*@?##60</t>
  </si>
  <si>
    <t>ORDER1800//CUST8381/45441/Whole Wheat Bread/Q-1/*@?##20</t>
  </si>
  <si>
    <t>ORDER1799//CUST5905/45441/Fresh Milk/Q-1/*@?##30</t>
  </si>
  <si>
    <t>ORDER1799//CUST5905/45441/Eggs/Q-1/*@?##40</t>
  </si>
  <si>
    <t>ORDER1798//CUST8105/45441/Chicken Breast/Q-1/*@?##125</t>
  </si>
  <si>
    <t>ORDER1798//CUST8105/45441/Apples/Q-2/*@?##150</t>
  </si>
  <si>
    <t>ORDER1797//CUST9595/45441/Bananas/Q-2/*@?##50</t>
  </si>
  <si>
    <t>ORDER1797//CUST9595/45441/Potatoes/Q-2/*@?##30</t>
  </si>
  <si>
    <t>ORDER1796//CUST4943/45441/Onions/Q-2/*@?##25</t>
  </si>
  <si>
    <t>ORDER1796//CUST4943/45441/Paneer/Q-1/*@?##40</t>
  </si>
  <si>
    <t>ORDER1795//CUST8951/45441/Butter/Q-1/*@?##125</t>
  </si>
  <si>
    <t>ORDER1795//CUST8951/45441/Cheese Slices/Q-1/*@?##60</t>
  </si>
  <si>
    <t>ORDER1794//CUST8848/45440/Sugar/Q-1/*@?##22.5</t>
  </si>
  <si>
    <t>ORDER1794//CUST8848/45440/Cooking Oil/Q-2/*@?##150</t>
  </si>
  <si>
    <t>ORDER1793//CUST4291/45440/Tea Leaves/Q-1/*@?##60</t>
  </si>
  <si>
    <t>ORDER1793//CUST4291/45440/Coffee Powder/Q-1/*@?##45</t>
  </si>
  <si>
    <t>ORDER1792//CUST2832/45440/Biscuits/Q-1/*@?##20</t>
  </si>
  <si>
    <t>ORDER1792//CUST2832/45440/Chocolates/Q-2/*@?##100</t>
  </si>
  <si>
    <t>ORDER1791//CUST8311/45440/Ice Cream/Q-2/*@?##180</t>
  </si>
  <si>
    <t>ORDER1791//CUST8311/45440/Soft Drink/Q-1/*@?##50</t>
  </si>
  <si>
    <t>ORDER1790//CUST8909/45440/Basmati Rice/Q-1/*@?##60</t>
  </si>
  <si>
    <t>ORDER1790//CUST8909/45440/Whole Wheat Bread/Q-2/*@?##40</t>
  </si>
  <si>
    <t>ORDER1789//CUST5670/45440/Fresh Milk/Q-1/*@?##30</t>
  </si>
  <si>
    <t>ORDER1789//CUST5670/45440/Eggs/Q-1/*@?##40</t>
  </si>
  <si>
    <t>ORDER1788//CUST1502/45440/Chicken Breast/Q-1/*@?##125</t>
  </si>
  <si>
    <t>ORDER1788//CUST1502/45440/Apples/Q-1/*@?##75</t>
  </si>
  <si>
    <t>ORDER1787//CUST1193/45440/Bananas/Q-1/*@?##25</t>
  </si>
  <si>
    <t>ORDER1787//CUST1193/45440/Potatoes/Q-2/*@?##30</t>
  </si>
  <si>
    <t>ORDER1786//CUST2188/45440/Onions/Q-1/*@?##12.5</t>
  </si>
  <si>
    <t>ORDER1786//CUST2188/45440/Paneer/Q-1/*@?##40</t>
  </si>
  <si>
    <t>ORDER1785//CUST3384/45440/Butter/Q-1/*@?##125</t>
  </si>
  <si>
    <t>ORDER1785//CUST3384/45440/Cheese Slices/Q-1/*@?##60</t>
  </si>
  <si>
    <t>ORDER1784//CUST2658/45440/Sugar/Q-2/*@?##45</t>
  </si>
  <si>
    <t>ORDER1784//CUST2658/45440/Cooking Oil/Q-1/*@?##75</t>
  </si>
  <si>
    <t>ORDER1783//CUST8317/45440/Tea Leaves/Q-1/*@?##60</t>
  </si>
  <si>
    <t>ORDER1783//CUST8317/45440/Coffee Powder/Q-1/*@?##45</t>
  </si>
  <si>
    <t>ORDER1782//CUST6201/45440/Biscuits/Q-1/*@?##20</t>
  </si>
  <si>
    <t>ORDER1782//CUST6201/45440/Chocolates/Q-1/*@?##50</t>
  </si>
  <si>
    <t>ORDER1781//CUST8355/45440/Ice Cream/Q-2/*@?##180</t>
  </si>
  <si>
    <t>ORDER1781//CUST8355/45440/Soft Drink/Q-1/*@?##50</t>
  </si>
  <si>
    <t>ORDER1780//CUST3938/45440/Basmati Rice/Q-1/*@?##60</t>
  </si>
  <si>
    <t>ORDER1780//CUST3938/45440/Whole Wheat Bread/Q-1/*@?##20</t>
  </si>
  <si>
    <t>ORDER1779//CUST1509/45440/Fresh Milk/Q-1/*@?##30</t>
  </si>
  <si>
    <t>ORDER1779//CUST1509/45440/Eggs/Q-1/*@?##40</t>
  </si>
  <si>
    <t>ORDER1778//CUST6869/45440/Chicken Breast/Q-1/*@?##125</t>
  </si>
  <si>
    <t>ORDER1778//CUST6869/45440/Apples/Q-1/*@?##75</t>
  </si>
  <si>
    <t>ORDER1777//CUST6570/45440/Bananas/Q-1/*@?##25</t>
  </si>
  <si>
    <t>ORDER1777//CUST6570/45440/Potatoes/Q-2/*@?##30</t>
  </si>
  <si>
    <t>ORDER1776//CUST3392/45440/Onions/Q-2/*@?##25</t>
  </si>
  <si>
    <t>ORDER1776//CUST3392/45440/Paneer/Q-2/*@?##80</t>
  </si>
  <si>
    <t>ORDER1775//CUST1520/45440/Butter/Q-1/*@?##125</t>
  </si>
  <si>
    <t>ORDER1775//CUST1520/45440/Cheese Slices/Q-1/*@?##60</t>
  </si>
  <si>
    <t>ORDER1774//CUST5670/45439/Sugar/Q-1/*@?##22.5</t>
  </si>
  <si>
    <t>ORDER1774//CUST5670/45439/Cooking Oil/Q-1/*@?##75</t>
  </si>
  <si>
    <t>ORDER1773//CUST4485/45439/Tea Leaves/Q-1/*@?##60</t>
  </si>
  <si>
    <t>ORDER1773//CUST4485/45439/Coffee Powder/Q-2/*@?##90</t>
  </si>
  <si>
    <t>ORDER1772//CUST5670/45439/Biscuits/Q-1/*@?##20</t>
  </si>
  <si>
    <t>ORDER1772//CUST5670/45439/Chocolates/Q-1/*@?##50</t>
  </si>
  <si>
    <t>ORDER1771//CUST8724/45439/Ice Cream/Q-1/*@?##90</t>
  </si>
  <si>
    <t>ORDER1771//CUST8724/45439/Soft Drink/Q-1/*@?##50</t>
  </si>
  <si>
    <t>ORDER1770//CUST9148/45439/Basmati Rice/Q-1/*@?##60</t>
  </si>
  <si>
    <t>ORDER1770//CUST9148/45439/Whole Wheat Bread/Q-1/*@?##20</t>
  </si>
  <si>
    <t>ORDER1769//CUST5670/45439/Fresh Milk/Q-1/*@?##30</t>
  </si>
  <si>
    <t>ORDER1769//CUST5670/45439/Eggs/Q-2/*@?##80</t>
  </si>
  <si>
    <t>ORDER1768//CUST8552/45439/Chicken Breast/Q-2/*@?##250</t>
  </si>
  <si>
    <t>ORDER1768//CUST8552/45439/Apples/Q-1/*@?##75</t>
  </si>
  <si>
    <t>ORDER1767//CUST8924/45439/Bananas/Q-1/*@?##25</t>
  </si>
  <si>
    <t>ORDER1767//CUST8924/45439/Potatoes/Q-1/*@?##15</t>
  </si>
  <si>
    <t>ORDER1766//CUST4804/45439/Onions/Q-1/*@?##12.5</t>
  </si>
  <si>
    <t>ORDER1766//CUST4804/45439/Paneer/Q-1/*@?##40</t>
  </si>
  <si>
    <t>ORDER1765//CUST8616/45439/Butter/Q-1/*@?##125</t>
  </si>
  <si>
    <t>ORDER1765//CUST8616/45439/Cheese Slices/Q-1/*@?##60</t>
  </si>
  <si>
    <t>ORDER1764//CUST2527/45439/Sugar/Q-1/*@?##22.5</t>
  </si>
  <si>
    <t>ORDER1764//CUST2527/45439/Cooking Oil/Q-1/*@?##75</t>
  </si>
  <si>
    <t>ORDER1763//CUST3384/45439/Tea Leaves/Q-2/*@?##120</t>
  </si>
  <si>
    <t>ORDER1763//CUST3384/45439/Coffee Powder/Q-1/*@?##45</t>
  </si>
  <si>
    <t>ORDER1762//CUST2658/45439/Biscuits/Q-1/*@?##20</t>
  </si>
  <si>
    <t>ORDER1762//CUST2658/45439/Chocolates/Q-1/*@?##50</t>
  </si>
  <si>
    <t>ORDER1761//CUST4675/45439/Ice Cream/Q-1/*@?##90</t>
  </si>
  <si>
    <t>ORDER1761//CUST4675/45439/Soft Drink/Q-1/*@?##50</t>
  </si>
  <si>
    <t>ORDER1760//CUST6228/45439/Basmati Rice/Q-1/*@?##60</t>
  </si>
  <si>
    <t>ORDER1760//CUST6228/45439/Whole Wheat Bread/Q-2/*@?##40</t>
  </si>
  <si>
    <t>ORDER1759//CUST2188/45439/Fresh Milk/Q-1/*@?##30</t>
  </si>
  <si>
    <t>ORDER1759//CUST2188/45439/Eggs/Q-1/*@?##40</t>
  </si>
  <si>
    <t>ORDER1758//CUST2982/45439/Chicken Breast/Q-1/*@?##125</t>
  </si>
  <si>
    <t>ORDER1758//CUST2982/45439/Apples/Q-1/*@?##75</t>
  </si>
  <si>
    <t>ORDER1757//CUST8724/45439/Bananas/Q-2/*@?##50</t>
  </si>
  <si>
    <t>ORDER1757//CUST8724/45439/Potatoes/Q-1/*@?##15</t>
  </si>
  <si>
    <t>ORDER1756//CUST7909/45439/Onions/Q-2/*@?##25</t>
  </si>
  <si>
    <t>ORDER1756//CUST7909/45439/Paneer/Q-1/*@?##40</t>
  </si>
  <si>
    <t>ORDER1755//CUST5067/45439/Butter/Q-2/*@?##250</t>
  </si>
  <si>
    <t>ORDER1755//CUST5067/45439/Cheese Slices/Q-1/*@?##60</t>
  </si>
  <si>
    <t>ORDER1754//CUST6549/45439/Sugar/Q-1/*@?##22.5</t>
  </si>
  <si>
    <t>ORDER1754//CUST6549/45439/Cooking Oil/Q-1/*@?##75</t>
  </si>
  <si>
    <t>ORDER1753//CUST2169/45438/Tea Leaves/Q-1/*@?##60</t>
  </si>
  <si>
    <t>ORDER1753//CUST2169/45438/Coffee Powder/Q-1/*@?##45</t>
  </si>
  <si>
    <t>ORDER1752//CUST8951/45438/Biscuits/Q-1/*@?##20</t>
  </si>
  <si>
    <t>ORDER1752//CUST8951/45438/Chocolates/Q-1/*@?##50</t>
  </si>
  <si>
    <t>ORDER1751//CUST8317/45438/Ice Cream/Q-2/*@?##180</t>
  </si>
  <si>
    <t>ORDER1751//CUST8317/45438/Soft Drink/Q-2/*@?##100</t>
  </si>
  <si>
    <t>ORDER1750//CUST4510/45438/Basmati Rice/Q-1/*@?##60</t>
  </si>
  <si>
    <t>ORDER1750//CUST4510/45438/Whole Wheat Bread/Q-2/*@?##40</t>
  </si>
  <si>
    <t>ORDER1749//CUST9482/45438/Fresh Milk/Q-1/*@?##30</t>
  </si>
  <si>
    <t>ORDER1749//CUST9482/45438/Eggs/Q-1/*@?##40</t>
  </si>
  <si>
    <t>ORDER1748//CUST9409/45438/Chicken Breast/Q-2/*@?##250</t>
  </si>
  <si>
    <t>ORDER1748//CUST9409/45438/Apples/Q-1/*@?##75</t>
  </si>
  <si>
    <t>ORDER1747//CUST7965/45438/Bananas/Q-1/*@?##25</t>
  </si>
  <si>
    <t>ORDER1747//CUST7965/45438/Potatoes/Q-1/*@?##15</t>
  </si>
  <si>
    <t>ORDER1746//CUST2124/45438/Onions/Q-1/*@?##12.5</t>
  </si>
  <si>
    <t>ORDER1746//CUST2124/45438/Paneer/Q-1/*@?##40</t>
  </si>
  <si>
    <t>ORDER1745//CUST8369/45438/Butter/Q-2/*@?##250</t>
  </si>
  <si>
    <t>ORDER1745//CUST8369/45438/Cheese Slices/Q-1/*@?##60</t>
  </si>
  <si>
    <t>ORDER1744//CUST1509/45438/Sugar/Q-2/*@?##45</t>
  </si>
  <si>
    <t>ORDER1744//CUST1509/45438/Cooking Oil/Q-1/*@?##75</t>
  </si>
  <si>
    <t>ORDER1743//CUST6869/45438/Tea Leaves/Q-1/*@?##60</t>
  </si>
  <si>
    <t>ORDER1743//CUST6869/45438/Coffee Powder/Q-1/*@?##45</t>
  </si>
  <si>
    <t>ORDER1742//CUST6570/45438/Biscuits/Q-1/*@?##20</t>
  </si>
  <si>
    <t>ORDER1742//CUST6570/45438/Chocolates/Q-1/*@?##50</t>
  </si>
  <si>
    <t>ORDER1741//CUST8552/45438/Ice Cream/Q-1/*@?##90</t>
  </si>
  <si>
    <t>ORDER1741//CUST8552/45438/Soft Drink/Q-2/*@?##100</t>
  </si>
  <si>
    <t>ORDER1740//CUST1520/45438/Basmati Rice/Q-1/*@?##60</t>
  </si>
  <si>
    <t>ORDER1740//CUST1520/45438/Whole Wheat Bread/Q-1/*@?##20</t>
  </si>
  <si>
    <t>ORDER1739//CUST1960/45438/Fresh Milk/Q-1/*@?##30</t>
  </si>
  <si>
    <t>ORDER1739//CUST1960/45438/Eggs/Q-1/*@?##40</t>
  </si>
  <si>
    <t>ORDER1738//CUST8105/45438/Chicken Breast/Q-1/*@?##125</t>
  </si>
  <si>
    <t>ORDER1738//CUST8105/45438/Apples/Q-2/*@?##150</t>
  </si>
  <si>
    <t>ORDER1737//CUST9595/45438/Bananas/Q-1/*@?##25</t>
  </si>
  <si>
    <t>ORDER1737//CUST9595/45438/Potatoes/Q-1/*@?##15</t>
  </si>
  <si>
    <t>ORDER1736//CUST4943/45437/Onions/Q-1/*@?##12.5</t>
  </si>
  <si>
    <t>ORDER1736//CUST4943/45437/Paneer/Q-1/*@?##40</t>
  </si>
  <si>
    <t>ORDER1735//CUST2658/45437/Butter/Q-1/*@?##125</t>
  </si>
  <si>
    <t>ORDER1735//CUST2658/45437/Cheese Slices/Q-1/*@?##60</t>
  </si>
  <si>
    <t>ORDER1734//CUST4675/45437/Sugar/Q-1/*@?##22.5</t>
  </si>
  <si>
    <t>ORDER1734//CUST4675/45437/Cooking Oil/Q-2/*@?##150</t>
  </si>
  <si>
    <t>ORDER1733//CUST8924/45437/Tea Leaves/Q-2/*@?##120</t>
  </si>
  <si>
    <t>ORDER1733//CUST8924/45437/Coffee Powder/Q-2/*@?##90</t>
  </si>
  <si>
    <t>ORDER1732//CUST8616/45437/Biscuits/Q-1/*@?##20</t>
  </si>
  <si>
    <t>ORDER1732//CUST8616/45437/Chocolates/Q-2/*@?##100</t>
  </si>
  <si>
    <t>ORDER1731//CUST2188/45437/Ice Cream/Q-1/*@?##90</t>
  </si>
  <si>
    <t>ORDER1731//CUST2188/45437/Soft Drink/Q-1/*@?##50</t>
  </si>
  <si>
    <t>ORDER1730//CUST7322/45437/Basmati Rice/Q-1/*@?##60</t>
  </si>
  <si>
    <t>ORDER1730//CUST7322/45437/Whole Wheat Bread/Q-1/*@?##20</t>
  </si>
  <si>
    <t>ORDER1729//CUST4614/45437/Fresh Milk/Q-1/*@?##30</t>
  </si>
  <si>
    <t>ORDER1729//CUST4614/45437/Eggs/Q-1/*@?##40</t>
  </si>
  <si>
    <t>ORDER1728//CUST9288/45437/Chicken Breast/Q-1/*@?##125</t>
  </si>
  <si>
    <t>ORDER1728//CUST9288/45437/Apples/Q-1/*@?##75</t>
  </si>
  <si>
    <t>ORDER1727//CUST7753/45437/Bananas/Q-1/*@?##25</t>
  </si>
  <si>
    <t>ORDER1727//CUST7753/45437/Potatoes/Q-2/*@?##30</t>
  </si>
  <si>
    <t>ORDER1726//CUST5843/45437/Onions/Q-1/*@?##12.5</t>
  </si>
  <si>
    <t>ORDER1726//CUST5843/45437/Paneer/Q-1/*@?##40</t>
  </si>
  <si>
    <t>ORDER1725//CUST8925/45437/Butter/Q-1/*@?##125</t>
  </si>
  <si>
    <t>ORDER1725//CUST8925/45437/Cheese Slices/Q-1/*@?##60</t>
  </si>
  <si>
    <t>ORDER1724//CUST8814/45437/Sugar/Q-2/*@?##45</t>
  </si>
  <si>
    <t>ORDER1724//CUST8814/45437/Cooking Oil/Q-1/*@?##75</t>
  </si>
  <si>
    <t>ORDER1723//CUST4090/45437/Tea Leaves/Q-1/*@?##60</t>
  </si>
  <si>
    <t>ORDER1723//CUST4090/45437/Coffee Powder/Q-1/*@?##45</t>
  </si>
  <si>
    <t>ORDER1722//CUST2970/45437/Biscuits/Q-1/*@?##20</t>
  </si>
  <si>
    <t>ORDER1722//CUST2970/45437/Chocolates/Q-1/*@?##50</t>
  </si>
  <si>
    <t>ORDER1721//CUST2419/45437/Ice Cream/Q-1/*@?##90</t>
  </si>
  <si>
    <t>ORDER1721//CUST2419/45437/Soft Drink/Q-1/*@?##50</t>
  </si>
  <si>
    <t>ORDER1720//CUST9374/45436/Basmati Rice/Q-1/*@?##60</t>
  </si>
  <si>
    <t>ORDER1720//CUST9374/45436/Whole Wheat Bread/Q-1/*@?##20</t>
  </si>
  <si>
    <t>ORDER1719//CUST1509/45436/Fresh Milk/Q-2/*@?##60</t>
  </si>
  <si>
    <t>ORDER1719//CUST1509/45436/Eggs/Q-1/*@?##40</t>
  </si>
  <si>
    <t>ORDER1718//CUST6869/45436/Chicken Breast/Q-2/*@?##250</t>
  </si>
  <si>
    <t>ORDER1718//CUST6869/45436/Apples/Q-2/*@?##150</t>
  </si>
  <si>
    <t>ORDER1717//CUST6570/45436/Bananas/Q-1/*@?##25</t>
  </si>
  <si>
    <t>ORDER1717//CUST6570/45436/Potatoes/Q-1/*@?##15</t>
  </si>
  <si>
    <t>ORDER1716//CUST8790/45436/Onions/Q-1/*@?##12.5</t>
  </si>
  <si>
    <t>ORDER1716//CUST8790/45436/Paneer/Q-2/*@?##80</t>
  </si>
  <si>
    <t>ORDER1715//CUST6869/45436/Butter/Q-1/*@?##125</t>
  </si>
  <si>
    <t>ORDER1715//CUST6869/45436/Cheese Slices/Q-2/*@?##120</t>
  </si>
  <si>
    <t>ORDER1714//CUST5622/45436/Sugar/Q-1/*@?##22.5</t>
  </si>
  <si>
    <t>ORDER1714//CUST5622/45436/Cooking Oil/Q-1/*@?##75</t>
  </si>
  <si>
    <t>ORDER1713//CUST2336/45436/Tea Leaves/Q-2/*@?##120</t>
  </si>
  <si>
    <t>ORDER1713//CUST2336/45436/Coffee Powder/Q-1/*@?##45</t>
  </si>
  <si>
    <t>ORDER1712//CUST3384/45436/Biscuits/Q-1/*@?##20</t>
  </si>
  <si>
    <t>ORDER1712//CUST3384/45436/Chocolates/Q-1/*@?##50</t>
  </si>
  <si>
    <t>ORDER1711//CUST2658/45436/Ice Cream/Q-2/*@?##180</t>
  </si>
  <si>
    <t>ORDER1711//CUST2658/45436/Soft Drink/Q-1/*@?##50</t>
  </si>
  <si>
    <t>ORDER1710//CUST4675/45436/Basmati Rice/Q-1/*@?##60</t>
  </si>
  <si>
    <t>ORDER1710//CUST4675/45436/Whole Wheat Bread/Q-1/*@?##20</t>
  </si>
  <si>
    <t>ORDER1709//CUST2344/45436/Fresh Milk/Q-1/*@?##30</t>
  </si>
  <si>
    <t>ORDER1709//CUST2344/45436/Eggs/Q-2/*@?##80</t>
  </si>
  <si>
    <t>ORDER1708//CUST1803/45436/Chicken Breast/Q-2/*@?##250</t>
  </si>
  <si>
    <t>ORDER1708//CUST1803/45436/Apples/Q-1/*@?##75</t>
  </si>
  <si>
    <t>ORDER1707//CUST4759/45436/Bananas/Q-1/*@?##25</t>
  </si>
  <si>
    <t>ORDER1707//CUST4759/45436/Potatoes/Q-1/*@?##15</t>
  </si>
  <si>
    <t>ORDER1706//CUST1193/45436/Onions/Q-1/*@?##12.5</t>
  </si>
  <si>
    <t>ORDER1706//CUST1193/45436/Paneer/Q-2/*@?##80</t>
  </si>
  <si>
    <t>ORDER1705//CUST4371/45436/Butter/Q-2/*@?##250</t>
  </si>
  <si>
    <t>ORDER1705//CUST4371/45436/Cheese Slices/Q-1/*@?##60</t>
  </si>
  <si>
    <t>ORDER1704//CUST8616/45436/Sugar/Q-1/*@?##22.5</t>
  </si>
  <si>
    <t>ORDER1704//CUST8616/45436/Cooking Oil/Q-1/*@?##75</t>
  </si>
  <si>
    <t>ORDER1703//CUST9482/45435/Tea Leaves/Q-1/*@?##60</t>
  </si>
  <si>
    <t>ORDER1703//CUST9482/45435/Coffee Powder/Q-2/*@?##90</t>
  </si>
  <si>
    <t>ORDER1702//CUST7921/45435/Biscuits/Q-1/*@?##20</t>
  </si>
  <si>
    <t>ORDER1702//CUST7921/45435/Chocolates/Q-1/*@?##50</t>
  </si>
  <si>
    <t>ORDER1701//CUST1879/45435/Ice Cream/Q-1/*@?##90</t>
  </si>
  <si>
    <t>ORDER1701//CUST1879/45435/Soft Drink/Q-1/*@?##50</t>
  </si>
  <si>
    <t>ORDER1700//CUST4271/45435/Basmati Rice/Q-2/*@?##120</t>
  </si>
  <si>
    <t>ORDER1700//CUST4271/45435/Whole Wheat Bread/Q-1/*@?##20</t>
  </si>
  <si>
    <t>ORDER1699//CUST1509/45435/Fresh Milk/Q-1/*@?##30</t>
  </si>
  <si>
    <t>ORDER1699//CUST1509/45435/Eggs/Q-1/*@?##40</t>
  </si>
  <si>
    <t>ORDER1698//CUST6201/45435/Chicken Breast/Q-1/*@?##125</t>
  </si>
  <si>
    <t>ORDER1698//CUST6201/45435/Apples/Q-1/*@?##75</t>
  </si>
  <si>
    <t>ORDER1697//CUST6570/45435/Bananas/Q-1/*@?##25</t>
  </si>
  <si>
    <t>ORDER1697//CUST6570/45435/Potatoes/Q-1/*@?##15</t>
  </si>
  <si>
    <t>ORDER1696//CUST1502/45435/Onions/Q-1/*@?##12.5</t>
  </si>
  <si>
    <t>ORDER1696//CUST1502/45435/Paneer/Q-1/*@?##40</t>
  </si>
  <si>
    <t>ORDER1695//CUST3399/45435/Butter/Q-1/*@?##125</t>
  </si>
  <si>
    <t>ORDER1695//CUST3399/45435/Cheese Slices/Q-1/*@?##60</t>
  </si>
  <si>
    <t>ORDER1694//CUST2188/45435/Sugar/Q-1/*@?##22.5</t>
  </si>
  <si>
    <t>ORDER1694//CUST2188/45435/Cooking Oil/Q-1/*@?##75</t>
  </si>
  <si>
    <t>ORDER1693//CUST2970/45435/Tea Leaves/Q-1/*@?##60</t>
  </si>
  <si>
    <t>ORDER1693//CUST2970/45435/Coffee Powder/Q-1/*@?##45</t>
  </si>
  <si>
    <t>ORDER1692//CUST3153/45435/Biscuits/Q-1/*@?##20</t>
  </si>
  <si>
    <t>ORDER1692//CUST3153/45435/Chocolates/Q-1/*@?##50</t>
  </si>
  <si>
    <t>ORDER1691//CUST3704/45435/Ice Cream/Q-1/*@?##90</t>
  </si>
  <si>
    <t>ORDER1691//CUST3704/45435/Soft Drink/Q-1/*@?##50</t>
  </si>
  <si>
    <t>ORDER1690//CUST4792/45435/Basmati Rice/Q-1/*@?##60</t>
  </si>
  <si>
    <t>ORDER1690//CUST4792/45435/Whole Wheat Bread/Q-1/*@?##20</t>
  </si>
  <si>
    <t>ORDER1689//CUST8369/45435/Fresh Milk/Q-2/*@?##60</t>
  </si>
  <si>
    <t>ORDER1689//CUST8369/45435/Eggs/Q-1/*@?##40</t>
  </si>
  <si>
    <t>ORDER1688//CUST8317/45434/Chicken Breast/Q-1/*@?##125</t>
  </si>
  <si>
    <t>ORDER1688//CUST8317/45434/Apples/Q-1/*@?##75</t>
  </si>
  <si>
    <t>ORDER1687//CUST5670/45434/Bananas/Q-1/*@?##25</t>
  </si>
  <si>
    <t>ORDER1687//CUST5670/45434/Potatoes/Q-2/*@?##30</t>
  </si>
  <si>
    <t>ORDER1686//CUST8724/45434/Onions/Q-1/*@?##12.5</t>
  </si>
  <si>
    <t>ORDER1686//CUST8724/45434/Paneer/Q-1/*@?##40</t>
  </si>
  <si>
    <t>ORDER1685//CUST8836/45434/Butter/Q-1/*@?##125</t>
  </si>
  <si>
    <t>ORDER1685//CUST8836/45434/Cheese Slices/Q-1/*@?##60</t>
  </si>
  <si>
    <t>ORDER1684//CUST7909/45434/Sugar/Q-1/*@?##22.5</t>
  </si>
  <si>
    <t>ORDER1684//CUST7909/45434/Cooking Oil/Q-1/*@?##75</t>
  </si>
  <si>
    <t>ORDER1683//CUST1193/45434/Tea Leaves/Q-2/*@?##120</t>
  </si>
  <si>
    <t>ORDER1683//CUST1193/45434/Coffee Powder/Q-1/*@?##45</t>
  </si>
  <si>
    <t>ORDER1682//CUST3384/45434/Biscuits/Q-1/*@?##20</t>
  </si>
  <si>
    <t>ORDER1682//CUST3384/45434/Chocolates/Q-1/*@?##50</t>
  </si>
  <si>
    <t>ORDER1681//CUST2658/45434/Ice Cream/Q-1/*@?##90</t>
  </si>
  <si>
    <t>ORDER1681//CUST2658/45434/Soft Drink/Q-1/*@?##50</t>
  </si>
  <si>
    <t>ORDER1680//CUST4675/45434/Basmati Rice/Q-1/*@?##60</t>
  </si>
  <si>
    <t>ORDER1680//CUST4675/45434/Whole Wheat Bread/Q-1/*@?##20</t>
  </si>
  <si>
    <t>ORDER1679//CUST8924/45434/Fresh Milk/Q-2/*@?##60</t>
  </si>
  <si>
    <t>ORDER1679//CUST8924/45434/Eggs/Q-1/*@?##40</t>
  </si>
  <si>
    <t>ORDER1678//CUST2188/45434/Chicken Breast/Q-1/*@?##125</t>
  </si>
  <si>
    <t>ORDER1678//CUST2188/45434/Apples/Q-2/*@?##150</t>
  </si>
  <si>
    <t>ORDER1677//CUST4923/45434/Bananas/Q-1/*@?##25</t>
  </si>
  <si>
    <t>ORDER1677//CUST4923/45434/Potatoes/Q-2/*@?##30</t>
  </si>
  <si>
    <t>ORDER1676//CUST7461/45434/Onions/Q-2/*@?##25</t>
  </si>
  <si>
    <t>ORDER1676//CUST7461/45434/Paneer/Q-1/*@?##40</t>
  </si>
  <si>
    <t>ORDER1675//CUST7429/45434/Butter/Q-1/*@?##125</t>
  </si>
  <si>
    <t>ORDER1675//CUST7429/45434/Cheese Slices/Q-1/*@?##60</t>
  </si>
  <si>
    <t>ORDER1674//CUST8616/45434/Sugar/Q-1/*@?##22.5</t>
  </si>
  <si>
    <t>ORDER1674//CUST8616/45434/Cooking Oil/Q-1/*@?##75</t>
  </si>
  <si>
    <t>ORDER1673//CUST7043/45434/Tea Leaves/Q-1/*@?##60</t>
  </si>
  <si>
    <t>ORDER1673//CUST7043/45434/Coffee Powder/Q-2/*@?##90</t>
  </si>
  <si>
    <t>ORDER1672//CUST1509/45434/Biscuits/Q-1/*@?##20</t>
  </si>
  <si>
    <t>ORDER1672//CUST1509/45434/Chocolates/Q-2/*@?##100</t>
  </si>
  <si>
    <t>ORDER1671//CUST6869/45434/Ice Cream/Q-1/*@?##90</t>
  </si>
  <si>
    <t>ORDER1671//CUST6869/45434/Soft Drink/Q-2/*@?##100</t>
  </si>
  <si>
    <t>ORDER1670//CUST6570/45434/Basmati Rice/Q-2/*@?##120</t>
  </si>
  <si>
    <t>ORDER1670//CUST6570/45434/Whole Wheat Bread/Q-1/*@?##20</t>
  </si>
  <si>
    <t>ORDER1669//CUST1960/45433/Fresh Milk/Q-1/*@?##30</t>
  </si>
  <si>
    <t>ORDER1669//CUST1960/45433/Eggs/Q-1/*@?##40</t>
  </si>
  <si>
    <t>ORDER1668//CUST4271/45433/Chicken Breast/Q-1/*@?##125</t>
  </si>
  <si>
    <t>ORDER1668//CUST4271/45433/Apples/Q-1/*@?##75</t>
  </si>
  <si>
    <t>ORDER1667//CUST8552/45433/Bananas/Q-1/*@?##25</t>
  </si>
  <si>
    <t>ORDER1667//CUST8552/45433/Potatoes/Q-1/*@?##15</t>
  </si>
  <si>
    <t>ORDER1666//CUST5349/45433/Onions/Q-1/*@?##12.5</t>
  </si>
  <si>
    <t>ORDER1666//CUST5349/45433/Paneer/Q-2/*@?##80</t>
  </si>
  <si>
    <t>ORDER1665//CUST9680/45433/Butter/Q-1/*@?##125</t>
  </si>
  <si>
    <t>ORDER1665//CUST9680/45433/Cheese Slices/Q-1/*@?##60</t>
  </si>
  <si>
    <t>ORDER1664//CUST8848/45433/Sugar/Q-1/*@?##22.5</t>
  </si>
  <si>
    <t>ORDER1664//CUST8848/45433/Cooking Oil/Q-1/*@?##75</t>
  </si>
  <si>
    <t>ORDER1663//CUST4291/45433/Tea Leaves/Q-1/*@?##60</t>
  </si>
  <si>
    <t>ORDER1663//CUST4291/45433/Coffee Powder/Q-2/*@?##90</t>
  </si>
  <si>
    <t>ORDER1662//CUST8311/45433/Biscuits/Q-1/*@?##20</t>
  </si>
  <si>
    <t>ORDER1662//CUST8311/45433/Chocolates/Q-1/*@?##50</t>
  </si>
  <si>
    <t>ORDER1661//CUST2624/45433/Ice Cream/Q-2/*@?##180</t>
  </si>
  <si>
    <t>ORDER1661//CUST2624/45433/Soft Drink/Q-1/*@?##50</t>
  </si>
  <si>
    <t>ORDER1660//CUST2562/45432/Basmati Rice/Q-1/*@?##60</t>
  </si>
  <si>
    <t>ORDER1660//CUST2562/45432/Whole Wheat Bread/Q-1/*@?##20</t>
  </si>
  <si>
    <t>ORDER1659//CUST5107/45432/Fresh Milk/Q-2/*@?##60</t>
  </si>
  <si>
    <t>ORDER1659//CUST5107/45432/Eggs/Q-1/*@?##40</t>
  </si>
  <si>
    <t>ORDER1658//CUST4675/45432/Chicken Breast/Q-1/*@?##125</t>
  </si>
  <si>
    <t>ORDER1658//CUST4675/45432/Apples/Q-1/*@?##75</t>
  </si>
  <si>
    <t>ORDER1657//CUST2832/45432/Bananas/Q-2/*@?##50</t>
  </si>
  <si>
    <t>ORDER1657//CUST2832/45432/Potatoes/Q-1/*@?##15</t>
  </si>
  <si>
    <t>ORDER1656//CUST8909/45432/Onions/Q-1/*@?##12.5</t>
  </si>
  <si>
    <t>ORDER1656//CUST8909/45432/Paneer/Q-2/*@?##80</t>
  </si>
  <si>
    <t>ORDER1655//CUST2124/45432/Butter/Q-1/*@?##125</t>
  </si>
  <si>
    <t>ORDER1655//CUST2124/45432/Cheese Slices/Q-2/*@?##120</t>
  </si>
  <si>
    <t>ORDER1654//CUST2970/45432/Sugar/Q-1/*@?##22.5</t>
  </si>
  <si>
    <t>ORDER1654//CUST2970/45432/Cooking Oil/Q-1/*@?##75</t>
  </si>
  <si>
    <t>ORDER1653//CUST8317/45432/Tea Leaves/Q-1/*@?##60</t>
  </si>
  <si>
    <t>ORDER1653//CUST8317/45432/Coffee Powder/Q-1/*@?##45</t>
  </si>
  <si>
    <t>ORDER1652//CUST8836/45432/Biscuits/Q-1/*@?##20</t>
  </si>
  <si>
    <t>ORDER1652//CUST8836/45432/Chocolates/Q-1/*@?##50</t>
  </si>
  <si>
    <t>ORDER1651//CUST8909/45432/Ice Cream/Q-1/*@?##90</t>
  </si>
  <si>
    <t>ORDER1651//CUST8909/45432/Soft Drink/Q-1/*@?##50</t>
  </si>
  <si>
    <t>ORDER1650//CUST4485/45432/Basmati Rice/Q-2/*@?##120</t>
  </si>
  <si>
    <t>ORDER1650//CUST4485/45432/Whole Wheat Bread/Q-1/*@?##20</t>
  </si>
  <si>
    <t>ORDER1649//CUST4022/45432/Fresh Milk/Q-1/*@?##30</t>
  </si>
  <si>
    <t>ORDER1649//CUST4022/45432/Eggs/Q-2/*@?##80</t>
  </si>
  <si>
    <t>ORDER1648//CUST8369/45432/Chicken Breast/Q-1/*@?##125</t>
  </si>
  <si>
    <t>ORDER1648//CUST8369/45432/Apples/Q-2/*@?##150</t>
  </si>
  <si>
    <t>ORDER1647//CUST7909/45431/Bananas/Q-1/*@?##25</t>
  </si>
  <si>
    <t>ORDER1647//CUST7909/45431/Potatoes/Q-1/*@?##15</t>
  </si>
  <si>
    <t>ORDER1646//CUST2624/45431/Onions/Q-1/*@?##12.5</t>
  </si>
  <si>
    <t>ORDER1646//CUST2624/45431/Paneer/Q-2/*@?##80</t>
  </si>
  <si>
    <t>ORDER1645//CUST4759/45431/Butter/Q-1/*@?##125</t>
  </si>
  <si>
    <t>ORDER1645//CUST4759/45431/Cheese Slices/Q-2/*@?##120</t>
  </si>
  <si>
    <t>ORDER1644//CUST2124/45431/Sugar/Q-1/*@?##22.5</t>
  </si>
  <si>
    <t>ORDER1644//CUST2124/45431/Cooking Oil/Q-2/*@?##150</t>
  </si>
  <si>
    <t>ORDER1643//CUST2679/45431/Tea Leaves/Q-1/*@?##60</t>
  </si>
  <si>
    <t>ORDER1643//CUST2679/45431/Coffee Powder/Q-2/*@?##90</t>
  </si>
  <si>
    <t>ORDER1642//CUST8225/45431/Biscuits/Q-2/*@?##40</t>
  </si>
  <si>
    <t>ORDER1642//CUST8225/45431/Chocolates/Q-1/*@?##50</t>
  </si>
  <si>
    <t>ORDER1641//CUST4912/45431/Ice Cream/Q-1/*@?##90</t>
  </si>
  <si>
    <t>ORDER1641//CUST4912/45431/Soft Drink/Q-1/*@?##50</t>
  </si>
  <si>
    <t>ORDER1640//CUST9482/45431/Basmati Rice/Q-1/*@?##60</t>
  </si>
  <si>
    <t>ORDER1640//CUST9482/45431/Whole Wheat Bread/Q-1/*@?##20</t>
  </si>
  <si>
    <t>ORDER1639//CUST6869/45431/Fresh Milk/Q-2/*@?##60</t>
  </si>
  <si>
    <t>ORDER1639//CUST6869/45431/Eggs/Q-2/*@?##80</t>
  </si>
  <si>
    <t>ORDER1638//CUST6549/45431/Chicken Breast/Q-1/*@?##125</t>
  </si>
  <si>
    <t>ORDER1638//CUST6549/45431/Apples/Q-1/*@?##75</t>
  </si>
  <si>
    <t>ORDER1637//CUST3384/45431/Bananas/Q-1/*@?##25</t>
  </si>
  <si>
    <t>ORDER1637//CUST3384/45431/Potatoes/Q-1/*@?##15</t>
  </si>
  <si>
    <t>ORDER1636//CUST2658/45431/Onions/Q-1/*@?##12.5</t>
  </si>
  <si>
    <t>ORDER1636//CUST2658/45431/Paneer/Q-1/*@?##40</t>
  </si>
  <si>
    <t>ORDER1635//CUST4675/45431/Butter/Q-1/*@?##125</t>
  </si>
  <si>
    <t>ORDER1635//CUST4675/45431/Cheese Slices/Q-1/*@?##60</t>
  </si>
  <si>
    <t>ORDER1634//CUST6570/45431/Sugar/Q-1/*@?##22.5</t>
  </si>
  <si>
    <t>ORDER1634//CUST6570/45431/Cooking Oil/Q-1/*@?##75</t>
  </si>
  <si>
    <t>ORDER1633//CUST3954/45431/Tea Leaves/Q-2/*@?##120</t>
  </si>
  <si>
    <t>ORDER1633//CUST3954/45431/Coffee Powder/Q-1/*@?##45</t>
  </si>
  <si>
    <t>ORDER1632//CUST7334/45431/Biscuits/Q-1/*@?##20</t>
  </si>
  <si>
    <t>ORDER1632//CUST7334/45431/Chocolates/Q-2/*@?##100</t>
  </si>
  <si>
    <t>ORDER1631//CUST3153/45431/Ice Cream/Q-1/*@?##90</t>
  </si>
  <si>
    <t>ORDER1631//CUST3153/45431/Soft Drink/Q-1/*@?##50</t>
  </si>
  <si>
    <t>ORDER1630//CUST8836/45431/Basmati Rice/Q-2/*@?##120</t>
  </si>
  <si>
    <t>ORDER1630//CUST8836/45431/Whole Wheat Bread/Q-2/*@?##40</t>
  </si>
  <si>
    <t>ORDER1629//CUST8616/45430/Fresh Milk/Q-2/*@?##60</t>
  </si>
  <si>
    <t>ORDER1629//CUST8616/45430/Eggs/Q-2/*@?##80</t>
  </si>
  <si>
    <t>ORDER1628//CUST4759/45430/Chicken Breast/Q-1/*@?##125</t>
  </si>
  <si>
    <t>ORDER1628//CUST4759/45430/Apples/Q-1/*@?##75</t>
  </si>
  <si>
    <t>ORDER1627//CUST8836/45430/Bananas/Q-1/*@?##25</t>
  </si>
  <si>
    <t>ORDER1627//CUST8836/45430/Potatoes/Q-2/*@?##30</t>
  </si>
  <si>
    <t>ORDER1626//CUST4485/45430/Onions/Q-1/*@?##12.5</t>
  </si>
  <si>
    <t>ORDER1626//CUST4485/45430/Paneer/Q-2/*@?##80</t>
  </si>
  <si>
    <t>ORDER1625//CUST4022/45430/Butter/Q-1/*@?##125</t>
  </si>
  <si>
    <t>ORDER1625//CUST4022/45430/Cheese Slices/Q-1/*@?##60</t>
  </si>
  <si>
    <t>ORDER1624//CUST2188/45430/Sugar/Q-2/*@?##45</t>
  </si>
  <si>
    <t>ORDER1624//CUST2188/45430/Cooking Oil/Q-2/*@?##150</t>
  </si>
  <si>
    <t>ORDER1623//CUST2679/45430/Tea Leaves/Q-1/*@?##60</t>
  </si>
  <si>
    <t>ORDER1623//CUST2679/45430/Coffee Powder/Q-1/*@?##45</t>
  </si>
  <si>
    <t>ORDER1622//CUST3634/45430/Biscuits/Q-1/*@?##20</t>
  </si>
  <si>
    <t>ORDER1622//CUST3634/45430/Chocolates/Q-1/*@?##50</t>
  </si>
  <si>
    <t>ORDER1621//CUST6210/45430/Ice Cream/Q-1/*@?##90</t>
  </si>
  <si>
    <t>ORDER1621//CUST6210/45430/Soft Drink/Q-1/*@?##50</t>
  </si>
  <si>
    <t>ORDER1620//CUST6327/45429/Basmati Rice/Q-1/*@?##60</t>
  </si>
  <si>
    <t>ORDER1620//CUST6327/45429/Whole Wheat Bread/Q-2/*@?##40</t>
  </si>
  <si>
    <t>ORDER1619//CUST1960/45429/Fresh Milk/Q-1/*@?##30</t>
  </si>
  <si>
    <t>ORDER1619//CUST1960/45429/Eggs/Q-1/*@?##40</t>
  </si>
  <si>
    <t>ORDER1618//CUST1520/45429/Chicken Breast/Q-1/*@?##125</t>
  </si>
  <si>
    <t>ORDER1618//CUST1520/45429/Apples/Q-1/*@?##75</t>
  </si>
  <si>
    <t>ORDER1617//CUST3954/45429/Bananas/Q-1/*@?##25</t>
  </si>
  <si>
    <t>ORDER1617//CUST3954/45429/Potatoes/Q-1/*@?##15</t>
  </si>
  <si>
    <t>ORDER1616//CUST7461/45429/Onions/Q-1/*@?##12.5</t>
  </si>
  <si>
    <t>ORDER1616//CUST7461/45429/Paneer/Q-1/*@?##40</t>
  </si>
  <si>
    <t>ORDER1615//CUST7461/45429/Butter/Q-1/*@?##125</t>
  </si>
  <si>
    <t>ORDER1615//CUST7461/45429/Cheese Slices/Q-2/*@?##120</t>
  </si>
  <si>
    <t>ORDER1614//CUST4475/45429/Sugar/Q-1/*@?##22.5</t>
  </si>
  <si>
    <t>ORDER1614//CUST4475/45429/Cooking Oil/Q-2/*@?##150</t>
  </si>
  <si>
    <t>ORDER1613//CUST1502/45429/Tea Leaves/Q-1/*@?##60</t>
  </si>
  <si>
    <t>ORDER1613//CUST1502/45429/Coffee Powder/Q-1/*@?##45</t>
  </si>
  <si>
    <t>ORDER1612//CUST2679/45429/Biscuits/Q-1/*@?##20</t>
  </si>
  <si>
    <t>ORDER1612//CUST2679/45429/Chocolates/Q-1/*@?##50</t>
  </si>
  <si>
    <t>ORDER1611//CUST2468/45429/Ice Cream/Q-1/*@?##90</t>
  </si>
  <si>
    <t>ORDER1611//CUST2468/45429/Soft Drink/Q-1/*@?##50</t>
  </si>
  <si>
    <t>ORDER1610//CUST9482/45429/Basmati Rice/Q-2/*@?##120</t>
  </si>
  <si>
    <t>ORDER1610//CUST9482/45429/Whole Wheat Bread/Q-2/*@?##40</t>
  </si>
  <si>
    <t>ORDER1609//CUST6420/45429/Fresh Milk/Q-1/*@?##30</t>
  </si>
  <si>
    <t>ORDER1609//CUST6420/45429/Eggs/Q-2/*@?##80</t>
  </si>
  <si>
    <t>ORDER1608//CUST1509/45428/Chicken Breast/Q-1/*@?##125</t>
  </si>
  <si>
    <t>ORDER1608//CUST1509/45428/Apples/Q-1/*@?##75</t>
  </si>
  <si>
    <t>ORDER1607//CUST6201/45428/Bananas/Q-2/*@?##50</t>
  </si>
  <si>
    <t>ORDER1607//CUST6201/45428/Potatoes/Q-1/*@?##15</t>
  </si>
  <si>
    <t>ORDER1606//CUST6570/45428/Onions/Q-1/*@?##12.5</t>
  </si>
  <si>
    <t>ORDER1606//CUST6570/45428/Paneer/Q-1/*@?##40</t>
  </si>
  <si>
    <t>ORDER1605//CUST2188/45428/Butter/Q-1/*@?##125</t>
  </si>
  <si>
    <t>ORDER1605//CUST2188/45428/Cheese Slices/Q-2/*@?##120</t>
  </si>
  <si>
    <t>ORDER1604//CUST3704/45428/Sugar/Q-1/*@?##22.5</t>
  </si>
  <si>
    <t>ORDER1604//CUST3704/45428/Cooking Oil/Q-1/*@?##75</t>
  </si>
  <si>
    <t>ORDER1603//CUST4029/45428/Tea Leaves/Q-2/*@?##120</t>
  </si>
  <si>
    <t>ORDER1603//CUST4029/45428/Coffee Powder/Q-1/*@?##45</t>
  </si>
  <si>
    <t>ORDER1602//CUST7437/45428/Biscuits/Q-2/*@?##40</t>
  </si>
  <si>
    <t>ORDER1602//CUST7437/45428/Chocolates/Q-1/*@?##50</t>
  </si>
  <si>
    <t>ORDER1601//CUST8814/45428/Ice Cream/Q-2/*@?##180</t>
  </si>
  <si>
    <t>ORDER1601//CUST8814/45428/Soft Drink/Q-2/*@?##100</t>
  </si>
  <si>
    <t>ORDER1600//CUST3384/45428/Basmati Rice/Q-1/*@?##60</t>
  </si>
  <si>
    <t>ORDER1600//CUST3384/45428/Whole Wheat Bread/Q-2/*@?##40</t>
  </si>
  <si>
    <t>ORDER1599//CUST8836/45428/Fresh Milk/Q-1/*@?##30</t>
  </si>
  <si>
    <t>ORDER1599//CUST8836/45428/Eggs/Q-1/*@?##40</t>
  </si>
  <si>
    <t>ORDER1598//CUST4675/45428/Chicken Breast/Q-1/*@?##125</t>
  </si>
  <si>
    <t>ORDER1598//CUST4675/45428/Apples/Q-1/*@?##75</t>
  </si>
  <si>
    <t>ORDER1597//CUST9409/45428/Bananas/Q-2/*@?##50</t>
  </si>
  <si>
    <t>ORDER1597//CUST9409/45428/Potatoes/Q-1/*@?##15</t>
  </si>
  <si>
    <t>ORDER1596//CUST2337/45428/Onions/Q-1/*@?##12.5</t>
  </si>
  <si>
    <t>ORDER1596//CUST2337/45428/Paneer/Q-1/*@?##40</t>
  </si>
  <si>
    <t>ORDER1595//CUST4178/45428/Butter/Q-1/*@?##125</t>
  </si>
  <si>
    <t>ORDER1595//CUST4178/45428/Cheese Slices/Q-1/*@?##60</t>
  </si>
  <si>
    <t>ORDER1594//CUST9368/45428/Sugar/Q-1/*@?##22.5</t>
  </si>
  <si>
    <t>ORDER1594//CUST9368/45428/Cooking Oil/Q-2/*@?##150</t>
  </si>
  <si>
    <t>ORDER1593//CUST7043/45428/Tea Leaves/Q-1/*@?##60</t>
  </si>
  <si>
    <t>ORDER1593//CUST7043/45428/Coffee Powder/Q-1/*@?##45</t>
  </si>
  <si>
    <t>ORDER1592//CUST4982/45427/Biscuits/Q-2/*@?##40</t>
  </si>
  <si>
    <t>ORDER1592//CUST4982/45427/Chocolates/Q-1/*@?##50</t>
  </si>
  <si>
    <t>ORDER1591//CUST2679/45427/Ice Cream/Q-1/*@?##90</t>
  </si>
  <si>
    <t>ORDER1591//CUST2679/45427/Soft Drink/Q-1/*@?##50</t>
  </si>
  <si>
    <t>ORDER1590//CUST2527/45427/Basmati Rice/Q-1/*@?##60</t>
  </si>
  <si>
    <t>ORDER1590//CUST2527/45427/Whole Wheat Bread/Q-1/*@?##20</t>
  </si>
  <si>
    <t>ORDER1589//CUST6228/45427/Fresh Milk/Q-1/*@?##30</t>
  </si>
  <si>
    <t>ORDER1589//CUST6228/45427/Eggs/Q-2/*@?##80</t>
  </si>
  <si>
    <t>ORDER1588//CUST2982/45427/Chicken Breast/Q-1/*@?##125</t>
  </si>
  <si>
    <t>ORDER1588//CUST2982/45427/Apples/Q-2/*@?##150</t>
  </si>
  <si>
    <t>ORDER1587//CUST8317/45427/Bananas/Q-1/*@?##25</t>
  </si>
  <si>
    <t>ORDER1587//CUST8317/45427/Potatoes/Q-1/*@?##15</t>
  </si>
  <si>
    <t>ORDER1586//CUST7606/45427/Onions/Q-1/*@?##12.5</t>
  </si>
  <si>
    <t>ORDER1586//CUST7606/45427/Paneer/Q-1/*@?##40</t>
  </si>
  <si>
    <t>ORDER1585//CUST2188/45427/Butter/Q-1/*@?##125</t>
  </si>
  <si>
    <t>ORDER1585//CUST2188/45427/Cheese Slices/Q-1/*@?##60</t>
  </si>
  <si>
    <t>ORDER1584//CUST4485/45427/Sugar/Q-1/*@?##22.5</t>
  </si>
  <si>
    <t>ORDER1584//CUST4485/45427/Cooking Oil/Q-1/*@?##75</t>
  </si>
  <si>
    <t>ORDER1583//CUST9482/45427/Tea Leaves/Q-1/*@?##60</t>
  </si>
  <si>
    <t>ORDER1583//CUST9482/45427/Coffee Powder/Q-1/*@?##45</t>
  </si>
  <si>
    <t>ORDER1582//CUST3954/45426/Biscuits/Q-1/*@?##20</t>
  </si>
  <si>
    <t>ORDER1582//CUST3954/45426/Chocolates/Q-1/*@?##50</t>
  </si>
  <si>
    <t>ORDER1581//CUST1960/45426/Ice Cream/Q-1/*@?##90</t>
  </si>
  <si>
    <t>ORDER1581//CUST1960/45426/Soft Drink/Q-1/*@?##50</t>
  </si>
  <si>
    <t>ORDER1580//CUST6570/45426/Basmati Rice/Q-1/*@?##60</t>
  </si>
  <si>
    <t>ORDER1580//CUST6570/45426/Whole Wheat Bread/Q-1/*@?##20</t>
  </si>
  <si>
    <t>ORDER1579//CUST4022/45426/Fresh Milk/Q-1/*@?##30</t>
  </si>
  <si>
    <t>ORDER1579//CUST4022/45426/Eggs/Q-1/*@?##40</t>
  </si>
  <si>
    <t>ORDER1578//CUST5488/45426/Chicken Breast/Q-1/*@?##125</t>
  </si>
  <si>
    <t>ORDER1578//CUST5488/45426/Apples/Q-1/*@?##75</t>
  </si>
  <si>
    <t>ORDER1577//CUST2679/45426/Bananas/Q-1/*@?##25</t>
  </si>
  <si>
    <t>ORDER1577//CUST2679/45426/Potatoes/Q-1/*@?##15</t>
  </si>
  <si>
    <t>ORDER1576//CUST1803/45426/Onions/Q-1/*@?##12.5</t>
  </si>
  <si>
    <t>ORDER1576//CUST1803/45426/Paneer/Q-1/*@?##40</t>
  </si>
  <si>
    <t>ORDER1575//CUST6210/45426/Butter/Q-1/*@?##125</t>
  </si>
  <si>
    <t>ORDER1575//CUST6210/45426/Cheese Slices/Q-1/*@?##60</t>
  </si>
  <si>
    <t>ORDER1574//CUST2832/45426/Sugar/Q-1/*@?##22.5</t>
  </si>
  <si>
    <t>ORDER1574//CUST2832/45426/Cooking Oil/Q-2/*@?##150</t>
  </si>
  <si>
    <t>ORDER1573//CUST4788/45426/Tea Leaves/Q-1/*@?##60</t>
  </si>
  <si>
    <t>ORDER1573//CUST4788/45426/Coffee Powder/Q-1/*@?##45</t>
  </si>
  <si>
    <t>ORDER1572//CUST4475/45425/Biscuits/Q-1/*@?##20</t>
  </si>
  <si>
    <t>ORDER1572//CUST4475/45425/Chocolates/Q-1/*@?##50</t>
  </si>
  <si>
    <t>ORDER1571//CUST7909/45425/Ice Cream/Q-1/*@?##90</t>
  </si>
  <si>
    <t>ORDER1571//CUST7909/45425/Soft Drink/Q-1/*@?##50</t>
  </si>
  <si>
    <t>ORDER1570//CUST8484/45425/Basmati Rice/Q-1/*@?##60</t>
  </si>
  <si>
    <t>ORDER1570//CUST8484/45425/Whole Wheat Bread/Q-1/*@?##20</t>
  </si>
  <si>
    <t>ORDER1569//CUST6963/45425/Fresh Milk/Q-1/*@?##30</t>
  </si>
  <si>
    <t>ORDER1569//CUST6963/45425/Eggs/Q-2/*@?##80</t>
  </si>
  <si>
    <t>ORDER1568//CUST8836/45425/Chicken Breast/Q-1/*@?##125</t>
  </si>
  <si>
    <t>ORDER1568//CUST8836/45425/Apples/Q-1/*@?##75</t>
  </si>
  <si>
    <t>ORDER1567//CUST8836/45425/Bananas/Q-1/*@?##25</t>
  </si>
  <si>
    <t>ORDER1567//CUST8836/45425/Potatoes/Q-1/*@?##15</t>
  </si>
  <si>
    <t>ORDER1566//CUST4982/45425/Onions/Q-1/*@?##12.5</t>
  </si>
  <si>
    <t>ORDER1566//CUST4982/45425/Paneer/Q-1/*@?##40</t>
  </si>
  <si>
    <t>ORDER1565//CUST4759/45425/Butter/Q-1/*@?##125</t>
  </si>
  <si>
    <t>ORDER1565//CUST4759/45425/Cheese Slices/Q-1/*@?##60</t>
  </si>
  <si>
    <t>ORDER1564//CUST2679/45425/Sugar/Q-1/*@?##22.5</t>
  </si>
  <si>
    <t>ORDER1564//CUST2679/45425/Cooking Oil/Q-1/*@?##75</t>
  </si>
  <si>
    <t>ORDER1563//CUST4765/45425/Tea Leaves/Q-1/*@?##60</t>
  </si>
  <si>
    <t>ORDER1563//CUST4765/45425/Coffee Powder/Q-1/*@?##45</t>
  </si>
  <si>
    <t>ORDER1562//CUST4271/45425/Biscuits/Q-1/*@?##20</t>
  </si>
  <si>
    <t>ORDER1562//CUST4271/45425/Chocolates/Q-1/*@?##50</t>
  </si>
  <si>
    <t>ORDER1561//CUST1514/45425/Ice Cream/Q-2/*@?##180</t>
  </si>
  <si>
    <t>ORDER1561//CUST1514/45425/Soft Drink/Q-1/*@?##50</t>
  </si>
  <si>
    <t>ORDER1560//CUST5687/45425/Basmati Rice/Q-2/*@?##120</t>
  </si>
  <si>
    <t>ORDER1560//CUST5687/45425/Whole Wheat Bread/Q-1/*@?##20</t>
  </si>
  <si>
    <t>ORDER1559//CUST4675/45425/Fresh Milk/Q-1/*@?##30</t>
  </si>
  <si>
    <t>ORDER1559//CUST4675/45425/Eggs/Q-2/*@?##80</t>
  </si>
  <si>
    <t>ORDER1558//CUST1509/45425/Chicken Breast/Q-1/*@?##125</t>
  </si>
  <si>
    <t>ORDER1558//CUST1509/45425/Apples/Q-1/*@?##75</t>
  </si>
  <si>
    <t>ORDER1557//CUST1960/45425/Bananas/Q-2/*@?##50</t>
  </si>
  <si>
    <t>ORDER1557//CUST1960/45425/Potatoes/Q-1/*@?##15</t>
  </si>
  <si>
    <t>ORDER1556//CUST6570/45424/Onions/Q-2/*@?##25</t>
  </si>
  <si>
    <t>ORDER1556//CUST6570/45424/Paneer/Q-1/*@?##40</t>
  </si>
  <si>
    <t>ORDER1555//CUST2527/45424/Butter/Q-1/*@?##125</t>
  </si>
  <si>
    <t>ORDER1555//CUST2527/45424/Cheese Slices/Q-2/*@?##120</t>
  </si>
  <si>
    <t>ORDER1554//CUST6228/45424/Sugar/Q-2/*@?##45</t>
  </si>
  <si>
    <t>ORDER1554//CUST6228/45424/Cooking Oil/Q-1/*@?##75</t>
  </si>
  <si>
    <t>ORDER1553//CUST2982/45424/Tea Leaves/Q-1/*@?##60</t>
  </si>
  <si>
    <t>ORDER1553//CUST2982/45424/Coffee Powder/Q-2/*@?##90</t>
  </si>
  <si>
    <t>ORDER1552//CUST4485/45424/Biscuits/Q-1/*@?##20</t>
  </si>
  <si>
    <t>ORDER1552//CUST4485/45424/Chocolates/Q-1/*@?##50</t>
  </si>
  <si>
    <t>ORDER1551//CUST4022/45424/Ice Cream/Q-1/*@?##90</t>
  </si>
  <si>
    <t>ORDER1551//CUST4022/45424/Soft Drink/Q-2/*@?##100</t>
  </si>
  <si>
    <t>ORDER1550//CUST2188/45424/Basmati Rice/Q-2/*@?##120</t>
  </si>
  <si>
    <t>ORDER1550//CUST2188/45424/Whole Wheat Bread/Q-1/*@?##20</t>
  </si>
  <si>
    <t>ORDER1549//CUST2124/45423/Fresh Milk/Q-1/*@?##30</t>
  </si>
  <si>
    <t>ORDER1549//CUST2124/45423/Eggs/Q-1/*@?##40</t>
  </si>
  <si>
    <t>ORDER1548//CUST8814/45423/Chicken Breast/Q-1/*@?##125</t>
  </si>
  <si>
    <t>ORDER1548//CUST8814/45423/Apples/Q-2/*@?##150</t>
  </si>
  <si>
    <t>ORDER1547//CUST7909/45423/Bananas/Q-1/*@?##25</t>
  </si>
  <si>
    <t>ORDER1547//CUST7909/45423/Potatoes/Q-1/*@?##15</t>
  </si>
  <si>
    <t>ORDER1546//CUST2234/45423/Onions/Q-1/*@?##12.5</t>
  </si>
  <si>
    <t>ORDER1546//CUST2234/45423/Paneer/Q-1/*@?##40</t>
  </si>
  <si>
    <t>ORDER1545//CUST8449/45423/Butter/Q-1/*@?##125</t>
  </si>
  <si>
    <t>ORDER1545//CUST8449/45423/Cheese Slices/Q-1/*@?##60</t>
  </si>
  <si>
    <t>ORDER1544//CUST1502/45423/Sugar/Q-1/*@?##22.5</t>
  </si>
  <si>
    <t>ORDER1544//CUST1502/45423/Cooking Oil/Q-2/*@?##150</t>
  </si>
  <si>
    <t>ORDER1543//CUST9482/45423/Tea Leaves/Q-1/*@?##60</t>
  </si>
  <si>
    <t>ORDER1543//CUST9482/45423/Coffee Powder/Q-1/*@?##45</t>
  </si>
  <si>
    <t>ORDER1542//CUST4982/45423/Biscuits/Q-1/*@?##20</t>
  </si>
  <si>
    <t>ORDER1542//CUST4982/45423/Chocolates/Q-1/*@?##50</t>
  </si>
  <si>
    <t>ORDER1541//CUST6201/45423/Ice Cream/Q-1/*@?##90</t>
  </si>
  <si>
    <t>ORDER1541//CUST6201/45423/Soft Drink/Q-1/*@?##50</t>
  </si>
  <si>
    <t>ORDER1540//CUST8836/45423/Basmati Rice/Q-1/*@?##60</t>
  </si>
  <si>
    <t>ORDER1540//CUST8836/45423/Whole Wheat Bread/Q-2/*@?##40</t>
  </si>
  <si>
    <t>ORDER1539//CUST2970/45423/Fresh Milk/Q-1/*@?##30</t>
  </si>
  <si>
    <t>ORDER1539//CUST2970/45423/Eggs/Q-1/*@?##40</t>
  </si>
  <si>
    <t>ORDER1538//CUST8105/45423/Chicken Breast/Q-1/*@?##125</t>
  </si>
  <si>
    <t>ORDER1538//CUST8105/45423/Apples/Q-1/*@?##75</t>
  </si>
  <si>
    <t>ORDER1537//CUST8951/45423/Bananas/Q-1/*@?##25</t>
  </si>
  <si>
    <t>ORDER1537//CUST8951/45423/Potatoes/Q-2/*@?##30</t>
  </si>
  <si>
    <t>ORDER1536//CUST5067/45423/Onions/Q-1/*@?##12.5</t>
  </si>
  <si>
    <t>ORDER1536//CUST5067/45423/Paneer/Q-2/*@?##80</t>
  </si>
  <si>
    <t>ORDER1535//CUST6818/45423/Butter/Q-1/*@?##125</t>
  </si>
  <si>
    <t>ORDER1535//CUST6818/45423/Cheese Slices/Q-1/*@?##60</t>
  </si>
  <si>
    <t>ORDER1534//CUST2679/45423/Sugar/Q-1/*@?##22.5</t>
  </si>
  <si>
    <t>ORDER1534//CUST2679/45423/Cooking Oil/Q-1/*@?##75</t>
  </si>
  <si>
    <t>ORDER1533//CUST4982/45423/Tea Leaves/Q-1/*@?##60</t>
  </si>
  <si>
    <t>ORDER1533//CUST4982/45423/Coffee Powder/Q-1/*@?##45</t>
  </si>
  <si>
    <t>ORDER1532//CUST3153/45422/Biscuits/Q-1/*@?##20</t>
  </si>
  <si>
    <t>ORDER1532//CUST3153/45422/Chocolates/Q-1/*@?##50</t>
  </si>
  <si>
    <t>ORDER1531//CUST7984/45422/Ice Cream/Q-1/*@?##90</t>
  </si>
  <si>
    <t>ORDER1531//CUST7984/45422/Soft Drink/Q-2/*@?##100</t>
  </si>
  <si>
    <t>ORDER1530//CUST5670/45422/Basmati Rice/Q-1/*@?##60</t>
  </si>
  <si>
    <t>ORDER1530//CUST5670/45422/Whole Wheat Bread/Q-1/*@?##20</t>
  </si>
  <si>
    <t>ORDER1529//CUST8724/45422/Fresh Milk/Q-1/*@?##30</t>
  </si>
  <si>
    <t>ORDER1529//CUST8724/45422/Eggs/Q-1/*@?##40</t>
  </si>
  <si>
    <t>ORDER1528//CUST9148/45422/Chicken Breast/Q-1/*@?##125</t>
  </si>
  <si>
    <t>ORDER1528//CUST9148/45422/Apples/Q-1/*@?##75</t>
  </si>
  <si>
    <t>ORDER1527//CUST8317/45422/Bananas/Q-2/*@?##50</t>
  </si>
  <si>
    <t>ORDER1527//CUST8317/45422/Potatoes/Q-2/*@?##30</t>
  </si>
  <si>
    <t>ORDER1526//CUST8814/45422/Onions/Q-1/*@?##12.5</t>
  </si>
  <si>
    <t>ORDER1526//CUST8814/45422/Paneer/Q-1/*@?##40</t>
  </si>
  <si>
    <t>ORDER1525//CUST3267/45422/Butter/Q-1/*@?##125</t>
  </si>
  <si>
    <t>ORDER1525//CUST3267/45422/Cheese Slices/Q-1/*@?##60</t>
  </si>
  <si>
    <t>ORDER1524//CUST3392/45422/Sugar/Q-2/*@?##45</t>
  </si>
  <si>
    <t>ORDER1524//CUST3392/45422/Cooking Oil/Q-1/*@?##75</t>
  </si>
  <si>
    <t>ORDER1523//CUST2679/45422/Tea Leaves/Q-1/*@?##60</t>
  </si>
  <si>
    <t>ORDER1523//CUST2679/45422/Coffee Powder/Q-1/*@?##45</t>
  </si>
  <si>
    <t>ORDER1522//CUST8622/45422/Biscuits/Q-2/*@?##40</t>
  </si>
  <si>
    <t>ORDER1522//CUST8622/45422/Chocolates/Q-2/*@?##100</t>
  </si>
  <si>
    <t>ORDER1521//CUST2391/45422/Ice Cream/Q-1/*@?##90</t>
  </si>
  <si>
    <t>ORDER1521//CUST2391/45422/Soft Drink/Q-2/*@?##100</t>
  </si>
  <si>
    <t>ORDER1520//CUST7862/45422/Basmati Rice/Q-1/*@?##60</t>
  </si>
  <si>
    <t>ORDER1520//CUST7862/45422/Whole Wheat Bread/Q-1/*@?##20</t>
  </si>
  <si>
    <t>ORDER1519//CUST8616/45422/Fresh Milk/Q-1/*@?##30</t>
  </si>
  <si>
    <t>ORDER1519//CUST8616/45422/Eggs/Q-1/*@?##40</t>
  </si>
  <si>
    <t>ORDER1518//CUST2624/45422/Chicken Breast/Q-2/*@?##250</t>
  </si>
  <si>
    <t>ORDER1518//CUST2624/45422/Apples/Q-1/*@?##75</t>
  </si>
  <si>
    <t>ORDER1517//CUST2562/45422/Bananas/Q-1/*@?##25</t>
  </si>
  <si>
    <t>ORDER1517//CUST2562/45422/Potatoes/Q-1/*@?##15</t>
  </si>
  <si>
    <t>ORDER1516//CUST5107/45422/Onions/Q-1/*@?##12.5</t>
  </si>
  <si>
    <t>ORDER1516//CUST5107/45422/Paneer/Q-1/*@?##40</t>
  </si>
  <si>
    <t>ORDER1515//CUST3384/45422/Butter/Q-2/*@?##250</t>
  </si>
  <si>
    <t>ORDER1515//CUST3384/45422/Cheese Slices/Q-1/*@?##60</t>
  </si>
  <si>
    <t>ORDER1514//CUST8317/45422/Sugar/Q-1/*@?##22.5</t>
  </si>
  <si>
    <t>ORDER1514//CUST8317/45422/Cooking Oil/Q-2/*@?##150</t>
  </si>
  <si>
    <t>ORDER1513//CUST4675/45422/Tea Leaves/Q-2/*@?##120</t>
  </si>
  <si>
    <t>ORDER1513//CUST4675/45422/Coffee Powder/Q-1/*@?##45</t>
  </si>
  <si>
    <t>ORDER1512//CUST2234/45422/Biscuits/Q-1/*@?##20</t>
  </si>
  <si>
    <t>ORDER1512//CUST2234/45422/Chocolates/Q-1/*@?##50</t>
  </si>
  <si>
    <t>ORDER1511//CUST4475/45422/Ice Cream/Q-1/*@?##90</t>
  </si>
  <si>
    <t>ORDER1511//CUST4475/45422/Soft Drink/Q-2/*@?##100</t>
  </si>
  <si>
    <t>ORDER1510//CUST4271/45422/Basmati Rice/Q-2/*@?##120</t>
  </si>
  <si>
    <t>ORDER1510//CUST4271/45422/Whole Wheat Bread/Q-2/*@?##40</t>
  </si>
  <si>
    <t>ORDER1509//CUST1514/45421/Fresh Milk/Q-1/*@?##30</t>
  </si>
  <si>
    <t>ORDER1509//CUST1514/45421/Eggs/Q-2/*@?##80</t>
  </si>
  <si>
    <t>ORDER1508//CUST5687/45421/Chicken Breast/Q-1/*@?##125</t>
  </si>
  <si>
    <t>ORDER1508//CUST5687/45421/Apples/Q-1/*@?##75</t>
  </si>
  <si>
    <t>ORDER1507//CUST2832/45421/Bananas/Q-1/*@?##25</t>
  </si>
  <si>
    <t>ORDER1507//CUST2832/45421/Potatoes/Q-1/*@?##15</t>
  </si>
  <si>
    <t>ORDER1506//CUST7498/45421/Onions/Q-1/*@?##12.5</t>
  </si>
  <si>
    <t>ORDER1506//CUST7498/45421/Paneer/Q-1/*@?##40</t>
  </si>
  <si>
    <t>ORDER1505//CUST6327/45421/Butter/Q-1/*@?##125</t>
  </si>
  <si>
    <t>ORDER1505//CUST6327/45421/Cheese Slices/Q-2/*@?##120</t>
  </si>
  <si>
    <t>ORDER1504//CUST1509/45421/Sugar/Q-1/*@?##22.5</t>
  </si>
  <si>
    <t>ORDER1504//CUST1509/45421/Cooking Oil/Q-1/*@?##75</t>
  </si>
  <si>
    <t>ORDER1503//CUST1960/45421/Tea Leaves/Q-1/*@?##60</t>
  </si>
  <si>
    <t>ORDER1503//CUST1960/45421/Coffee Powder/Q-2/*@?##90</t>
  </si>
  <si>
    <t>ORDER1502//CUST8836/45421/Biscuits/Q-1/*@?##20</t>
  </si>
  <si>
    <t>ORDER1502//CUST8836/45421/Chocolates/Q-2/*@?##100</t>
  </si>
  <si>
    <t>ORDER1501//CUST4401/45421/Ice Cream/Q-1/*@?##90</t>
  </si>
  <si>
    <t>ORDER1501//CUST4401/45421/Soft Drink/Q-1/*@?##50</t>
  </si>
  <si>
    <t>ORDER1500//CUST3153/45421/Basmati Rice/Q-1/*@?##60</t>
  </si>
  <si>
    <t>ORDER1500//CUST3153/45421/Whole Wheat Bread/Q-2/*@?##40</t>
  </si>
  <si>
    <t>ORDER1499//CUST4485/45421/Fresh Milk/Q-1/*@?##30</t>
  </si>
  <si>
    <t>ORDER1499//CUST4485/45421/Eggs/Q-2/*@?##80</t>
  </si>
  <si>
    <t>ORDER1498//CUST4022/45421/Chicken Breast/Q-1/*@?##125</t>
  </si>
  <si>
    <t>ORDER1498//CUST4022/45421/Apples/Q-1/*@?##75</t>
  </si>
  <si>
    <t>ORDER1497//CUST2188/45421/Bananas/Q-1/*@?##25</t>
  </si>
  <si>
    <t>ORDER1497//CUST2188/45421/Potatoes/Q-2/*@?##30</t>
  </si>
  <si>
    <t>ORDER1496//CUST7043/45421/Onions/Q-2/*@?##25</t>
  </si>
  <si>
    <t>ORDER1496//CUST7043/45421/Paneer/Q-1/*@?##40</t>
  </si>
  <si>
    <t>ORDER1495//CUST2502/45421/Butter/Q-1/*@?##125</t>
  </si>
  <si>
    <t>ORDER1495//CUST2502/45421/Cheese Slices/Q-1/*@?##60</t>
  </si>
  <si>
    <t>ORDER1494//CUST4759/45421/Sugar/Q-1/*@?##22.5</t>
  </si>
  <si>
    <t>ORDER1494//CUST4759/45421/Cooking Oil/Q-2/*@?##150</t>
  </si>
  <si>
    <t>ORDER1493//CUST3384/45421/Tea Leaves/Q-1/*@?##60</t>
  </si>
  <si>
    <t>ORDER1493//CUST3384/45421/Coffee Powder/Q-1/*@?##45</t>
  </si>
  <si>
    <t>ORDER1492//CUST4052/45420/Biscuits/Q-1/*@?##20</t>
  </si>
  <si>
    <t>ORDER1492//CUST4052/45420/Chocolates/Q-1/*@?##50</t>
  </si>
  <si>
    <t>ORDER1491//CUST4470/45420/Ice Cream/Q-2/*@?##180</t>
  </si>
  <si>
    <t>ORDER1491//CUST4470/45420/Soft Drink/Q-1/*@?##50</t>
  </si>
  <si>
    <t>ORDER1490//CUST3213/45420/Basmati Rice/Q-1/*@?##60</t>
  </si>
  <si>
    <t>ORDER1490//CUST3213/45420/Whole Wheat Bread/Q-1/*@?##20</t>
  </si>
  <si>
    <t>ORDER1489//CUST2625/45420/Fresh Milk/Q-2/*@?##60</t>
  </si>
  <si>
    <t>ORDER1489//CUST2625/45420/Eggs/Q-1/*@?##40</t>
  </si>
  <si>
    <t>ORDER1488//CUST9482/45420/Chicken Breast/Q-2/*@?##250</t>
  </si>
  <si>
    <t>ORDER1488//CUST9482/45420/Apples/Q-1/*@?##75</t>
  </si>
  <si>
    <t>ORDER1487//CUST6210/45420/Bananas/Q-1/*@?##25</t>
  </si>
  <si>
    <t>ORDER1487//CUST6210/45420/Potatoes/Q-2/*@?##30</t>
  </si>
  <si>
    <t>ORDER1486//CUST7498/45420/Onions/Q-1/*@?##12.5</t>
  </si>
  <si>
    <t>ORDER1486//CUST7498/45420/Paneer/Q-1/*@?##40</t>
  </si>
  <si>
    <t>ORDER1485//CUST6201/45420/Butter/Q-1/*@?##125</t>
  </si>
  <si>
    <t>ORDER1485//CUST6201/45420/Cheese Slices/Q-1/*@?##60</t>
  </si>
  <si>
    <t>ORDER1484//CUST8244/45420/Sugar/Q-1/*@?##22.5</t>
  </si>
  <si>
    <t>ORDER1484//CUST8244/45420/Cooking Oil/Q-1/*@?##75</t>
  </si>
  <si>
    <t>ORDER1483//CUST8814/45420/Tea Leaves/Q-1/*@?##60</t>
  </si>
  <si>
    <t>ORDER1483//CUST8814/45420/Coffee Powder/Q-1/*@?##45</t>
  </si>
  <si>
    <t>ORDER1482//CUST2964/45420/Biscuits/Q-1/*@?##20</t>
  </si>
  <si>
    <t>ORDER1482//CUST2964/45420/Chocolates/Q-1/*@?##50</t>
  </si>
  <si>
    <t>ORDER1481//CUST4470/45420/Ice Cream/Q-1/*@?##90</t>
  </si>
  <si>
    <t>ORDER1481//CUST4470/45420/Soft Drink/Q-2/*@?##100</t>
  </si>
  <si>
    <t>ORDER1480//CUST5349/45419/Basmati Rice/Q-1/*@?##60</t>
  </si>
  <si>
    <t>ORDER1480//CUST5349/45419/Whole Wheat Bread/Q-2/*@?##40</t>
  </si>
  <si>
    <t>ORDER1479//CUST6860/45419/Fresh Milk/Q-1/*@?##30</t>
  </si>
  <si>
    <t>ORDER1479//CUST6860/45419/Eggs/Q-1/*@?##40</t>
  </si>
  <si>
    <t>ORDER1478//CUST4982/45419/Chicken Breast/Q-1/*@?##125</t>
  </si>
  <si>
    <t>ORDER1478//CUST4982/45419/Apples/Q-1/*@?##75</t>
  </si>
  <si>
    <t>ORDER1477//CUST6669/45419/Bananas/Q-1/*@?##25</t>
  </si>
  <si>
    <t>ORDER1477//CUST6669/45419/Potatoes/Q-1/*@?##15</t>
  </si>
  <si>
    <t>ORDER1476//CUST9582/45419/Onions/Q-1/*@?##12.5</t>
  </si>
  <si>
    <t>ORDER1476//CUST9582/45419/Paneer/Q-1/*@?##40</t>
  </si>
  <si>
    <t>ORDER1475//CUST9317/45419/Butter/Q-1/*@?##125</t>
  </si>
  <si>
    <t>ORDER1475//CUST9317/45419/Cheese Slices/Q-1/*@?##60</t>
  </si>
  <si>
    <t>ORDER1474//CUST8532/45419/Sugar/Q-1/*@?##22.5</t>
  </si>
  <si>
    <t>ORDER1474//CUST8532/45419/Cooking Oil/Q-1/*@?##75</t>
  </si>
  <si>
    <t>ORDER1473//CUST9482/45419/Tea Leaves/Q-2/*@?##120</t>
  </si>
  <si>
    <t>ORDER1473//CUST9482/45419/Coffee Powder/Q-1/*@?##45</t>
  </si>
  <si>
    <t>ORDER1472//CUST2124/45419/Biscuits/Q-2/*@?##40</t>
  </si>
  <si>
    <t>ORDER1472//CUST2124/45419/Chocolates/Q-1/*@?##50</t>
  </si>
  <si>
    <t>ORDER1471//CUST6210/45419/Ice Cream/Q-1/*@?##90</t>
  </si>
  <si>
    <t>ORDER1471//CUST6210/45419/Soft Drink/Q-1/*@?##50</t>
  </si>
  <si>
    <t>ORDER1470//CUST4804/45419/Basmati Rice/Q-1/*@?##60</t>
  </si>
  <si>
    <t>ORDER1470//CUST4804/45419/Whole Wheat Bread/Q-1/*@?##20</t>
  </si>
  <si>
    <t>ORDER1469//CUST7862/45419/Fresh Milk/Q-1/*@?##30</t>
  </si>
  <si>
    <t>ORDER1469//CUST7862/45419/Eggs/Q-1/*@?##40</t>
  </si>
  <si>
    <t>ORDER1468//CUST8951/45419/Chicken Breast/Q-1/*@?##125</t>
  </si>
  <si>
    <t>ORDER1468//CUST8951/45419/Apples/Q-2/*@?##150</t>
  </si>
  <si>
    <t>ORDER1467//CUST2169/45419/Bananas/Q-1/*@?##25</t>
  </si>
  <si>
    <t>ORDER1467//CUST2169/45419/Potatoes/Q-2/*@?##30</t>
  </si>
  <si>
    <t>ORDER1466//CUST1960/45419/Onions/Q-1/*@?##12.5</t>
  </si>
  <si>
    <t>ORDER1466//CUST1960/45419/Paneer/Q-1/*@?##40</t>
  </si>
  <si>
    <t>ORDER1465//CUST4485/45419/Butter/Q-1/*@?##125</t>
  </si>
  <si>
    <t>ORDER1465//CUST4485/45419/Cheese Slices/Q-1/*@?##60</t>
  </si>
  <si>
    <t>ORDER1464//CUST7498/45419/Sugar/Q-1/*@?##22.5</t>
  </si>
  <si>
    <t>ORDER1464//CUST7498/45419/Cooking Oil/Q-1/*@?##75</t>
  </si>
  <si>
    <t>ORDER1463//CUST7984/45419/Tea Leaves/Q-2/*@?##120</t>
  </si>
  <si>
    <t>ORDER1463//CUST7984/45419/Coffee Powder/Q-1/*@?##45</t>
  </si>
  <si>
    <t>ORDER1462//CUST2124/45418/Biscuits/Q-2/*@?##40</t>
  </si>
  <si>
    <t>ORDER1462//CUST2124/45418/Chocolates/Q-1/*@?##50</t>
  </si>
  <si>
    <t>ORDER1461//CUST8105/45418/Ice Cream/Q-1/*@?##90</t>
  </si>
  <si>
    <t>ORDER1461//CUST8105/45418/Soft Drink/Q-1/*@?##50</t>
  </si>
  <si>
    <t>ORDER1460//CUST5067/45418/Basmati Rice/Q-1/*@?##60</t>
  </si>
  <si>
    <t>ORDER1460//CUST5067/45418/Whole Wheat Bread/Q-1/*@?##20</t>
  </si>
  <si>
    <t>ORDER1459//CUST8244/45418/Fresh Milk/Q-1/*@?##30</t>
  </si>
  <si>
    <t>ORDER1459//CUST8244/45418/Eggs/Q-1/*@?##40</t>
  </si>
  <si>
    <t>ORDER1458//CUST8622/45418/Chicken Breast/Q-1/*@?##125</t>
  </si>
  <si>
    <t>ORDER1458//CUST8622/45418/Apples/Q-1/*@?##75</t>
  </si>
  <si>
    <t>ORDER1457//CUST2143/45418/Bananas/Q-2/*@?##50</t>
  </si>
  <si>
    <t>ORDER1457//CUST2143/45418/Potatoes/Q-2/*@?##30</t>
  </si>
  <si>
    <t>ORDER1456//CUST8814/45418/Onions/Q-1/*@?##12.5</t>
  </si>
  <si>
    <t>ORDER1456//CUST8814/45418/Paneer/Q-2/*@?##80</t>
  </si>
  <si>
    <t>ORDER1455//CUST4271/45418/Butter/Q-1/*@?##125</t>
  </si>
  <si>
    <t>ORDER1455//CUST4271/45418/Cheese Slices/Q-1/*@?##60</t>
  </si>
  <si>
    <t>ORDER1454//CUST1509/45418/Sugar/Q-1/*@?##22.5</t>
  </si>
  <si>
    <t>ORDER1454//CUST1509/45418/Cooking Oil/Q-1/*@?##75</t>
  </si>
  <si>
    <t>ORDER1453//CUST1960/45418/Tea Leaves/Q-1/*@?##60</t>
  </si>
  <si>
    <t>ORDER1453//CUST1960/45418/Coffee Powder/Q-1/*@?##45</t>
  </si>
  <si>
    <t>ORDER1452//CUST6570/45418/Biscuits/Q-2/*@?##40</t>
  </si>
  <si>
    <t>ORDER1452//CUST6570/45418/Chocolates/Q-1/*@?##50</t>
  </si>
  <si>
    <t>ORDER1451//CUST8724/45418/Ice Cream/Q-1/*@?##90</t>
  </si>
  <si>
    <t>ORDER1451//CUST8724/45418/Soft Drink/Q-1/*@?##50</t>
  </si>
  <si>
    <t>ORDER1450//CUST6210/45418/Basmati Rice/Q-1/*@?##60</t>
  </si>
  <si>
    <t>ORDER1450//CUST6210/45418/Whole Wheat Bread/Q-1/*@?##20</t>
  </si>
  <si>
    <t>ORDER1449//CUST8814/45418/Fresh Milk/Q-2/*@?##60</t>
  </si>
  <si>
    <t>ORDER1449//CUST8814/45418/Eggs/Q-1/*@?##40</t>
  </si>
  <si>
    <t>ORDER1448//CUST2169/45418/Chicken Breast/Q-2/*@?##250</t>
  </si>
  <si>
    <t>ORDER1448//CUST2169/45418/Apples/Q-2/*@?##150</t>
  </si>
  <si>
    <t>ORDER1447//CUST8484/45418/Bananas/Q-1/*@?##25</t>
  </si>
  <si>
    <t>ORDER1447//CUST8484/45418/Potatoes/Q-1/*@?##15</t>
  </si>
  <si>
    <t>ORDER1446//CUST3521/45418/Onions/Q-1/*@?##12.5</t>
  </si>
  <si>
    <t>ORDER1446//CUST3521/45418/Paneer/Q-1/*@?##40</t>
  </si>
  <si>
    <t>ORDER1445//CUST4470/45418/Butter/Q-2/*@?##250</t>
  </si>
  <si>
    <t>ORDER1445//CUST4470/45418/Cheese Slices/Q-1/*@?##60</t>
  </si>
  <si>
    <t>ORDER1444//CUST3213/45418/Sugar/Q-1/*@?##22.5</t>
  </si>
  <si>
    <t>ORDER1444//CUST3213/45418/Cooking Oil/Q-1/*@?##75</t>
  </si>
  <si>
    <t>ORDER1443//CUST2625/45417/Tea Leaves/Q-2/*@?##120</t>
  </si>
  <si>
    <t>ORDER1443//CUST2625/45417/Coffee Powder/Q-1/*@?##45</t>
  </si>
  <si>
    <t>ORDER1442//CUST2658/45417/Biscuits/Q-2/*@?##40</t>
  </si>
  <si>
    <t>ORDER1442//CUST2658/45417/Chocolates/Q-1/*@?##50</t>
  </si>
  <si>
    <t>ORDER1441//CUST4470/45417/Ice Cream/Q-1/*@?##90</t>
  </si>
  <si>
    <t>ORDER1441//CUST4470/45417/Soft Drink/Q-1/*@?##50</t>
  </si>
  <si>
    <t>ORDER1440//CUST4470/45417/Basmati Rice/Q-2/*@?##120</t>
  </si>
  <si>
    <t>ORDER1440//CUST4470/45417/Whole Wheat Bread/Q-1/*@?##20</t>
  </si>
  <si>
    <t>ORDER1439//CUST6860/45417/Fresh Milk/Q-1/*@?##30</t>
  </si>
  <si>
    <t>ORDER1439//CUST6860/45417/Eggs/Q-1/*@?##40</t>
  </si>
  <si>
    <t>ORDER1438//CUST9482/45417/Chicken Breast/Q-1/*@?##125</t>
  </si>
  <si>
    <t>ORDER1438//CUST9482/45417/Apples/Q-1/*@?##75</t>
  </si>
  <si>
    <t>ORDER1437//CUST3267/45417/Bananas/Q-1/*@?##25</t>
  </si>
  <si>
    <t>ORDER1437//CUST3267/45417/Potatoes/Q-1/*@?##15</t>
  </si>
  <si>
    <t>ORDER1436//CUST3153/45417/Onions/Q-1/*@?##12.5</t>
  </si>
  <si>
    <t>ORDER1436//CUST3153/45417/Paneer/Q-1/*@?##40</t>
  </si>
  <si>
    <t>ORDER1435//CUST6201/45417/Butter/Q-1/*@?##125</t>
  </si>
  <si>
    <t>ORDER1435//CUST6201/45417/Cheese Slices/Q-1/*@?##60</t>
  </si>
  <si>
    <t>ORDER1434//CUST5067/45417/Sugar/Q-1/*@?##22.5</t>
  </si>
  <si>
    <t>ORDER1434//CUST5067/45417/Cooking Oil/Q-1/*@?##75</t>
  </si>
  <si>
    <t>ORDER1433//CUST8317/45417/Tea Leaves/Q-1/*@?##60</t>
  </si>
  <si>
    <t>ORDER1433//CUST8317/45417/Coffee Powder/Q-1/*@?##45</t>
  </si>
  <si>
    <t>ORDER1432//CUST4485/45417/Biscuits/Q-1/*@?##20</t>
  </si>
  <si>
    <t>ORDER1432//CUST4485/45417/Chocolates/Q-1/*@?##50</t>
  </si>
  <si>
    <t>ORDER1431//CUST8244/45417/Ice Cream/Q-1/*@?##90</t>
  </si>
  <si>
    <t>ORDER1431//CUST8244/45417/Soft Drink/Q-1/*@?##50</t>
  </si>
  <si>
    <t>ORDER1430//CUST8622/45417/Basmati Rice/Q-1/*@?##60</t>
  </si>
  <si>
    <t>ORDER1430//CUST8622/45417/Whole Wheat Bread/Q-1/*@?##20</t>
  </si>
  <si>
    <t>ORDER1429//CUST2143/45417/Fresh Milk/Q-1/*@?##30</t>
  </si>
  <si>
    <t>ORDER1429//CUST2143/45417/Eggs/Q-2/*@?##80</t>
  </si>
  <si>
    <t>ORDER1428//CUST6570/45417/Chicken Breast/Q-1/*@?##125</t>
  </si>
  <si>
    <t>ORDER1428//CUST6570/45417/Apples/Q-1/*@?##75</t>
  </si>
  <si>
    <t>ORDER1427//CUST2188/45417/Bananas/Q-1/*@?##25</t>
  </si>
  <si>
    <t>ORDER1427//CUST2188/45417/Potatoes/Q-1/*@?##15</t>
  </si>
  <si>
    <t>ORDER1426//CUST6549/45417/Onions/Q-1/*@?##12.5</t>
  </si>
  <si>
    <t>ORDER1426//CUST6549/45417/Paneer/Q-1/*@?##40</t>
  </si>
  <si>
    <t>ORDER1425//CUST2679/45417/Butter/Q-1/*@?##125</t>
  </si>
  <si>
    <t>ORDER1425//CUST2679/45417/Cheese Slices/Q-1/*@?##60</t>
  </si>
  <si>
    <t>ORDER1424//CUST6542/45416/Sugar/Q-1/*@?##22.5</t>
  </si>
  <si>
    <t>ORDER1424//CUST6542/45416/Cooking Oil/Q-1/*@?##75</t>
  </si>
  <si>
    <t>ORDER1423//CUST3150/45416/Tea Leaves/Q-1/*@?##60</t>
  </si>
  <si>
    <t>ORDER1423//CUST3150/45416/Coffee Powder/Q-1/*@?##45</t>
  </si>
  <si>
    <t>ORDER1422//CUST3704/45416/Biscuits/Q-1/*@?##20</t>
  </si>
  <si>
    <t>ORDER1422//CUST3704/45416/Chocolates/Q-2/*@?##100</t>
  </si>
  <si>
    <t>ORDER1421//CUST2832/45416/Ice Cream/Q-2/*@?##180</t>
  </si>
  <si>
    <t>ORDER1421//CUST2832/45416/Soft Drink/Q-1/*@?##50</t>
  </si>
  <si>
    <t>ORDER1420//CUST8836/45416/Basmati Rice/Q-1/*@?##60</t>
  </si>
  <si>
    <t>ORDER1420//CUST8836/45416/Whole Wheat Bread/Q-1/*@?##20</t>
  </si>
  <si>
    <t>ORDER1419//CUST4759/45416/Fresh Milk/Q-1/*@?##30</t>
  </si>
  <si>
    <t>ORDER1419//CUST4759/45416/Eggs/Q-1/*@?##40</t>
  </si>
  <si>
    <t>ORDER1418//CUST9064/45416/Chicken Breast/Q-1/*@?##125</t>
  </si>
  <si>
    <t>ORDER1418//CUST9064/45416/Apples/Q-1/*@?##75</t>
  </si>
  <si>
    <t>ORDER1417//CUST1520/45416/Bananas/Q-1/*@?##25</t>
  </si>
  <si>
    <t>ORDER1417//CUST1520/45416/Potatoes/Q-1/*@?##15</t>
  </si>
  <si>
    <t>ORDER1416//CUST7862/45416/Onions/Q-1/*@?##12.5</t>
  </si>
  <si>
    <t>ORDER1416//CUST7862/45416/Paneer/Q-2/*@?##80</t>
  </si>
  <si>
    <t>ORDER1415//CUST2679/45416/Butter/Q-2/*@?##250</t>
  </si>
  <si>
    <t>ORDER1415//CUST2679/45416/Cheese Slices/Q-1/*@?##60</t>
  </si>
  <si>
    <t>ORDER1414//CUST2970/45416/Sugar/Q-1/*@?##22.5</t>
  </si>
  <si>
    <t>ORDER1414//CUST2970/45416/Cooking Oil/Q-2/*@?##150</t>
  </si>
  <si>
    <t>ORDER1413//CUST4510/45416/Tea Leaves/Q-2/*@?##120</t>
  </si>
  <si>
    <t>ORDER1413//CUST4510/45416/Coffee Powder/Q-1/*@?##45</t>
  </si>
  <si>
    <t>ORDER1412//CUST1960/45416/Biscuits/Q-1/*@?##20</t>
  </si>
  <si>
    <t>ORDER1412//CUST1960/45416/Chocolates/Q-1/*@?##50</t>
  </si>
  <si>
    <t>ORDER1411//CUST7862/45416/Ice Cream/Q-1/*@?##90</t>
  </si>
  <si>
    <t>ORDER1411//CUST7862/45416/Soft Drink/Q-1/*@?##50</t>
  </si>
  <si>
    <t>ORDER1410//CUST4804/45416/Basmati Rice/Q-1/*@?##60</t>
  </si>
  <si>
    <t>ORDER1410//CUST4804/45416/Whole Wheat Bread/Q-1/*@?##20</t>
  </si>
  <si>
    <t>ORDER1409//CUST3521/45416/Fresh Milk/Q-1/*@?##30</t>
  </si>
  <si>
    <t>ORDER1409//CUST3521/45416/Eggs/Q-1/*@?##40</t>
  </si>
  <si>
    <t>ORDER1408//CUST2063/45416/Chicken Breast/Q-2/*@?##250</t>
  </si>
  <si>
    <t>ORDER1408//CUST2063/45416/Apples/Q-2/*@?##150</t>
  </si>
  <si>
    <t>ORDER1407//CUST4022/45416/Bananas/Q-1/*@?##25</t>
  </si>
  <si>
    <t>ORDER1407//CUST4022/45416/Potatoes/Q-2/*@?##30</t>
  </si>
  <si>
    <t>ORDER1406//CUST3024/45416/Onions/Q-1/*@?##12.5</t>
  </si>
  <si>
    <t>ORDER1406//CUST3024/45416/Paneer/Q-2/*@?##80</t>
  </si>
  <si>
    <t>ORDER1405//CUST1509/45416/Butter/Q-1/*@?##125</t>
  </si>
  <si>
    <t>ORDER1405//CUST1509/45416/Cheese Slices/Q-1/*@?##60</t>
  </si>
  <si>
    <t>ORDER1404//CUST6201/45416/Sugar/Q-2/*@?##45</t>
  </si>
  <si>
    <t>ORDER1404//CUST6201/45416/Cooking Oil/Q-1/*@?##75</t>
  </si>
  <si>
    <t>ORDER1403//CUST6570/45416/Tea Leaves/Q-1/*@?##60</t>
  </si>
  <si>
    <t>ORDER1403//CUST6570/45416/Coffee Powder/Q-1/*@?##45</t>
  </si>
  <si>
    <t>ORDER1402//CUST4485/45416/Biscuits/Q-1/*@?##20</t>
  </si>
  <si>
    <t>ORDER1402//CUST4485/45416/Chocolates/Q-1/*@?##50</t>
  </si>
  <si>
    <t>ORDER1401//CUST9482/45416/Ice Cream/Q-1/*@?##90</t>
  </si>
  <si>
    <t>ORDER1401//CUST9482/45416/Soft Drink/Q-1/*@?##50</t>
  </si>
  <si>
    <t>ORDER1400//CUST8616/45416/Basmati Rice/Q-1/*@?##60</t>
  </si>
  <si>
    <t>ORDER1400//CUST8616/45416/Whole Wheat Bread/Q-1/*@?##20</t>
  </si>
  <si>
    <t>ORDER1399//CUST5349/45416/Fresh Milk/Q-1/*@?##30</t>
  </si>
  <si>
    <t>ORDER1399//CUST5349/45416/Eggs/Q-1/*@?##40</t>
  </si>
  <si>
    <t>ORDER1398//CUST3704/45416/Chicken Breast/Q-1/*@?##125</t>
  </si>
  <si>
    <t>ORDER1398//CUST3704/45416/Apples/Q-1/*@?##75</t>
  </si>
  <si>
    <t>ORDER1397//CUST9004/45415/Bananas/Q-1/*@?##25</t>
  </si>
  <si>
    <t>ORDER1397//CUST9004/45415/Potatoes/Q-1/*@?##15</t>
  </si>
  <si>
    <t>ORDER1396//CUST8244/45415/Onions/Q-1/*@?##12.5</t>
  </si>
  <si>
    <t>ORDER1396//CUST8244/45415/Paneer/Q-1/*@?##40</t>
  </si>
  <si>
    <t>ORDER1395//CUST8552/45415/Butter/Q-1/*@?##125</t>
  </si>
  <si>
    <t>ORDER1395//CUST8552/45415/Cheese Slices/Q-1/*@?##60</t>
  </si>
  <si>
    <t>ORDER1394//CUST1182/45415/Sugar/Q-1/*@?##22.5</t>
  </si>
  <si>
    <t>ORDER1394//CUST1182/45415/Cooking Oil/Q-1/*@?##75</t>
  </si>
  <si>
    <t>ORDER1393//CUST8814/45415/Tea Leaves/Q-1/*@?##60</t>
  </si>
  <si>
    <t>ORDER1393//CUST8814/45415/Coffee Powder/Q-1/*@?##45</t>
  </si>
  <si>
    <t>ORDER1392//CUST1082/45415/Biscuits/Q-1/*@?##20</t>
  </si>
  <si>
    <t>ORDER1392//CUST1082/45415/Chocolates/Q-1/*@?##50</t>
  </si>
  <si>
    <t>ORDER1391//CUST4982/45415/Ice Cream/Q-1/*@?##90</t>
  </si>
  <si>
    <t>ORDER1391//CUST4982/45415/Soft Drink/Q-1/*@?##50</t>
  </si>
  <si>
    <t>ORDER1390//CUST6669/45415/Basmati Rice/Q-1/*@?##60</t>
  </si>
  <si>
    <t>ORDER1390//CUST6669/45415/Whole Wheat Bread/Q-1/*@?##20</t>
  </si>
  <si>
    <t>ORDER1389//CUST7862/45415/Fresh Milk/Q-1/*@?##30</t>
  </si>
  <si>
    <t>ORDER1389//CUST7862/45415/Eggs/Q-1/*@?##40</t>
  </si>
  <si>
    <t>ORDER1388//CUST1517/45415/Chicken Breast/Q-1/*@?##125</t>
  </si>
  <si>
    <t>ORDER1388//CUST1517/45415/Apples/Q-1/*@?##75</t>
  </si>
  <si>
    <t>ORDER1387//CUST7984/45415/Bananas/Q-1/*@?##25</t>
  </si>
  <si>
    <t>ORDER1387//CUST7984/45415/Potatoes/Q-1/*@?##15</t>
  </si>
  <si>
    <t>ORDER1386//CUST1509/45415/Onions/Q-1/*@?##12.5</t>
  </si>
  <si>
    <t>ORDER1386//CUST1509/45415/Paneer/Q-1/*@?##40</t>
  </si>
  <si>
    <t>ORDER1385//CUST1960/45415/Butter/Q-1/*@?##125</t>
  </si>
  <si>
    <t>ORDER1385//CUST1960/45415/Cheese Slices/Q-1/*@?##60</t>
  </si>
  <si>
    <t>ORDER1384//CUST4729/45415/Sugar/Q-1/*@?##22.5</t>
  </si>
  <si>
    <t>ORDER1384//CUST4729/45415/Cooking Oil/Q-2/*@?##150</t>
  </si>
  <si>
    <t>ORDER1383//CUST8381/45415/Tea Leaves/Q-1/*@?##60</t>
  </si>
  <si>
    <t>ORDER1383//CUST8381/45415/Coffee Powder/Q-1/*@?##45</t>
  </si>
  <si>
    <t>ORDER1382//CUST5905/45414/Biscuits/Q-1/*@?##20</t>
  </si>
  <si>
    <t>ORDER1382//CUST5905/45414/Chocolates/Q-1/*@?##50</t>
  </si>
  <si>
    <t>ORDER1381//CUST6549/45414/Ice Cream/Q-1/*@?##90</t>
  </si>
  <si>
    <t>ORDER1381//CUST6549/45414/Soft Drink/Q-1/*@?##50</t>
  </si>
  <si>
    <t>ORDER1380//CUST4759/45414/Basmati Rice/Q-1/*@?##60</t>
  </si>
  <si>
    <t>ORDER1380//CUST4759/45414/Whole Wheat Bread/Q-2/*@?##40</t>
  </si>
  <si>
    <t>ORDER1379//CUST2832/45414/Fresh Milk/Q-1/*@?##30</t>
  </si>
  <si>
    <t>ORDER1379//CUST2832/45414/Eggs/Q-2/*@?##80</t>
  </si>
  <si>
    <t>ORDER1378//CUST6327/45414/Chicken Breast/Q-1/*@?##125</t>
  </si>
  <si>
    <t>ORDER1378//CUST6327/45414/Apples/Q-2/*@?##150</t>
  </si>
  <si>
    <t>ORDER1377//CUST7461/45414/Bananas/Q-1/*@?##25</t>
  </si>
  <si>
    <t>ORDER1377//CUST7461/45414/Potatoes/Q-1/*@?##15</t>
  </si>
  <si>
    <t>ORDER1376//CUST7626/45414/Onions/Q-1/*@?##12.5</t>
  </si>
  <si>
    <t>ORDER1376//CUST7626/45414/Paneer/Q-1/*@?##40</t>
  </si>
  <si>
    <t>ORDER1375//CUST5067/45414/Butter/Q-2/*@?##250</t>
  </si>
  <si>
    <t>ORDER1375//CUST5067/45414/Cheese Slices/Q-1/*@?##60</t>
  </si>
  <si>
    <t>ORDER1374//CUST7862/45414/Sugar/Q-1/*@?##22.5</t>
  </si>
  <si>
    <t>ORDER1374//CUST7862/45414/Cooking Oil/Q-2/*@?##150</t>
  </si>
  <si>
    <t>ORDER1373//CUST7498/45414/Tea Leaves/Q-1/*@?##60</t>
  </si>
  <si>
    <t>ORDER1373//CUST7498/45414/Coffee Powder/Q-1/*@?##45</t>
  </si>
  <si>
    <t>ORDER1372//CUST6661/45414/Biscuits/Q-1/*@?##20</t>
  </si>
  <si>
    <t>ORDER1372//CUST6661/45414/Chocolates/Q-1/*@?##50</t>
  </si>
  <si>
    <t>ORDER1371//CUST4485/45414/Ice Cream/Q-2/*@?##180</t>
  </si>
  <si>
    <t>ORDER1371//CUST4485/45414/Soft Drink/Q-1/*@?##50</t>
  </si>
  <si>
    <t>ORDER1370//CUST9482/45414/Basmati Rice/Q-2/*@?##120</t>
  </si>
  <si>
    <t>ORDER1370//CUST9482/45414/Whole Wheat Bread/Q-1/*@?##20</t>
  </si>
  <si>
    <t>ORDER1369//CUST8616/45414/Fresh Milk/Q-1/*@?##30</t>
  </si>
  <si>
    <t>ORDER1369//CUST8616/45414/Eggs/Q-1/*@?##40</t>
  </si>
  <si>
    <t>ORDER1368//CUST7043/45414/Chicken Breast/Q-2/*@?##250</t>
  </si>
  <si>
    <t>ORDER1368//CUST7043/45414/Apples/Q-1/*@?##75</t>
  </si>
  <si>
    <t>ORDER1367//CUST6210/45414/Bananas/Q-1/*@?##25</t>
  </si>
  <si>
    <t>ORDER1367//CUST6210/45414/Potatoes/Q-1/*@?##15</t>
  </si>
  <si>
    <t>ORDER1366//CUST1509/45414/Onions/Q-1/*@?##12.5</t>
  </si>
  <si>
    <t>ORDER1366//CUST1509/45414/Paneer/Q-1/*@?##40</t>
  </si>
  <si>
    <t>ORDER1365//CUST6201/45414/Butter/Q-1/*@?##125</t>
  </si>
  <si>
    <t>ORDER1365//CUST6201/45414/Cheese Slices/Q-2/*@?##120</t>
  </si>
  <si>
    <t>ORDER1364//CUST6570/45414/Sugar/Q-1/*@?##22.5</t>
  </si>
  <si>
    <t>ORDER1364//CUST6570/45414/Cooking Oil/Q-1/*@?##75</t>
  </si>
  <si>
    <t>ORDER1363//CUST2188/45414/Tea Leaves/Q-1/*@?##60</t>
  </si>
  <si>
    <t>ORDER1363//CUST2188/45414/Coffee Powder/Q-1/*@?##45</t>
  </si>
  <si>
    <t>ORDER1362//CUST7862/45414/Biscuits/Q-1/*@?##20</t>
  </si>
  <si>
    <t>ORDER1362//CUST7862/45414/Chocolates/Q-1/*@?##50</t>
  </si>
  <si>
    <t>ORDER1361//CUST2970/45414/Ice Cream/Q-1/*@?##90</t>
  </si>
  <si>
    <t>ORDER1361//CUST2970/45414/Soft Drink/Q-1/*@?##50</t>
  </si>
  <si>
    <t>ORDER1360//CUST8149/45413/Basmati Rice/Q-1/*@?##60</t>
  </si>
  <si>
    <t>ORDER1360//CUST8149/45413/Whole Wheat Bread/Q-1/*@?##20</t>
  </si>
  <si>
    <t>ORDER1359//CUST2832/45413/Fresh Milk/Q-1/*@?##30</t>
  </si>
  <si>
    <t>ORDER1359//CUST2832/45413/Eggs/Q-1/*@?##40</t>
  </si>
  <si>
    <t>ORDER1358//CUST9582/45413/Chicken Breast/Q-1/*@?##125</t>
  </si>
  <si>
    <t>ORDER1358//CUST9582/45413/Apples/Q-2/*@?##150</t>
  </si>
  <si>
    <t>ORDER1357//CUST9317/45413/Bananas/Q-1/*@?##25</t>
  </si>
  <si>
    <t>ORDER1357//CUST9317/45413/Potatoes/Q-2/*@?##30</t>
  </si>
  <si>
    <t>ORDER1356//CUST8532/45413/Onions/Q-1/*@?##12.5</t>
  </si>
  <si>
    <t>ORDER1356//CUST8532/45413/Paneer/Q-2/*@?##80</t>
  </si>
  <si>
    <t>ORDER1355//CUST4470/45413/Butter/Q-2/*@?##250</t>
  </si>
  <si>
    <t>ORDER1355//CUST4470/45413/Cheese Slices/Q-2/*@?##120</t>
  </si>
  <si>
    <t>ORDER1354//CUST4470/45413/Sugar/Q-1/*@?##22.5</t>
  </si>
  <si>
    <t>ORDER1354//CUST4470/45413/Cooking Oil/Q-2/*@?##150</t>
  </si>
  <si>
    <t>ORDER1353//CUST6860/45413/Tea Leaves/Q-1/*@?##60</t>
  </si>
  <si>
    <t>ORDER1353//CUST6860/45413/Coffee Powder/Q-1/*@?##45</t>
  </si>
  <si>
    <t>ORDER1352//CUST4759/45413/Biscuits/Q-1/*@?##20</t>
  </si>
  <si>
    <t>ORDER1352//CUST4759/45413/Chocolates/Q-1/*@?##50</t>
  </si>
  <si>
    <t>ORDER1351//CUST4982/45413/Ice Cream/Q-1/*@?##90</t>
  </si>
  <si>
    <t>ORDER1351//CUST4982/45413/Soft Drink/Q-1/*@?##50</t>
  </si>
  <si>
    <t>ORDER1350//CUST6327/45413/Basmati Rice/Q-2/*@?##120</t>
  </si>
  <si>
    <t>ORDER1350//CUST6327/45413/Whole Wheat Bread/Q-1/*@?##20</t>
  </si>
  <si>
    <t>ORDER1349//CUST4982/45413/Fresh Milk/Q-1/*@?##30</t>
  </si>
  <si>
    <t>ORDER1349//CUST4982/45413/Eggs/Q-1/*@?##40</t>
  </si>
  <si>
    <t>ORDER1348//CUST4485/45413/Chicken Breast/Q-1/*@?##125</t>
  </si>
  <si>
    <t>ORDER1348//CUST4485/45413/Apples/Q-1/*@?##75</t>
  </si>
  <si>
    <t>ORDER1347//CUST9482/45413/Bananas/Q-1/*@?##25</t>
  </si>
  <si>
    <t>ORDER1347//CUST9482/45413/Potatoes/Q-1/*@?##15</t>
  </si>
  <si>
    <t>ORDER1346//CUST7984/45413/Onions/Q-1/*@?##12.5</t>
  </si>
  <si>
    <t>ORDER1346//CUST7984/45413/Paneer/Q-1/*@?##40</t>
  </si>
  <si>
    <t>ORDER1345//CUST6210/45413/Butter/Q-1/*@?##125</t>
  </si>
  <si>
    <t>ORDER1345//CUST6210/45413/Cheese Slices/Q-2/*@?##120</t>
  </si>
  <si>
    <t>ORDER1344//CUST5349/45413/Sugar/Q-2/*@?##45</t>
  </si>
  <si>
    <t>ORDER1344//CUST5349/45413/Cooking Oil/Q-1/*@?##75</t>
  </si>
  <si>
    <t>ORDER1343//CUST8317/45413/Tea Leaves/Q-1/*@?##60</t>
  </si>
  <si>
    <t>ORDER1343//CUST8317/45413/Coffee Powder/Q-1/*@?##45</t>
  </si>
  <si>
    <t>ORDER1342//CUST1960/45413/Biscuits/Q-1/*@?##20</t>
  </si>
  <si>
    <t>ORDER1342//CUST1960/45413/Chocolates/Q-1/*@?##50</t>
  </si>
  <si>
    <t>ORDER1341//CUST2679/45413/Ice Cream/Q-2/*@?##180</t>
  </si>
  <si>
    <t>ORDER1341//CUST2679/45413/Soft Drink/Q-1/*@?##50</t>
  </si>
  <si>
    <t>ORDER1340//CUST3521/45413/Basmati Rice/Q-1/*@?##60</t>
  </si>
  <si>
    <t>ORDER1340//CUST3521/45413/Whole Wheat Bread/Q-1/*@?##20</t>
  </si>
  <si>
    <t>ORDER1339//CUST6549/45412/Fresh Milk/Q-1/*@?##30</t>
  </si>
  <si>
    <t>ORDER1339//CUST6549/45412/Eggs/Q-1/*@?##40</t>
  </si>
  <si>
    <t>ORDER1338//CUST1520/45412/Chicken Breast/Q-1/*@?##125</t>
  </si>
  <si>
    <t>ORDER1338//CUST1520/45412/Apples/Q-1/*@?##75</t>
  </si>
  <si>
    <t>ORDER1337//CUST3704/45412/Bananas/Q-1/*@?##25</t>
  </si>
  <si>
    <t>ORDER1337//CUST3704/45412/Potatoes/Q-1/*@?##15</t>
  </si>
  <si>
    <t>ORDER1336//CUST3521/45412/Onions/Q-1/*@?##12.5</t>
  </si>
  <si>
    <t>ORDER1336//CUST3521/45412/Paneer/Q-2/*@?##80</t>
  </si>
  <si>
    <t>ORDER1335//CUST8105/45412/Butter/Q-1/*@?##125</t>
  </si>
  <si>
    <t>ORDER1335//CUST8105/45412/Cheese Slices/Q-1/*@?##60</t>
  </si>
  <si>
    <t>ORDER1334//CUST1185/45412/Sugar/Q-1/*@?##22.5</t>
  </si>
  <si>
    <t>ORDER1334//CUST1185/45412/Cooking Oil/Q-1/*@?##75</t>
  </si>
  <si>
    <t>ORDER1333//CUST4022/45412/Tea Leaves/Q-1/*@?##60</t>
  </si>
  <si>
    <t>ORDER1333//CUST4022/45412/Coffee Powder/Q-1/*@?##45</t>
  </si>
  <si>
    <t>ORDER1332//CUST7043/45412/Biscuits/Q-1/*@?##20</t>
  </si>
  <si>
    <t>ORDER1332//CUST7043/45412/Chocolates/Q-2/*@?##100</t>
  </si>
  <si>
    <t>ORDER1331//CUST7965/45412/Ice Cream/Q-1/*@?##90</t>
  </si>
  <si>
    <t>ORDER1331//CUST7965/45412/Soft Drink/Q-2/*@?##100</t>
  </si>
  <si>
    <t>ORDER1330//CUST6869/45412/Basmati Rice/Q-1/*@?##60</t>
  </si>
  <si>
    <t>ORDER1330//CUST6869/45412/Whole Wheat Bread/Q-1/*@?##20</t>
  </si>
  <si>
    <t>ORDER1329//CUST3384/45412/Fresh Milk/Q-1/*@?##30</t>
  </si>
  <si>
    <t>ORDER1329//CUST3384/45412/Eggs/Q-2/*@?##80</t>
  </si>
  <si>
    <t>ORDER1328//CUST2658/45412/Chicken Breast/Q-1/*@?##125</t>
  </si>
  <si>
    <t>ORDER1328//CUST2658/45412/Apples/Q-1/*@?##75</t>
  </si>
  <si>
    <t>ORDER1327//CUST4675/45412/Bananas/Q-1/*@?##25</t>
  </si>
  <si>
    <t>ORDER1327//CUST4675/45412/Potatoes/Q-1/*@?##15</t>
  </si>
  <si>
    <t>ORDER1326//CUST7626/45412/Onions/Q-1/*@?##12.5</t>
  </si>
  <si>
    <t>ORDER1326//CUST7626/45412/Paneer/Q-2/*@?##80</t>
  </si>
  <si>
    <t>ORDER1325//CUST6327/45412/Butter/Q-2/*@?##250</t>
  </si>
  <si>
    <t>ORDER1325//CUST6327/45412/Cheese Slices/Q-1/*@?##60</t>
  </si>
  <si>
    <t>ORDER1324//CUST7909/45412/Sugar/Q-1/*@?##22.5</t>
  </si>
  <si>
    <t>ORDER1324//CUST7909/45412/Cooking Oil/Q-1/*@?##75</t>
  </si>
  <si>
    <t>ORDER1323//CUST8836/45412/Tea Leaves/Q-2/*@?##120</t>
  </si>
  <si>
    <t>ORDER1323//CUST8836/45412/Coffee Powder/Q-1/*@?##45</t>
  </si>
  <si>
    <t>ORDER1322//CUST6549/45412/Biscuits/Q-2/*@?##40</t>
  </si>
  <si>
    <t>ORDER1322//CUST6549/45412/Chocolates/Q-1/*@?##50</t>
  </si>
  <si>
    <t>ORDER1321//CUST5349/45412/Ice Cream/Q-1/*@?##90</t>
  </si>
  <si>
    <t>ORDER1321//CUST5349/45412/Soft Drink/Q-1/*@?##50</t>
  </si>
  <si>
    <t>ORDER1320//CUST7909/45412/Basmati Rice/Q-1/*@?##60</t>
  </si>
  <si>
    <t>ORDER1320//CUST7909/45412/Whole Wheat Bread/Q-2/*@?##40</t>
  </si>
  <si>
    <t>ORDER1319//CUST6210/45412/Fresh Milk/Q-1/*@?##30</t>
  </si>
  <si>
    <t>ORDER1319//CUST6210/45412/Eggs/Q-1/*@?##40</t>
  </si>
  <si>
    <t>ORDER1318//CUST3153/45411/Chicken Breast/Q-1/*@?##125</t>
  </si>
  <si>
    <t>ORDER1318//CUST3153/45411/Apples/Q-2/*@?##150</t>
  </si>
  <si>
    <t>ORDER1317//CUST6549/45411/Bananas/Q-1/*@?##25</t>
  </si>
  <si>
    <t>ORDER1317//CUST6549/45411/Potatoes/Q-1/*@?##15</t>
  </si>
  <si>
    <t>ORDER1316//CUST3704/45411/Onions/Q-1/*@?##12.5</t>
  </si>
  <si>
    <t>ORDER1316//CUST3704/45411/Paneer/Q-1/*@?##40</t>
  </si>
  <si>
    <t>ORDER1315//CUST2970/45411/Butter/Q-1/*@?##125</t>
  </si>
  <si>
    <t>ORDER1315//CUST2970/45411/Cheese Slices/Q-1/*@?##60</t>
  </si>
  <si>
    <t>ORDER1314//CUST1960/45411/Sugar/Q-2/*@?##45</t>
  </si>
  <si>
    <t>ORDER1314//CUST1960/45411/Cooking Oil/Q-1/*@?##75</t>
  </si>
  <si>
    <t>ORDER1313//CUST5349/45411/Tea Leaves/Q-1/*@?##60</t>
  </si>
  <si>
    <t>ORDER1313//CUST5349/45411/Coffee Powder/Q-1/*@?##45</t>
  </si>
  <si>
    <t>ORDER1312//CUST4759/45411/Biscuits/Q-2/*@?##40</t>
  </si>
  <si>
    <t>ORDER1312//CUST4759/45411/Chocolates/Q-2/*@?##100</t>
  </si>
  <si>
    <t>ORDER1311//CUST8616/45411/Ice Cream/Q-1/*@?##90</t>
  </si>
  <si>
    <t>ORDER1311//CUST8616/45411/Soft Drink/Q-1/*@?##50</t>
  </si>
  <si>
    <t>ORDER1310//CUST6210/45411/Basmati Rice/Q-1/*@?##60</t>
  </si>
  <si>
    <t>ORDER1310//CUST6210/45411/Whole Wheat Bread/Q-1/*@?##20</t>
  </si>
  <si>
    <t>ORDER1309//CUST9482/45411/Fresh Milk/Q-1/*@?##30</t>
  </si>
  <si>
    <t>ORDER1309//CUST9482/45411/Eggs/Q-1/*@?##40</t>
  </si>
  <si>
    <t>ORDER1308//CUST2679/45411/Chicken Breast/Q-2/*@?##250</t>
  </si>
  <si>
    <t>ORDER1308//CUST2679/45411/Apples/Q-1/*@?##75</t>
  </si>
  <si>
    <t>ORDER1307//CUST6327/45411/Bananas/Q-1/*@?##25</t>
  </si>
  <si>
    <t>ORDER1307//CUST6327/45411/Potatoes/Q-1/*@?##15</t>
  </si>
  <si>
    <t>ORDER1306//CUST6549/45411/Onions/Q-2/*@?##25</t>
  </si>
  <si>
    <t>ORDER1306//CUST6549/45411/Paneer/Q-2/*@?##80</t>
  </si>
  <si>
    <t>ORDER1305//CUST8484/45411/Butter/Q-1/*@?##125</t>
  </si>
  <si>
    <t>ORDER1305//CUST8484/45411/Cheese Slices/Q-1/*@?##60</t>
  </si>
  <si>
    <t>ORDER1304//CUST8814/45411/Sugar/Q-1/*@?##22.5</t>
  </si>
  <si>
    <t>ORDER1304//CUST8814/45411/Cooking Oil/Q-1/*@?##75</t>
  </si>
  <si>
    <t>ORDER1303//CUST3804/45411/Tea Leaves/Q-1/*@?##60</t>
  </si>
  <si>
    <t>ORDER1303//CUST3804/45411/Coffee Powder/Q-2/*@?##90</t>
  </si>
  <si>
    <t>ORDER1302//CUST4475/45411/Biscuits/Q-1/*@?##20</t>
  </si>
  <si>
    <t>ORDER1302//CUST4475/45411/Chocolates/Q-1/*@?##50</t>
  </si>
  <si>
    <t>ORDER1301//CUST2624/45411/Ice Cream/Q-1/*@?##90</t>
  </si>
  <si>
    <t>ORDER1301//CUST2624/45411/Soft Drink/Q-1/*@?##50</t>
  </si>
  <si>
    <t>ORDER1300//CUST1509/45411/Basmati Rice/Q-1/*@?##60</t>
  </si>
  <si>
    <t>ORDER1300//CUST1509/45411/Whole Wheat Bread/Q-1/*@?##20</t>
  </si>
  <si>
    <t>ORDER1299//CUST1960/45411/Fresh Milk/Q-1/*@?##30</t>
  </si>
  <si>
    <t>ORDER1299//CUST1960/45411/Eggs/Q-1/*@?##40</t>
  </si>
  <si>
    <t>ORDER1298//CUST6570/45411/Chicken Breast/Q-1/*@?##125</t>
  </si>
  <si>
    <t>ORDER1298//CUST6570/45411/Apples/Q-1/*@?##75</t>
  </si>
  <si>
    <t>ORDER1297//CUST7626/45410/Bananas/Q-1/*@?##25</t>
  </si>
  <si>
    <t>ORDER1297//CUST7626/45410/Potatoes/Q-1/*@?##15</t>
  </si>
  <si>
    <t>ORDER1296//CUST2188/45410/Onions/Q-1/*@?##12.5</t>
  </si>
  <si>
    <t>ORDER1296//CUST2188/45410/Paneer/Q-1/*@?##40</t>
  </si>
  <si>
    <t>ORDER1295//CUST4982/45410/Butter/Q-2/*@?##250</t>
  </si>
  <si>
    <t>ORDER1295//CUST4982/45410/Cheese Slices/Q-2/*@?##120</t>
  </si>
  <si>
    <t>ORDER1294//CUST1960/45410/Sugar/Q-1/*@?##22.5</t>
  </si>
  <si>
    <t>ORDER1294//CUST1960/45410/Cooking Oil/Q-1/*@?##75</t>
  </si>
  <si>
    <t>ORDER1293//CUST1193/45410/Tea Leaves/Q-2/*@?##120</t>
  </si>
  <si>
    <t>ORDER1293//CUST1193/45410/Coffee Powder/Q-2/*@?##90</t>
  </si>
  <si>
    <t>ORDER1292//CUST5067/45410/Biscuits/Q-2/*@?##40</t>
  </si>
  <si>
    <t>ORDER1292//CUST5067/45410/Chocolates/Q-1/*@?##50</t>
  </si>
  <si>
    <t>ORDER1291//CUST2970/45410/Ice Cream/Q-1/*@?##90</t>
  </si>
  <si>
    <t>ORDER1291//CUST2970/45410/Soft Drink/Q-1/*@?##50</t>
  </si>
  <si>
    <t>ORDER1290//CUST6869/45410/Basmati Rice/Q-1/*@?##60</t>
  </si>
  <si>
    <t>ORDER1290//CUST6869/45410/Whole Wheat Bread/Q-2/*@?##40</t>
  </si>
  <si>
    <t>ORDER1289//CUST2679/45410/Fresh Milk/Q-1/*@?##30</t>
  </si>
  <si>
    <t>ORDER1289//CUST2679/45410/Eggs/Q-2/*@?##80</t>
  </si>
  <si>
    <t>ORDER1288//CUST7984/45410/Chicken Breast/Q-1/*@?##125</t>
  </si>
  <si>
    <t>ORDER1288//CUST7984/45410/Apples/Q-2/*@?##150</t>
  </si>
  <si>
    <t>ORDER1287//CUST6210/45410/Bananas/Q-1/*@?##25</t>
  </si>
  <si>
    <t>ORDER1287//CUST6210/45410/Potatoes/Q-1/*@?##15</t>
  </si>
  <si>
    <t>ORDER1286//CUST2169/45410/Onions/Q-1/*@?##12.5</t>
  </si>
  <si>
    <t>ORDER1286//CUST2169/45410/Paneer/Q-1/*@?##40</t>
  </si>
  <si>
    <t>ORDER1285//CUST3521/45410/Butter/Q-1/*@?##125</t>
  </si>
  <si>
    <t>ORDER1285//CUST3521/45410/Cheese Slices/Q-1/*@?##60</t>
  </si>
  <si>
    <t>ORDER1284//CUST8814/45410/Sugar/Q-1/*@?##22.5</t>
  </si>
  <si>
    <t>ORDER1284//CUST8814/45410/Cooking Oil/Q-1/*@?##75</t>
  </si>
  <si>
    <t>ORDER1283//CUST3521/45410/Tea Leaves/Q-1/*@?##60</t>
  </si>
  <si>
    <t>ORDER1283//CUST3521/45410/Coffee Powder/Q-1/*@?##45</t>
  </si>
  <si>
    <t>ORDER1282//CUST8616/45410/Biscuits/Q-1/*@?##20</t>
  </si>
  <si>
    <t>ORDER1282//CUST8616/45410/Chocolates/Q-1/*@?##50</t>
  </si>
  <si>
    <t>ORDER1281//CUST8244/45410/Ice Cream/Q-1/*@?##90</t>
  </si>
  <si>
    <t>ORDER1281//CUST8244/45410/Soft Drink/Q-1/*@?##50</t>
  </si>
  <si>
    <t>ORDER1280//CUST6327/45410/Basmati Rice/Q-1/*@?##60</t>
  </si>
  <si>
    <t>ORDER1280//CUST6327/45410/Whole Wheat Bread/Q-1/*@?##20</t>
  </si>
  <si>
    <t>ORDER1279//CUST8484/45409/Fresh Milk/Q-1/*@?##30</t>
  </si>
  <si>
    <t>ORDER1279//CUST8484/45409/Eggs/Q-1/*@?##40</t>
  </si>
  <si>
    <t>ORDER1278//CUST4982/45409/Chicken Breast/Q-1/*@?##125</t>
  </si>
  <si>
    <t>ORDER1278//CUST4982/45409/Apples/Q-1/*@?##75</t>
  </si>
  <si>
    <t>ORDER1277//CUST6327/45409/Bananas/Q-1/*@?##25</t>
  </si>
  <si>
    <t>ORDER1277//CUST6327/45409/Potatoes/Q-1/*@?##15</t>
  </si>
  <si>
    <t>ORDER1276//CUST1509/45409/Onions/Q-1/*@?##12.5</t>
  </si>
  <si>
    <t>ORDER1276//CUST1509/45409/Paneer/Q-1/*@?##40</t>
  </si>
  <si>
    <t>ORDER1275//CUST1960/45409/Butter/Q-1/*@?##125</t>
  </si>
  <si>
    <t>ORDER1275//CUST1960/45409/Cheese Slices/Q-2/*@?##120</t>
  </si>
  <si>
    <t>ORDER1274//CUST6570/45409/Sugar/Q-1/*@?##22.5</t>
  </si>
  <si>
    <t>ORDER1274//CUST6570/45409/Cooking Oil/Q-2/*@?##150</t>
  </si>
  <si>
    <t>ORDER1273//CUST6327/45409/Tea Leaves/Q-1/*@?##60</t>
  </si>
  <si>
    <t>ORDER1273//CUST6327/45409/Coffee Powder/Q-1/*@?##45</t>
  </si>
  <si>
    <t>ORDER1272//CUST1803/45409/Biscuits/Q-2/*@?##40</t>
  </si>
  <si>
    <t>ORDER1272//CUST1803/45409/Chocolates/Q-1/*@?##50</t>
  </si>
  <si>
    <t>ORDER1271//CUST6327/45409/Ice Cream/Q-1/*@?##90</t>
  </si>
  <si>
    <t>ORDER1271//CUST6327/45409/Soft Drink/Q-1/*@?##50</t>
  </si>
  <si>
    <t>ORDER1270//CUST4090/45409/Basmati Rice/Q-1/*@?##60</t>
  </si>
  <si>
    <t>ORDER1270//CUST4090/45409/Whole Wheat Bread/Q-1/*@?##20</t>
  </si>
  <si>
    <t>ORDER1269//CUST8244/45409/Fresh Milk/Q-1/*@?##30</t>
  </si>
  <si>
    <t>ORDER1269//CUST8244/45409/Eggs/Q-1/*@?##40</t>
  </si>
  <si>
    <t>ORDER1268//CUST4470/45409/Chicken Breast/Q-1/*@?##125</t>
  </si>
  <si>
    <t>ORDER1268//CUST4470/45409/Apples/Q-1/*@?##75</t>
  </si>
  <si>
    <t>ORDER1267//CUST4470/45409/Bananas/Q-1/*@?##25</t>
  </si>
  <si>
    <t>ORDER1267//CUST4470/45409/Potatoes/Q-1/*@?##15</t>
  </si>
  <si>
    <t>ORDER1266//CUST6860/45409/Onions/Q-1/*@?##12.5</t>
  </si>
  <si>
    <t>ORDER1266//CUST6860/45409/Paneer/Q-1/*@?##40</t>
  </si>
  <si>
    <t>ORDER1265//CUST9482/45409/Butter/Q-1/*@?##125</t>
  </si>
  <si>
    <t>ORDER1265//CUST9482/45409/Cheese Slices/Q-1/*@?##60</t>
  </si>
  <si>
    <t>ORDER1264//CUST5349/45409/Sugar/Q-1/*@?##22.5</t>
  </si>
  <si>
    <t>ORDER1264//CUST5349/45409/Cooking Oil/Q-1/*@?##75</t>
  </si>
  <si>
    <t>ORDER1263//CUST7626/45409/Tea Leaves/Q-1/*@?##60</t>
  </si>
  <si>
    <t>ORDER1263//CUST7626/45409/Coffee Powder/Q-1/*@?##45</t>
  </si>
  <si>
    <t>ORDER1262//CUST4759/45409/Biscuits/Q-1/*@?##20</t>
  </si>
  <si>
    <t>ORDER1262//CUST4759/45409/Chocolates/Q-1/*@?##50</t>
  </si>
  <si>
    <t>ORDER1261//CUST7461/45409/Ice Cream/Q-2/*@?##180</t>
  </si>
  <si>
    <t>ORDER1261//CUST7461/45409/Soft Drink/Q-1/*@?##50</t>
  </si>
  <si>
    <t>ORDER1260//CUST2970/45409/Basmati Rice/Q-1/*@?##60</t>
  </si>
  <si>
    <t>ORDER1260//CUST2970/45409/Whole Wheat Bread/Q-1/*@?##20</t>
  </si>
  <si>
    <t>ORDER1259//CUST8951/45409/Fresh Milk/Q-1/*@?##30</t>
  </si>
  <si>
    <t>ORDER1259//CUST8951/45409/Eggs/Q-2/*@?##80</t>
  </si>
  <si>
    <t>ORDER1258//CUST8814/45409/Chicken Breast/Q-1/*@?##125</t>
  </si>
  <si>
    <t>ORDER1258//CUST8814/45409/Apples/Q-2/*@?##150</t>
  </si>
  <si>
    <t>ORDER1257//CUST7984/45409/Bananas/Q-2/*@?##50</t>
  </si>
  <si>
    <t>ORDER1257//CUST7984/45409/Potatoes/Q-1/*@?##15</t>
  </si>
  <si>
    <t>ORDER1256//CUST6210/45408/Onions/Q-1/*@?##12.5</t>
  </si>
  <si>
    <t>ORDER1256//CUST6210/45408/Paneer/Q-1/*@?##40</t>
  </si>
  <si>
    <t>ORDER1255//CUST8552/45408/Butter/Q-2/*@?##250</t>
  </si>
  <si>
    <t>ORDER1255//CUST8552/45408/Cheese Slices/Q-1/*@?##60</t>
  </si>
  <si>
    <t>ORDER1254//CUST8244/45408/Sugar/Q-2/*@?##45</t>
  </si>
  <si>
    <t>ORDER1254//CUST8244/45408/Cooking Oil/Q-1/*@?##75</t>
  </si>
  <si>
    <t>ORDER1253//CUST7498/45408/Tea Leaves/Q-1/*@?##60</t>
  </si>
  <si>
    <t>ORDER1253//CUST7498/45408/Coffee Powder/Q-1/*@?##45</t>
  </si>
  <si>
    <t>ORDER1252//CUST8317/45408/Biscuits/Q-1/*@?##20</t>
  </si>
  <si>
    <t>ORDER1252//CUST8317/45408/Chocolates/Q-1/*@?##50</t>
  </si>
  <si>
    <t>ORDER1251//CUST6210/45408/Ice Cream/Q-1/*@?##90</t>
  </si>
  <si>
    <t>ORDER1251//CUST6210/45408/Soft Drink/Q-1/*@?##50</t>
  </si>
  <si>
    <t>ORDER1250//CUST6549/45408/Basmati Rice/Q-1/*@?##60</t>
  </si>
  <si>
    <t>ORDER1250//CUST6549/45408/Whole Wheat Bread/Q-1/*@?##20</t>
  </si>
  <si>
    <t>ORDER1249//CUST7626/45408/Fresh Milk/Q-1/*@?##30</t>
  </si>
  <si>
    <t>ORDER1249//CUST7626/45408/Eggs/Q-2/*@?##80</t>
  </si>
  <si>
    <t>ORDER1248//CUST2169/45408/Chicken Breast/Q-1/*@?##125</t>
  </si>
  <si>
    <t>ORDER1248//CUST2169/45408/Apples/Q-1/*@?##75</t>
  </si>
  <si>
    <t>ORDER1247//CUST1803/45408/Bananas/Q-1/*@?##25</t>
  </si>
  <si>
    <t>ORDER1247//CUST1803/45408/Potatoes/Q-2/*@?##30</t>
  </si>
  <si>
    <t>ORDER1246//CUST7862/45408/Onions/Q-2/*@?##25</t>
  </si>
  <si>
    <t>ORDER1246//CUST7862/45408/Paneer/Q-1/*@?##40</t>
  </si>
  <si>
    <t>ORDER1245//CUST8484/45408/Butter/Q-1/*@?##125</t>
  </si>
  <si>
    <t>ORDER1245//CUST8484/45408/Cheese Slices/Q-2/*@?##120</t>
  </si>
  <si>
    <t>ORDER1244//CUST8924/45408/Sugar/Q-1/*@?##22.5</t>
  </si>
  <si>
    <t>ORDER1244//CUST8924/45408/Cooking Oil/Q-1/*@?##75</t>
  </si>
  <si>
    <t>ORDER1243//CUST8909/45408/Tea Leaves/Q-1/*@?##60</t>
  </si>
  <si>
    <t>ORDER1243//CUST8909/45408/Coffee Powder/Q-1/*@?##45</t>
  </si>
  <si>
    <t>ORDER1242//CUST1960/45408/Biscuits/Q-1/*@?##20</t>
  </si>
  <si>
    <t>ORDER1242//CUST1960/45408/Chocolates/Q-1/*@?##50</t>
  </si>
  <si>
    <t>ORDER1241//CUST4475/45408/Ice Cream/Q-1/*@?##90</t>
  </si>
  <si>
    <t>ORDER1241//CUST4475/45408/Soft Drink/Q-1/*@?##50</t>
  </si>
  <si>
    <t>ORDER1240//CUST2832/45408/Basmati Rice/Q-1/*@?##60</t>
  </si>
  <si>
    <t>ORDER1240//CUST2832/45408/Whole Wheat Bread/Q-1/*@?##20</t>
  </si>
  <si>
    <t>ORDER1239//CUST2124/45408/Fresh Milk/Q-1/*@?##30</t>
  </si>
  <si>
    <t>ORDER1239//CUST2124/45408/Eggs/Q-1/*@?##40</t>
  </si>
  <si>
    <t>ORDER1238//CUST7461/45408/Chicken Breast/Q-1/*@?##125</t>
  </si>
  <si>
    <t>ORDER1238//CUST7461/45408/Apples/Q-2/*@?##150</t>
  </si>
  <si>
    <t>ORDER1237//CUST6210/45407/Bananas/Q-1/*@?##25</t>
  </si>
  <si>
    <t>ORDER1237//CUST6210/45407/Potatoes/Q-2/*@?##30</t>
  </si>
  <si>
    <t>ORDER1236//CUST6327/45407/Onions/Q-1/*@?##12.5</t>
  </si>
  <si>
    <t>ORDER1236//CUST6327/45407/Paneer/Q-1/*@?##40</t>
  </si>
  <si>
    <t>ORDER1235//CUST3153/45407/Butter/Q-1/*@?##125</t>
  </si>
  <si>
    <t>ORDER1235//CUST3153/45407/Cheese Slices/Q-1/*@?##60</t>
  </si>
  <si>
    <t>ORDER1234//CUST8105/45407/Sugar/Q-1/*@?##22.5</t>
  </si>
  <si>
    <t>ORDER1234//CUST8105/45407/Cooking Oil/Q-2/*@?##150</t>
  </si>
  <si>
    <t>ORDER1233//CUST3521/45407/Tea Leaves/Q-1/*@?##60</t>
  </si>
  <si>
    <t>ORDER1233//CUST3521/45407/Coffee Powder/Q-1/*@?##45</t>
  </si>
  <si>
    <t>ORDER1232//CUST4022/45407/Biscuits/Q-1/*@?##20</t>
  </si>
  <si>
    <t>ORDER1232//CUST4022/45407/Chocolates/Q-1/*@?##50</t>
  </si>
  <si>
    <t>ORDER1231//CUST5349/45407/Ice Cream/Q-1/*@?##90</t>
  </si>
  <si>
    <t>ORDER1231//CUST5349/45407/Soft Drink/Q-1/*@?##50</t>
  </si>
  <si>
    <t>ORDER1230//CUST4759/45407/Basmati Rice/Q-2/*@?##120</t>
  </si>
  <si>
    <t>ORDER1230//CUST4759/45407/Whole Wheat Bread/Q-1/*@?##20</t>
  </si>
  <si>
    <t>ORDER1229//CUST3384/45407/Fresh Milk/Q-1/*@?##30</t>
  </si>
  <si>
    <t>ORDER1229//CUST3384/45407/Eggs/Q-1/*@?##40</t>
  </si>
  <si>
    <t>ORDER1228//CUST2658/45407/Chicken Breast/Q-2/*@?##250</t>
  </si>
  <si>
    <t>ORDER1228//CUST2658/45407/Apples/Q-1/*@?##75</t>
  </si>
  <si>
    <t>ORDER1227//CUST4675/45407/Bananas/Q-1/*@?##25</t>
  </si>
  <si>
    <t>ORDER1227//CUST4675/45407/Potatoes/Q-1/*@?##15</t>
  </si>
  <si>
    <t>ORDER1226//CUST8552/45407/Onions/Q-1/*@?##12.5</t>
  </si>
  <si>
    <t>ORDER1226//CUST8552/45407/Paneer/Q-1/*@?##40</t>
  </si>
  <si>
    <t>ORDER1225//CUST8484/45407/Butter/Q-1/*@?##125</t>
  </si>
  <si>
    <t>ORDER1225//CUST8484/45407/Cheese Slices/Q-1/*@?##60</t>
  </si>
  <si>
    <t>ORDER1224//CUST2188/45407/Sugar/Q-1/*@?##22.5</t>
  </si>
  <si>
    <t>ORDER1224//CUST2188/45407/Cooking Oil/Q-1/*@?##75</t>
  </si>
  <si>
    <t>ORDER1223//CUST8814/45407/Tea Leaves/Q-1/*@?##60</t>
  </si>
  <si>
    <t>ORDER1223//CUST8814/45407/Coffee Powder/Q-1/*@?##45</t>
  </si>
  <si>
    <t>ORDER1222//CUST8909/45407/Biscuits/Q-1/*@?##20</t>
  </si>
  <si>
    <t>ORDER1222//CUST8909/45407/Chocolates/Q-2/*@?##100</t>
  </si>
  <si>
    <t>ORDER1221//CUST1960/45407/Ice Cream/Q-1/*@?##90</t>
  </si>
  <si>
    <t>ORDER1221//CUST1960/45407/Soft Drink/Q-1/*@?##50</t>
  </si>
  <si>
    <t>ORDER1220//CUST8105/45407/Basmati Rice/Q-2/*@?##120</t>
  </si>
  <si>
    <t>ORDER1220//CUST8105/45407/Whole Wheat Bread/Q-1/*@?##20</t>
  </si>
  <si>
    <t>ORDER1219//CUST2679/45406/Fresh Milk/Q-1/*@?##30</t>
  </si>
  <si>
    <t>ORDER1219//CUST2679/45406/Eggs/Q-1/*@?##40</t>
  </si>
  <si>
    <t>ORDER1218//CUST7043/45406/Chicken Breast/Q-1/*@?##125</t>
  </si>
  <si>
    <t>ORDER1218//CUST7043/45406/Apples/Q-1/*@?##75</t>
  </si>
  <si>
    <t>ORDER1217//CUST8951/45406/Bananas/Q-2/*@?##50</t>
  </si>
  <si>
    <t>ORDER1217//CUST8951/45406/Potatoes/Q-1/*@?##15</t>
  </si>
  <si>
    <t>ORDER1216//CUST3938/45406/Onions/Q-2/*@?##25</t>
  </si>
  <si>
    <t>ORDER1216//CUST3938/45406/Paneer/Q-1/*@?##40</t>
  </si>
  <si>
    <t>ORDER1215//CUST7862/45406/Butter/Q-1/*@?##125</t>
  </si>
  <si>
    <t>ORDER1215//CUST7862/45406/Cheese Slices/Q-1/*@?##60</t>
  </si>
  <si>
    <t>ORDER1214//CUST5067/45406/Sugar/Q-1/*@?##22.5</t>
  </si>
  <si>
    <t>ORDER1214//CUST5067/45406/Cooking Oil/Q-1/*@?##75</t>
  </si>
  <si>
    <t>ORDER1213//CUST1803/45406/Tea Leaves/Q-1/*@?##60</t>
  </si>
  <si>
    <t>ORDER1213//CUST1803/45406/Coffee Powder/Q-1/*@?##45</t>
  </si>
  <si>
    <t>ORDER1212//CUST8909/45406/Biscuits/Q-2/*@?##40</t>
  </si>
  <si>
    <t>ORDER1212//CUST8909/45406/Chocolates/Q-1/*@?##50</t>
  </si>
  <si>
    <t>ORDER1211//CUST2970/45406/Ice Cream/Q-1/*@?##90</t>
  </si>
  <si>
    <t>ORDER1211//CUST2970/45406/Soft Drink/Q-1/*@?##50</t>
  </si>
  <si>
    <t>ORDER1210//CUST8105/45406/Basmati Rice/Q-2/*@?##120</t>
  </si>
  <si>
    <t>ORDER1210//CUST8105/45406/Whole Wheat Bread/Q-1/*@?##20</t>
  </si>
  <si>
    <t>ORDER1209//CUST9595/45406/Fresh Milk/Q-1/*@?##30</t>
  </si>
  <si>
    <t>ORDER1209//CUST9595/45406/Eggs/Q-2/*@?##80</t>
  </si>
  <si>
    <t>ORDER1208//CUST4943/45406/Chicken Breast/Q-1/*@?##125</t>
  </si>
  <si>
    <t>ORDER1208//CUST4943/45406/Apples/Q-2/*@?##150</t>
  </si>
  <si>
    <t>ORDER1207//CUST2658/45406/Bananas/Q-1/*@?##25</t>
  </si>
  <si>
    <t>ORDER1207//CUST2658/45406/Potatoes/Q-1/*@?##15</t>
  </si>
  <si>
    <t>ORDER1206//CUST9582/45406/Onions/Q-2/*@?##25</t>
  </si>
  <si>
    <t>ORDER1206//CUST9582/45406/Paneer/Q-1/*@?##40</t>
  </si>
  <si>
    <t>ORDER1205//CUST9317/45406/Butter/Q-1/*@?##125</t>
  </si>
  <si>
    <t>ORDER1205//CUST9317/45406/Cheese Slices/Q-1/*@?##60</t>
  </si>
  <si>
    <t>ORDER1204//CUST8532/45406/Sugar/Q-1/*@?##22.5</t>
  </si>
  <si>
    <t>ORDER1204//CUST8532/45406/Cooking Oil/Q-1/*@?##75</t>
  </si>
  <si>
    <t>ORDER1203//CUST1879/45406/Tea Leaves/Q-1/*@?##60</t>
  </si>
  <si>
    <t>ORDER1203//CUST1879/45406/Coffee Powder/Q-1/*@?##45</t>
  </si>
  <si>
    <t>ORDER1202//CUST1960/45406/Biscuits/Q-1/*@?##20</t>
  </si>
  <si>
    <t>ORDER1202//CUST1960/45406/Chocolates/Q-2/*@?##100</t>
  </si>
  <si>
    <t>ORDER1201//CUST8814/45406/Ice Cream/Q-1/*@?##90</t>
  </si>
  <si>
    <t>ORDER1201//CUST8814/45406/Soft Drink/Q-1/*@?##50</t>
  </si>
  <si>
    <t>ORDER1200//CUST4271/45405/Basmati Rice/Q-2/*@?##120</t>
  </si>
  <si>
    <t>ORDER1200//CUST4271/45405/Whole Wheat Bread/Q-1/*@?##20</t>
  </si>
  <si>
    <t>ORDER1199//CUST3521/45405/Fresh Milk/Q-2/*@?##60</t>
  </si>
  <si>
    <t>ORDER1199//CUST3521/45405/Eggs/Q-1/*@?##40</t>
  </si>
  <si>
    <t>ORDER1198//CUST2124/45405/Chicken Breast/Q-2/*@?##250</t>
  </si>
  <si>
    <t>ORDER1198//CUST2124/45405/Apples/Q-1/*@?##75</t>
  </si>
  <si>
    <t>ORDER1197//CUST2234/45405/Bananas/Q-1/*@?##25</t>
  </si>
  <si>
    <t>ORDER1197//CUST2234/45405/Potatoes/Q-2/*@?##30</t>
  </si>
  <si>
    <t>ORDER1196//CUST9482/45405/Onions/Q-1/*@?##12.5</t>
  </si>
  <si>
    <t>ORDER1196//CUST9482/45405/Paneer/Q-1/*@?##40</t>
  </si>
  <si>
    <t>ORDER1195//CUST4759/45405/Butter/Q-2/*@?##250</t>
  </si>
  <si>
    <t>ORDER1195//CUST4759/45405/Cheese Slices/Q-2/*@?##120</t>
  </si>
  <si>
    <t>ORDER1194//CUST7984/45405/Sugar/Q-1/*@?##22.5</t>
  </si>
  <si>
    <t>ORDER1194//CUST7984/45405/Cooking Oil/Q-1/*@?##75</t>
  </si>
  <si>
    <t>ORDER1193//CUST8951/45405/Tea Leaves/Q-2/*@?##120</t>
  </si>
  <si>
    <t>ORDER1193//CUST8951/45405/Coffee Powder/Q-1/*@?##45</t>
  </si>
  <si>
    <t>ORDER1192//CUST7498/45405/Biscuits/Q-2/*@?##40</t>
  </si>
  <si>
    <t>ORDER1192//CUST7498/45405/Chocolates/Q-1/*@?##50</t>
  </si>
  <si>
    <t>ORDER1191//CUST6327/45405/Ice Cream/Q-1/*@?##90</t>
  </si>
  <si>
    <t>ORDER1191//CUST6327/45405/Soft Drink/Q-1/*@?##50</t>
  </si>
  <si>
    <t>ORDER1190//CUST8317/45405/Basmati Rice/Q-1/*@?##60</t>
  </si>
  <si>
    <t>ORDER1190//CUST8317/45405/Whole Wheat Bread/Q-2/*@?##40</t>
  </si>
  <si>
    <t>ORDER1189//CUST6210/45405/Fresh Milk/Q-1/*@?##30</t>
  </si>
  <si>
    <t>ORDER1189//CUST6210/45405/Eggs/Q-1/*@?##40</t>
  </si>
  <si>
    <t>ORDER1188//CUST2970/45404/Chicken Breast/Q-1/*@?##125</t>
  </si>
  <si>
    <t>ORDER1188//CUST2970/45404/Apples/Q-2/*@?##150</t>
  </si>
  <si>
    <t>ORDER1187//CUST4470/45404/Bananas/Q-1/*@?##25</t>
  </si>
  <si>
    <t>ORDER1187//CUST4470/45404/Potatoes/Q-1/*@?##15</t>
  </si>
  <si>
    <t>ORDER1186//CUST3213/45404/Onions/Q-2/*@?##25</t>
  </si>
  <si>
    <t>ORDER1186//CUST3213/45404/Paneer/Q-1/*@?##40</t>
  </si>
  <si>
    <t>ORDER1185//CUST2625/45404/Butter/Q-1/*@?##125</t>
  </si>
  <si>
    <t>ORDER1185//CUST2625/45404/Cheese Slices/Q-2/*@?##120</t>
  </si>
  <si>
    <t>ORDER1184//CUST8909/45404/Sugar/Q-2/*@?##45</t>
  </si>
  <si>
    <t>ORDER1184//CUST8909/45404/Cooking Oil/Q-1/*@?##75</t>
  </si>
  <si>
    <t>ORDER1183//CUST7626/45404/Tea Leaves/Q-1/*@?##60</t>
  </si>
  <si>
    <t>ORDER1183//CUST7626/45404/Coffee Powder/Q-1/*@?##45</t>
  </si>
  <si>
    <t>ORDER1182//CUST7984/45404/Biscuits/Q-1/*@?##20</t>
  </si>
  <si>
    <t>ORDER1182//CUST7984/45404/Chocolates/Q-1/*@?##50</t>
  </si>
  <si>
    <t>ORDER1181//CUST7043/45404/Ice Cream/Q-2/*@?##180</t>
  </si>
  <si>
    <t>ORDER1181//CUST7043/45404/Soft Drink/Q-1/*@?##50</t>
  </si>
  <si>
    <t>ORDER1180//CUST8909/45404/Basmati Rice/Q-1/*@?##60</t>
  </si>
  <si>
    <t>ORDER1180//CUST8909/45404/Whole Wheat Bread/Q-1/*@?##20</t>
  </si>
  <si>
    <t>ORDER1179//CUST7862/45404/Fresh Milk/Q-1/*@?##30</t>
  </si>
  <si>
    <t>ORDER1179//CUST7862/45404/Eggs/Q-1/*@?##40</t>
  </si>
  <si>
    <t>ORDER1178//CUST3153/45404/Chicken Breast/Q-1/*@?##125</t>
  </si>
  <si>
    <t>ORDER1178//CUST3153/45404/Apples/Q-1/*@?##75</t>
  </si>
  <si>
    <t>ORDER1177//CUST2124/45404/Bananas/Q-1/*@?##25</t>
  </si>
  <si>
    <t>ORDER1177//CUST2124/45404/Potatoes/Q-1/*@?##15</t>
  </si>
  <si>
    <t>ORDER1176//CUST6818/45404/Onions/Q-1/*@?##12.5</t>
  </si>
  <si>
    <t>ORDER1176//CUST6818/45404/Paneer/Q-1/*@?##40</t>
  </si>
  <si>
    <t>ORDER1175//CUST2124/45403/Butter/Q-1/*@?##125</t>
  </si>
  <si>
    <t>ORDER1175//CUST2124/45403/Cheese Slices/Q-1/*@?##60</t>
  </si>
  <si>
    <t>ORDER1174//CUST6549/45403/Sugar/Q-1/*@?##22.5</t>
  </si>
  <si>
    <t>ORDER1174//CUST6549/45403/Cooking Oil/Q-1/*@?##75</t>
  </si>
  <si>
    <t>ORDER1173//CUST1960/45403/Tea Leaves/Q-1/*@?##60</t>
  </si>
  <si>
    <t>ORDER1173//CUST1960/45403/Coffee Powder/Q-1/*@?##45</t>
  </si>
  <si>
    <t>ORDER1172//CUST2624/45403/Biscuits/Q-1/*@?##20</t>
  </si>
  <si>
    <t>ORDER1172//CUST2624/45403/Chocolates/Q-2/*@?##100</t>
  </si>
  <si>
    <t>ORDER1171//CUST6818/45403/Ice Cream/Q-1/*@?##90</t>
  </si>
  <si>
    <t>ORDER1171//CUST6818/45403/Soft Drink/Q-2/*@?##100</t>
  </si>
  <si>
    <t>ORDER1170//CUST3954/45403/Basmati Rice/Q-1/*@?##60</t>
  </si>
  <si>
    <t>ORDER1170//CUST3954/45403/Whole Wheat Bread/Q-1/*@?##20</t>
  </si>
  <si>
    <t>ORDER1169//CUST7909/45403/Fresh Milk/Q-1/*@?##30</t>
  </si>
  <si>
    <t>ORDER1169//CUST7909/45403/Eggs/Q-1/*@?##40</t>
  </si>
  <si>
    <t>ORDER1168//CUST3521/45403/Chicken Breast/Q-1/*@?##125</t>
  </si>
  <si>
    <t>ORDER1168//CUST3521/45403/Apples/Q-1/*@?##75</t>
  </si>
  <si>
    <t>ORDER1167//CUST8449/45403/Bananas/Q-1/*@?##25</t>
  </si>
  <si>
    <t>ORDER1167//CUST8449/45403/Potatoes/Q-2/*@?##30</t>
  </si>
  <si>
    <t>ORDER1166//CUST7498/45403/Onions/Q-2/*@?##25</t>
  </si>
  <si>
    <t>ORDER1166//CUST7498/45403/Paneer/Q-1/*@?##40</t>
  </si>
  <si>
    <t>ORDER1165//CUST4022/45403/Butter/Q-2/*@?##250</t>
  </si>
  <si>
    <t>ORDER1165//CUST4022/45403/Cheese Slices/Q-1/*@?##60</t>
  </si>
  <si>
    <t>ORDER1164//CUST6549/45403/Sugar/Q-2/*@?##45</t>
  </si>
  <si>
    <t>ORDER1164//CUST6549/45403/Cooking Oil/Q-1/*@?##75</t>
  </si>
  <si>
    <t>ORDER1163//CUST4759/45403/Tea Leaves/Q-1/*@?##60</t>
  </si>
  <si>
    <t>ORDER1163//CUST4759/45403/Coffee Powder/Q-1/*@?##45</t>
  </si>
  <si>
    <t>ORDER1162//CUST2970/45403/Biscuits/Q-1/*@?##20</t>
  </si>
  <si>
    <t>ORDER1162//CUST2970/45403/Chocolates/Q-1/*@?##50</t>
  </si>
  <si>
    <t>ORDER1161//CUST8814/45403/Ice Cream/Q-1/*@?##90</t>
  </si>
  <si>
    <t>ORDER1161//CUST8814/45403/Soft Drink/Q-1/*@?##50</t>
  </si>
  <si>
    <t>ORDER1160//CUST2624/45403/Basmati Rice/Q-2/*@?##120</t>
  </si>
  <si>
    <t>ORDER1160//CUST2624/45403/Whole Wheat Bread/Q-2/*@?##40</t>
  </si>
  <si>
    <t>ORDER1159//CUST6869/45403/Fresh Milk/Q-1/*@?##30</t>
  </si>
  <si>
    <t>ORDER1159//CUST6869/45403/Eggs/Q-2/*@?##80</t>
  </si>
  <si>
    <t>ORDER1158//CUST2188/45403/Chicken Breast/Q-1/*@?##125</t>
  </si>
  <si>
    <t>ORDER1158//CUST2188/45403/Apples/Q-2/*@?##150</t>
  </si>
  <si>
    <t>ORDER1157//CUST4788/45403/Bananas/Q-2/*@?##50</t>
  </si>
  <si>
    <t>ORDER1157//CUST4788/45403/Potatoes/Q-1/*@?##15</t>
  </si>
  <si>
    <t>ORDER1156//CUST1509/45403/Onions/Q-1/*@?##12.5</t>
  </si>
  <si>
    <t>ORDER1156//CUST1509/45403/Paneer/Q-1/*@?##40</t>
  </si>
  <si>
    <t>ORDER1155//CUST8484/45403/Butter/Q-1/*@?##125</t>
  </si>
  <si>
    <t>ORDER1155//CUST8484/45403/Cheese Slices/Q-1/*@?##60</t>
  </si>
  <si>
    <t>ORDER1154//CUST6570/45403/Sugar/Q-1/*@?##22.5</t>
  </si>
  <si>
    <t>ORDER1154//CUST6570/45403/Cooking Oil/Q-1/*@?##75</t>
  </si>
  <si>
    <t>ORDER1153//CUST8951/45403/Tea Leaves/Q-1/*@?##60</t>
  </si>
  <si>
    <t>ORDER1153//CUST8951/45403/Coffee Powder/Q-1/*@?##45</t>
  </si>
  <si>
    <t>ORDER1152//CUST7626/45402/Biscuits/Q-1/*@?##20</t>
  </si>
  <si>
    <t>ORDER1152//CUST7626/45402/Chocolates/Q-1/*@?##50</t>
  </si>
  <si>
    <t>ORDER1151//CUST2624/45402/Ice Cream/Q-1/*@?##90</t>
  </si>
  <si>
    <t>ORDER1151//CUST2624/45402/Soft Drink/Q-1/*@?##50</t>
  </si>
  <si>
    <t>ORDER1150//CUST6549/45402/Basmati Rice/Q-1/*@?##60</t>
  </si>
  <si>
    <t>ORDER1150//CUST6549/45402/Whole Wheat Bread/Q-1/*@?##20</t>
  </si>
  <si>
    <t>ORDER1149//CUST6818/45402/Fresh Milk/Q-1/*@?##30</t>
  </si>
  <si>
    <t>ORDER1149//CUST6818/45402/Eggs/Q-2/*@?##80</t>
  </si>
  <si>
    <t>ORDER1148//CUST4485/45402/Chicken Breast/Q-1/*@?##125</t>
  </si>
  <si>
    <t>ORDER1148//CUST4485/45402/Apples/Q-1/*@?##75</t>
  </si>
  <si>
    <t>ORDER1147//CUST4022/45402/Bananas/Q-1/*@?##25</t>
  </si>
  <si>
    <t>ORDER1147//CUST4022/45402/Potatoes/Q-2/*@?##30</t>
  </si>
  <si>
    <t>ORDER1146//CUST2188/45402/Onions/Q-2/*@?##25</t>
  </si>
  <si>
    <t>ORDER1146//CUST2188/45402/Paneer/Q-1/*@?##40</t>
  </si>
  <si>
    <t>ORDER1145//CUST6210/45402/Butter/Q-1/*@?##125</t>
  </si>
  <si>
    <t>ORDER1145//CUST6210/45402/Cheese Slices/Q-1/*@?##60</t>
  </si>
  <si>
    <t>ORDER1144//CUST6210/45401/Sugar/Q-1/*@?##22.5</t>
  </si>
  <si>
    <t>ORDER1144//CUST6210/45401/Cooking Oil/Q-1/*@?##75</t>
  </si>
  <si>
    <t>ORDER1143//CUST5349/45401/Tea Leaves/Q-1/*@?##60</t>
  </si>
  <si>
    <t>ORDER1143//CUST5349/45401/Coffee Powder/Q-1/*@?##45</t>
  </si>
  <si>
    <t>ORDER1142//CUST6549/45401/Biscuits/Q-1/*@?##20</t>
  </si>
  <si>
    <t>ORDER1142//CUST6549/45401/Chocolates/Q-1/*@?##50</t>
  </si>
  <si>
    <t>ORDER1141//CUST6818/45401/Ice Cream/Q-1/*@?##90</t>
  </si>
  <si>
    <t>ORDER1141//CUST6818/45401/Soft Drink/Q-1/*@?##50</t>
  </si>
  <si>
    <t>ORDER1140//CUST1803/45401/Basmati Rice/Q-1/*@?##60</t>
  </si>
  <si>
    <t>ORDER1140//CUST1803/45401/Whole Wheat Bread/Q-2/*@?##40</t>
  </si>
  <si>
    <t>ORDER1139//CUST8814/45401/Fresh Milk/Q-1/*@?##30</t>
  </si>
  <si>
    <t>ORDER1139//CUST8814/45401/Eggs/Q-1/*@?##40</t>
  </si>
  <si>
    <t>ORDER1138//CUST3521/45401/Chicken Breast/Q-1/*@?##125</t>
  </si>
  <si>
    <t>ORDER1138//CUST3521/45401/Apples/Q-1/*@?##75</t>
  </si>
  <si>
    <t>ORDER1137//CUST2624/45401/Bananas/Q-1/*@?##25</t>
  </si>
  <si>
    <t>ORDER1137//CUST2624/45401/Potatoes/Q-1/*@?##15</t>
  </si>
  <si>
    <t>ORDER1136//CUST2562/45401/Onions/Q-2/*@?##25</t>
  </si>
  <si>
    <t>ORDER1136//CUST2562/45401/Paneer/Q-1/*@?##40</t>
  </si>
  <si>
    <t>ORDER1135//CUST5107/45401/Butter/Q-1/*@?##125</t>
  </si>
  <si>
    <t>ORDER1135//CUST5107/45401/Cheese Slices/Q-1/*@?##60</t>
  </si>
  <si>
    <t>ORDER1134//CUST3384/45401/Sugar/Q-1/*@?##22.5</t>
  </si>
  <si>
    <t>ORDER1134//CUST3384/45401/Cooking Oil/Q-1/*@?##75</t>
  </si>
  <si>
    <t>ORDER1133//CUST2658/45401/Tea Leaves/Q-1/*@?##60</t>
  </si>
  <si>
    <t>ORDER1133//CUST2658/45401/Coffee Powder/Q-1/*@?##45</t>
  </si>
  <si>
    <t>ORDER1132//CUST4675/45401/Biscuits/Q-1/*@?##20</t>
  </si>
  <si>
    <t>ORDER1132//CUST4675/45401/Chocolates/Q-1/*@?##50</t>
  </si>
  <si>
    <t>ORDER1131//CUST1803/45401/Ice Cream/Q-1/*@?##90</t>
  </si>
  <si>
    <t>ORDER1131//CUST1803/45401/Soft Drink/Q-1/*@?##50</t>
  </si>
  <si>
    <t>ORDER1130//CUST2970/45401/Basmati Rice/Q-2/*@?##120</t>
  </si>
  <si>
    <t>ORDER1130//CUST2970/45401/Whole Wheat Bread/Q-1/*@?##20</t>
  </si>
  <si>
    <t>ORDER1129//CUST2169/45400/Fresh Milk/Q-1/*@?##30</t>
  </si>
  <si>
    <t>ORDER1129//CUST2169/45400/Eggs/Q-1/*@?##40</t>
  </si>
  <si>
    <t>ORDER1128//CUST7626/45400/Chicken Breast/Q-1/*@?##125</t>
  </si>
  <si>
    <t>ORDER1128//CUST7626/45400/Apples/Q-1/*@?##75</t>
  </si>
  <si>
    <t>ORDER1127//CUST6818/45400/Bananas/Q-1/*@?##25</t>
  </si>
  <si>
    <t>ORDER1127//CUST6818/45400/Potatoes/Q-1/*@?##15</t>
  </si>
  <si>
    <t>ORDER1126//CUST7984/45400/Onions/Q-2/*@?##25</t>
  </si>
  <si>
    <t>ORDER1126//CUST7984/45400/Paneer/Q-1/*@?##40</t>
  </si>
  <si>
    <t>ORDER1125//CUST8484/45400/Butter/Q-1/*@?##125</t>
  </si>
  <si>
    <t>ORDER1125//CUST8484/45400/Cheese Slices/Q-2/*@?##120</t>
  </si>
  <si>
    <t>ORDER1124//CUST8951/45400/Sugar/Q-1/*@?##22.5</t>
  </si>
  <si>
    <t>ORDER1124//CUST8951/45400/Cooking Oil/Q-1/*@?##75</t>
  </si>
  <si>
    <t>ORDER1123//CUST6818/45400/Tea Leaves/Q-1/*@?##60</t>
  </si>
  <si>
    <t>ORDER1123//CUST6818/45400/Coffee Powder/Q-1/*@?##45</t>
  </si>
  <si>
    <t>ORDER1122//CUST7043/45400/Biscuits/Q-1/*@?##20</t>
  </si>
  <si>
    <t>ORDER1122//CUST7043/45400/Chocolates/Q-1/*@?##50</t>
  </si>
  <si>
    <t>ORDER1121//CUST3704/45400/Ice Cream/Q-1/*@?##90</t>
  </si>
  <si>
    <t>ORDER1121//CUST3704/45400/Soft Drink/Q-2/*@?##100</t>
  </si>
  <si>
    <t>ORDER1120//CUST3399/45400/Basmati Rice/Q-2/*@?##120</t>
  </si>
  <si>
    <t>ORDER1120//CUST3399/45400/Whole Wheat Bread/Q-1/*@?##20</t>
  </si>
  <si>
    <t>ORDER1119//CUST3704/45400/Fresh Milk/Q-1/*@?##30</t>
  </si>
  <si>
    <t>ORDER1119//CUST3704/45400/Eggs/Q-1/*@?##40</t>
  </si>
  <si>
    <t>ORDER1118//CUST8552/45400/Chicken Breast/Q-1/*@?##125</t>
  </si>
  <si>
    <t>ORDER1118//CUST8552/45400/Apples/Q-1/*@?##75</t>
  </si>
  <si>
    <t>ORDER1117//CUST3704/45400/Bananas/Q-1/*@?##25</t>
  </si>
  <si>
    <t>ORDER1117//CUST3704/45400/Potatoes/Q-1/*@?##15</t>
  </si>
  <si>
    <t>ORDER1116//CUST7984/45399/Onions/Q-1/*@?##12.5</t>
  </si>
  <si>
    <t>ORDER1116//CUST7984/45399/Paneer/Q-1/*@?##40</t>
  </si>
  <si>
    <t>ORDER1115//CUST7909/45399/Butter/Q-1/*@?##125</t>
  </si>
  <si>
    <t>ORDER1115//CUST7909/45399/Cheese Slices/Q-1/*@?##60</t>
  </si>
  <si>
    <t>ORDER1114//CUST2624/45399/Sugar/Q-1/*@?##22.5</t>
  </si>
  <si>
    <t>ORDER1114//CUST2624/45399/Cooking Oil/Q-1/*@?##75</t>
  </si>
  <si>
    <t>ORDER1113//CUST8814/45399/Tea Leaves/Q-1/*@?##60</t>
  </si>
  <si>
    <t>ORDER1113//CUST8814/45399/Coffee Powder/Q-2/*@?##90</t>
  </si>
  <si>
    <t>ORDER1112//CUST2624/45399/Biscuits/Q-1/*@?##20</t>
  </si>
  <si>
    <t>ORDER1112//CUST2624/45399/Chocolates/Q-2/*@?##100</t>
  </si>
  <si>
    <t>ORDER1111//CUST7862/45399/Ice Cream/Q-1/*@?##90</t>
  </si>
  <si>
    <t>ORDER1111//CUST7862/45399/Soft Drink/Q-1/*@?##50</t>
  </si>
  <si>
    <t>ORDER1110//CUST2169/45398/Basmati Rice/Q-2/*@?##120</t>
  </si>
  <si>
    <t>ORDER1110//CUST2169/45398/Whole Wheat Bread/Q-1/*@?##20</t>
  </si>
  <si>
    <t>ORDER1109//CUST1520/45398/Fresh Milk/Q-1/*@?##30</t>
  </si>
  <si>
    <t>ORDER1109//CUST1520/45398/Eggs/Q-1/*@?##40</t>
  </si>
  <si>
    <t>ORDER1108//CUST8484/45398/Chicken Breast/Q-1/*@?##125</t>
  </si>
  <si>
    <t>ORDER1108//CUST8484/45398/Apples/Q-1/*@?##75</t>
  </si>
  <si>
    <t>ORDER1107//CUST2970/45398/Bananas/Q-1/*@?##25</t>
  </si>
  <si>
    <t>ORDER1107//CUST2970/45398/Potatoes/Q-1/*@?##15</t>
  </si>
  <si>
    <t>ORDER1106//CUST8369/45398/Onions/Q-1/*@?##12.5</t>
  </si>
  <si>
    <t>ORDER1106//CUST8369/45398/Paneer/Q-1/*@?##40</t>
  </si>
  <si>
    <t>ORDER1105//CUST3392/45398/Butter/Q-1/*@?##125</t>
  </si>
  <si>
    <t>ORDER1105//CUST3392/45398/Cheese Slices/Q-1/*@?##60</t>
  </si>
  <si>
    <t>ORDER1104//CUST1509/45398/Sugar/Q-1/*@?##22.5</t>
  </si>
  <si>
    <t>ORDER1104//CUST1509/45398/Cooking Oil/Q-1/*@?##75</t>
  </si>
  <si>
    <t>ORDER1103//CUST1960/45397/Tea Leaves/Q-1/*@?##60</t>
  </si>
  <si>
    <t>ORDER1103//CUST1960/45397/Coffee Powder/Q-1/*@?##45</t>
  </si>
  <si>
    <t>ORDER1102//CUST7626/45397/Biscuits/Q-1/*@?##20</t>
  </si>
  <si>
    <t>ORDER1102//CUST7626/45397/Chocolates/Q-1/*@?##50</t>
  </si>
  <si>
    <t>ORDER1101//CUST8848/45397/Ice Cream/Q-1/*@?##90</t>
  </si>
  <si>
    <t>ORDER1101//CUST8848/45397/Soft Drink/Q-1/*@?##50</t>
  </si>
  <si>
    <t>ORDER1100//CUST4291/45397/Basmati Rice/Q-1/*@?##60</t>
  </si>
  <si>
    <t>ORDER1100//CUST4291/45397/Whole Wheat Bread/Q-1/*@?##20</t>
  </si>
  <si>
    <t>ORDER1099//CUST8311/45397/Fresh Milk/Q-1/*@?##30</t>
  </si>
  <si>
    <t>ORDER1099//CUST8311/45397/Eggs/Q-1/*@?##40</t>
  </si>
  <si>
    <t>ORDER1098//CUST5905/45397/Chicken Breast/Q-1/*@?##125</t>
  </si>
  <si>
    <t>ORDER1098//CUST5905/45397/Apples/Q-1/*@?##75</t>
  </si>
  <si>
    <t>ORDER1097//CUST3392/45397/Bananas/Q-1/*@?##25</t>
  </si>
  <si>
    <t>ORDER1097//CUST3392/45397/Potatoes/Q-1/*@?##15</t>
  </si>
  <si>
    <t>ORDER1096//CUST4485/45396/Onions/Q-2/*@?##25</t>
  </si>
  <si>
    <t>ORDER1096//CUST4485/45396/Paneer/Q-2/*@?##80</t>
  </si>
  <si>
    <t>ORDER1095//CUST4022/45396/Butter/Q-1/*@?##125</t>
  </si>
  <si>
    <t>ORDER1095//CUST4022/45396/Cheese Slices/Q-1/*@?##60</t>
  </si>
  <si>
    <t>ORDER1094//CUST2188/45396/Sugar/Q-1/*@?##22.5</t>
  </si>
  <si>
    <t>ORDER1094//CUST2188/45396/Cooking Oil/Q-1/*@?##75</t>
  </si>
  <si>
    <t>ORDER1093//CUST9482/45396/Tea Leaves/Q-1/*@?##60</t>
  </si>
  <si>
    <t>ORDER1093//CUST9482/45396/Coffee Powder/Q-2/*@?##90</t>
  </si>
  <si>
    <t>ORDER1092//CUST2169/45396/Biscuits/Q-1/*@?##20</t>
  </si>
  <si>
    <t>ORDER1092//CUST2169/45396/Chocolates/Q-2/*@?##100</t>
  </si>
  <si>
    <t>ORDER1091//CUST8355/45396/Ice Cream/Q-1/*@?##90</t>
  </si>
  <si>
    <t>ORDER1091//CUST8355/45396/Soft Drink/Q-1/*@?##50</t>
  </si>
  <si>
    <t>ORDER1090//CUST2169/45396/Basmati Rice/Q-1/*@?##60</t>
  </si>
  <si>
    <t>ORDER1090//CUST2169/45396/Whole Wheat Bread/Q-1/*@?##20</t>
  </si>
  <si>
    <t>ORDER1089//CUST8244/45396/Fresh Milk/Q-2/*@?##60</t>
  </si>
  <si>
    <t>ORDER1089//CUST8244/45396/Eggs/Q-1/*@?##40</t>
  </si>
  <si>
    <t>ORDER1088//CUST7498/45395/Chicken Breast/Q-1/*@?##125</t>
  </si>
  <si>
    <t>ORDER1088//CUST7498/45395/Apples/Q-1/*@?##75</t>
  </si>
  <si>
    <t>ORDER1087//CUST8244/45395/Bananas/Q-2/*@?##50</t>
  </si>
  <si>
    <t>ORDER1087//CUST8244/45395/Potatoes/Q-1/*@?##15</t>
  </si>
  <si>
    <t>ORDER1086//CUST2169/45395/Onions/Q-1/*@?##12.5</t>
  </si>
  <si>
    <t>ORDER1086//CUST2169/45395/Paneer/Q-1/*@?##40</t>
  </si>
  <si>
    <t>ORDER1085//CUST6210/45395/Butter/Q-1/*@?##125</t>
  </si>
  <si>
    <t>ORDER1085//CUST6210/45395/Cheese Slices/Q-1/*@?##60</t>
  </si>
  <si>
    <t>ORDER1084//CUST4923/45395/Sugar/Q-1/*@?##22.5</t>
  </si>
  <si>
    <t>ORDER1084//CUST4923/45395/Cooking Oil/Q-2/*@?##150</t>
  </si>
  <si>
    <t>ORDER1083//CUST7461/45395/Tea Leaves/Q-2/*@?##120</t>
  </si>
  <si>
    <t>ORDER1083//CUST7461/45395/Coffee Powder/Q-1/*@?##45</t>
  </si>
  <si>
    <t>ORDER1082//CUST7429/45395/Biscuits/Q-1/*@?##20</t>
  </si>
  <si>
    <t>ORDER1082//CUST7429/45395/Chocolates/Q-1/*@?##50</t>
  </si>
  <si>
    <t>ORDER1081//CUST2970/45394/Ice Cream/Q-1/*@?##90</t>
  </si>
  <si>
    <t>ORDER1081//CUST2970/45394/Soft Drink/Q-1/*@?##50</t>
  </si>
  <si>
    <t>ORDER1080//CUST5067/45394/Basmati Rice/Q-2/*@?##120</t>
  </si>
  <si>
    <t>ORDER1080//CUST5067/45394/Whole Wheat Bread/Q-1/*@?##20</t>
  </si>
  <si>
    <t>ORDER1079//CUST4271/45394/Fresh Milk/Q-1/*@?##30</t>
  </si>
  <si>
    <t>ORDER1079//CUST4271/45394/Eggs/Q-1/*@?##40</t>
  </si>
  <si>
    <t>ORDER1078//CUST1514/45394/Chicken Breast/Q-1/*@?##125</t>
  </si>
  <si>
    <t>ORDER1078//CUST1514/45394/Apples/Q-1/*@?##75</t>
  </si>
  <si>
    <t>ORDER1077//CUST5687/45394/Bananas/Q-1/*@?##25</t>
  </si>
  <si>
    <t>ORDER1077//CUST5687/45394/Potatoes/Q-1/*@?##15</t>
  </si>
  <si>
    <t>ORDER1076//CUST7626/45394/Onions/Q-2/*@?##25</t>
  </si>
  <si>
    <t>ORDER1076//CUST7626/45394/Paneer/Q-1/*@?##40</t>
  </si>
  <si>
    <t>ORDER1075//CUST3267/45393/Butter/Q-1/*@?##125</t>
  </si>
  <si>
    <t>ORDER1075//CUST3267/45393/Cheese Slices/Q-1/*@?##60</t>
  </si>
  <si>
    <t>ORDER1074//CUST8814/45393/Sugar/Q-1/*@?##22.5</t>
  </si>
  <si>
    <t>ORDER1074//CUST8814/45393/Cooking Oil/Q-1/*@?##75</t>
  </si>
  <si>
    <t>ORDER1073//CUST6327/45393/Tea Leaves/Q-1/*@?##60</t>
  </si>
  <si>
    <t>ORDER1073//CUST6327/45393/Coffee Powder/Q-1/*@?##45</t>
  </si>
  <si>
    <t>ORDER1072//CUST4759/45393/Biscuits/Q-1/*@?##20</t>
  </si>
  <si>
    <t>ORDER1072//CUST4759/45393/Chocolates/Q-1/*@?##50</t>
  </si>
  <si>
    <t>ORDER1071//CUST4485/45393/Ice Cream/Q-1/*@?##90</t>
  </si>
  <si>
    <t>ORDER1071//CUST4485/45393/Soft Drink/Q-2/*@?##100</t>
  </si>
  <si>
    <t>ORDER1070//CUST9482/45393/Basmati Rice/Q-1/*@?##60</t>
  </si>
  <si>
    <t>ORDER1070//CUST9482/45393/Whole Wheat Bread/Q-2/*@?##40</t>
  </si>
  <si>
    <t>ORDER1069//CUST7984/45393/Fresh Milk/Q-1/*@?##30</t>
  </si>
  <si>
    <t>ORDER1069//CUST7984/45393/Eggs/Q-1/*@?##40</t>
  </si>
  <si>
    <t>ORDER1068//CUST8105/45392/Chicken Breast/Q-1/*@?##125</t>
  </si>
  <si>
    <t>ORDER1068//CUST8105/45392/Apples/Q-1/*@?##75</t>
  </si>
  <si>
    <t>ORDER1067//CUST2188/45392/Bananas/Q-1/*@?##25</t>
  </si>
  <si>
    <t>ORDER1067//CUST2188/45392/Potatoes/Q-1/*@?##15</t>
  </si>
  <si>
    <t>ORDER1066//CUST6210/45392/Onions/Q-1/*@?##12.5</t>
  </si>
  <si>
    <t>ORDER1066//CUST6210/45392/Paneer/Q-1/*@?##40</t>
  </si>
  <si>
    <t>ORDER1065//CUST2391/45392/Butter/Q-1/*@?##125</t>
  </si>
  <si>
    <t>ORDER1065//CUST2391/45392/Cheese Slices/Q-2/*@?##120</t>
  </si>
  <si>
    <t>ORDER1064//CUST5349/45392/Sugar/Q-1/*@?##22.5</t>
  </si>
  <si>
    <t>ORDER1064//CUST5349/45392/Cooking Oil/Q-1/*@?##75</t>
  </si>
  <si>
    <t>ORDER1063//CUST5067/45392/Tea Leaves/Q-1/*@?##60</t>
  </si>
  <si>
    <t>ORDER1063//CUST5067/45392/Coffee Powder/Q-1/*@?##45</t>
  </si>
  <si>
    <t>ORDER1062//CUST8484/45392/Biscuits/Q-1/*@?##20</t>
  </si>
  <si>
    <t>ORDER1062//CUST8484/45392/Chocolates/Q-1/*@?##50</t>
  </si>
  <si>
    <t>ORDER1061//CUST6570/45391/Ice Cream/Q-1/*@?##90</t>
  </si>
  <si>
    <t>ORDER1061//CUST6570/45391/Soft Drink/Q-1/*@?##50</t>
  </si>
  <si>
    <t>ORDER1060//CUST8244/45391/Basmati Rice/Q-1/*@?##60</t>
  </si>
  <si>
    <t>ORDER1060//CUST8244/45391/Whole Wheat Bread/Q-1/*@?##20</t>
  </si>
  <si>
    <t>ORDER1059//CUST2970/45391/Fresh Milk/Q-1/*@?##30</t>
  </si>
  <si>
    <t>ORDER1059//CUST2970/45391/Eggs/Q-1/*@?##40</t>
  </si>
  <si>
    <t>ORDER1058//CUST8622/45391/Chicken Breast/Q-1/*@?##125</t>
  </si>
  <si>
    <t>ORDER1058//CUST8622/45391/Apples/Q-1/*@?##75</t>
  </si>
  <si>
    <t>ORDER1057//CUST2143/45391/Bananas/Q-2/*@?##50</t>
  </si>
  <si>
    <t>ORDER1057//CUST2143/45391/Potatoes/Q-1/*@?##15</t>
  </si>
  <si>
    <t>ORDER1056//CUST5349/45391/Onions/Q-2/*@?##25</t>
  </si>
  <si>
    <t>ORDER1056//CUST5349/45391/Paneer/Q-2/*@?##80</t>
  </si>
  <si>
    <t>ORDER1055//CUST8814/45391/Butter/Q-1/*@?##125</t>
  </si>
  <si>
    <t>ORDER1055//CUST8814/45391/Cheese Slices/Q-1/*@?##60</t>
  </si>
  <si>
    <t>ORDER1054//CUST7626/45391/Sugar/Q-1/*@?##22.5</t>
  </si>
  <si>
    <t>ORDER1054//CUST7626/45391/Cooking Oil/Q-1/*@?##75</t>
  </si>
  <si>
    <t>ORDER1053//CUST9582/45390/Tea Leaves/Q-1/*@?##60</t>
  </si>
  <si>
    <t>ORDER1053//CUST9582/45390/Coffee Powder/Q-1/*@?##45</t>
  </si>
  <si>
    <t>ORDER1052//CUST4759/45390/Biscuits/Q-1/*@?##20</t>
  </si>
  <si>
    <t>ORDER1052//CUST4759/45390/Chocolates/Q-1/*@?##50</t>
  </si>
  <si>
    <t>ORDER1051//CUST9317/45390/Ice Cream/Q-2/*@?##180</t>
  </si>
  <si>
    <t>ORDER1051//CUST9317/45390/Soft Drink/Q-2/*@?##100</t>
  </si>
  <si>
    <t>ORDER1050//CUST8532/45390/Basmati Rice/Q-2/*@?##120</t>
  </si>
  <si>
    <t>ORDER1050//CUST8532/45390/Whole Wheat Bread/Q-1/*@?##20</t>
  </si>
  <si>
    <t>ORDER1049//CUST4729/45390/Fresh Milk/Q-1/*@?##30</t>
  </si>
  <si>
    <t>ORDER1049//CUST4729/45390/Eggs/Q-1/*@?##40</t>
  </si>
  <si>
    <t>ORDER1048//CUST8381/45390/Chicken Breast/Q-1/*@?##125</t>
  </si>
  <si>
    <t>ORDER1048//CUST8381/45390/Apples/Q-1/*@?##75</t>
  </si>
  <si>
    <t>ORDER1047//CUST2188/45390/Bananas/Q-1/*@?##25</t>
  </si>
  <si>
    <t>ORDER1047//CUST2188/45390/Potatoes/Q-1/*@?##15</t>
  </si>
  <si>
    <t>ORDER1046//CUST5905/45389/Onions/Q-2/*@?##25</t>
  </si>
  <si>
    <t>ORDER1046//CUST5905/45389/Paneer/Q-2/*@?##80</t>
  </si>
  <si>
    <t>ORDER1045//CUST4470/45389/Butter/Q-1/*@?##125</t>
  </si>
  <si>
    <t>ORDER1045//CUST4470/45389/Cheese Slices/Q-1/*@?##60</t>
  </si>
  <si>
    <t>ORDER1044//CUST8814/45389/Sugar/Q-1/*@?##22.5</t>
  </si>
  <si>
    <t>ORDER1044//CUST8814/45389/Cooking Oil/Q-1/*@?##75</t>
  </si>
  <si>
    <t>ORDER1043//CUST4470/45389/Tea Leaves/Q-1/*@?##60</t>
  </si>
  <si>
    <t>ORDER1043//CUST4470/45389/Coffee Powder/Q-1/*@?##45</t>
  </si>
  <si>
    <t>ORDER1042//CUST4052/45389/Biscuits/Q-1/*@?##20</t>
  </si>
  <si>
    <t>ORDER1042//CUST4052/45389/Chocolates/Q-1/*@?##50</t>
  </si>
  <si>
    <t>ORDER1041//CUST2970/45389/Ice Cream/Q-1/*@?##90</t>
  </si>
  <si>
    <t>ORDER1041//CUST2970/45389/Soft Drink/Q-1/*@?##50</t>
  </si>
  <si>
    <t>ORDER1040//CUST4470/45389/Basmati Rice/Q-2/*@?##120</t>
  </si>
  <si>
    <t>ORDER1040//CUST4470/45389/Whole Wheat Bread/Q-1/*@?##20</t>
  </si>
  <si>
    <t>ORDER1039//CUST3213/45388/Fresh Milk/Q-1/*@?##30</t>
  </si>
  <si>
    <t>ORDER1039//CUST3213/45388/Eggs/Q-1/*@?##40</t>
  </si>
  <si>
    <t>ORDER1038//CUST2625/45388/Chicken Breast/Q-1/*@?##125</t>
  </si>
  <si>
    <t>ORDER1038//CUST2625/45388/Apples/Q-1/*@?##75</t>
  </si>
  <si>
    <t>ORDER1037//CUST7498/45388/Bananas/Q-1/*@?##25</t>
  </si>
  <si>
    <t>ORDER1037//CUST7498/45388/Potatoes/Q-1/*@?##15</t>
  </si>
  <si>
    <t>ORDER1036//CUST8814/45388/Onions/Q-1/*@?##12.5</t>
  </si>
  <si>
    <t>ORDER1036//CUST8814/45388/Paneer/Q-1/*@?##40</t>
  </si>
  <si>
    <t>ORDER1035//CUST2391/45388/Butter/Q-1/*@?##125</t>
  </si>
  <si>
    <t>ORDER1035//CUST2391/45388/Cheese Slices/Q-1/*@?##60</t>
  </si>
  <si>
    <t>ORDER1034//CUST5349/45388/Sugar/Q-1/*@?##22.5</t>
  </si>
  <si>
    <t>ORDER1034//CUST5349/45388/Cooking Oil/Q-1/*@?##75</t>
  </si>
  <si>
    <t>ORDER1033//CUST5067/45388/Tea Leaves/Q-2/*@?##120</t>
  </si>
  <si>
    <t>ORDER1033//CUST5067/45388/Coffee Powder/Q-2/*@?##90</t>
  </si>
  <si>
    <t>ORDER1032//CUST3521/45388/Biscuits/Q-2/*@?##40</t>
  </si>
  <si>
    <t>ORDER1032//CUST3521/45388/Chocolates/Q-1/*@?##50</t>
  </si>
  <si>
    <t>ORDER1031//CUST8814/45387/Ice Cream/Q-1/*@?##90</t>
  </si>
  <si>
    <t>ORDER1031//CUST8814/45387/Soft Drink/Q-2/*@?##100</t>
  </si>
  <si>
    <t>ORDER1030//CUST4759/45387/Basmati Rice/Q-1/*@?##60</t>
  </si>
  <si>
    <t>ORDER1030//CUST4759/45387/Whole Wheat Bread/Q-1/*@?##20</t>
  </si>
  <si>
    <t>ORDER1029//CUST4982/45387/Fresh Milk/Q-1/*@?##30</t>
  </si>
  <si>
    <t>ORDER1029//CUST4982/45387/Eggs/Q-2/*@?##80</t>
  </si>
  <si>
    <t>ORDER1028//CUST1520/45387/Chicken Breast/Q-2/*@?##250</t>
  </si>
  <si>
    <t>ORDER1028//CUST1520/45387/Apples/Q-1/*@?##75</t>
  </si>
  <si>
    <t>ORDER1027//CUST6669/45387/Bananas/Q-1/*@?##25</t>
  </si>
  <si>
    <t>ORDER1027//CUST6669/45387/Potatoes/Q-1/*@?##15</t>
  </si>
  <si>
    <t>ORDER1026//CUST8836/45387/Onions/Q-1/*@?##12.5</t>
  </si>
  <si>
    <t>ORDER1026//CUST8836/45387/Paneer/Q-1/*@?##40</t>
  </si>
  <si>
    <t>ORDER1025//CUST7626/45387/Butter/Q-2/*@?##250</t>
  </si>
  <si>
    <t>ORDER1025//CUST7626/45387/Cheese Slices/Q-1/*@?##60</t>
  </si>
  <si>
    <t>ORDER1024//CUST4759/45386/Sugar/Q-1/*@?##22.5</t>
  </si>
  <si>
    <t>ORDER1024//CUST4759/45386/Cooking Oil/Q-1/*@?##75</t>
  </si>
  <si>
    <t>ORDER1023//CUST9148/45386/Tea Leaves/Q-1/*@?##60</t>
  </si>
  <si>
    <t>ORDER1023//CUST9148/45386/Coffee Powder/Q-1/*@?##45</t>
  </si>
  <si>
    <t>ORDER1022//CUST4371/45386/Biscuits/Q-1/*@?##20</t>
  </si>
  <si>
    <t>ORDER1022//CUST4371/45386/Chocolates/Q-1/*@?##50</t>
  </si>
  <si>
    <t>ORDER1021//CUST7921/45386/Ice Cream/Q-1/*@?##90</t>
  </si>
  <si>
    <t>ORDER1021//CUST7921/45386/Soft Drink/Q-1/*@?##50</t>
  </si>
  <si>
    <t>ORDER1020//CUST4923/45386/Basmati Rice/Q-1/*@?##60</t>
  </si>
  <si>
    <t>ORDER1020//CUST4923/45386/Whole Wheat Bread/Q-1/*@?##20</t>
  </si>
  <si>
    <t>ORDER1019//CUST9409/45386/Fresh Milk/Q-1/*@?##30</t>
  </si>
  <si>
    <t>ORDER1019//CUST9409/45386/Eggs/Q-1/*@?##40</t>
  </si>
  <si>
    <t>ORDER1018//CUST8449/45385/Chicken Breast/Q-2/*@?##250</t>
  </si>
  <si>
    <t>ORDER1018//CUST8449/45385/Apples/Q-1/*@?##75</t>
  </si>
  <si>
    <t>ORDER1017//CUST1879/45385/Bananas/Q-1/*@?##25</t>
  </si>
  <si>
    <t>ORDER1017//CUST1879/45385/Potatoes/Q-2/*@?##30</t>
  </si>
  <si>
    <t>ORDER1016//CUST6228/45385/Onions/Q-1/*@?##12.5</t>
  </si>
  <si>
    <t>ORDER1016//CUST6228/45385/Paneer/Q-1/*@?##40</t>
  </si>
  <si>
    <t>ORDER1015//CUST2982/45385/Butter/Q-1/*@?##125</t>
  </si>
  <si>
    <t>ORDER1015//CUST2982/45385/Cheese Slices/Q-1/*@?##60</t>
  </si>
  <si>
    <t>ORDER1014//CUST9276/45385/Sugar/Q-2/*@?##45</t>
  </si>
  <si>
    <t>ORDER1014//CUST9276/45385/Cooking Oil/Q-1/*@?##75</t>
  </si>
  <si>
    <t>ORDER1013//CUST4164/45385/Tea Leaves/Q-1/*@?##60</t>
  </si>
  <si>
    <t>ORDER1013//CUST4164/45385/Coffee Powder/Q-2/*@?##90</t>
  </si>
  <si>
    <t>ORDER1012//CUST9821/45384/Biscuits/Q-2/*@?##40</t>
  </si>
  <si>
    <t>ORDER1012//CUST9821/45384/Chocolates/Q-1/*@?##50</t>
  </si>
  <si>
    <t>ORDER1011//CUST8135/45384/Ice Cream/Q-1/*@?##90</t>
  </si>
  <si>
    <t>ORDER1011//CUST8135/45384/Soft Drink/Q-1/*@?##50</t>
  </si>
  <si>
    <t>ORDER1010//CUST3846/45384/Basmati Rice/Q-1/*@?##60</t>
  </si>
  <si>
    <t>ORDER1010//CUST3846/45384/Whole Wheat Bread/Q-2/*@?##40</t>
  </si>
  <si>
    <t>ORDER1009//CUST4729/45384/Fresh Milk/Q-1/*@?##30</t>
  </si>
  <si>
    <t>ORDER1009//CUST4729/45384/Eggs/Q-2/*@?##80</t>
  </si>
  <si>
    <t>ORDER1008//CUST8381/45384/Chicken Breast/Q-1/*@?##125</t>
  </si>
  <si>
    <t>ORDER1008//CUST8381/45384/Apples/Q-1/*@?##75</t>
  </si>
  <si>
    <t>ORDER1007//CUST5905/45384/Bananas/Q-1/*@?##25</t>
  </si>
  <si>
    <t>ORDER1007//CUST5905/45384/Potatoes/Q-1/*@?##15</t>
  </si>
  <si>
    <t>ORDER1006//CUST4291/45384/Onions/Q-2/*@?##25</t>
  </si>
  <si>
    <t>ORDER1006//CUST4291/45384/Paneer/Q-1/*@?##40</t>
  </si>
  <si>
    <t>ORDER1005//CUST8311/45383/Butter/Q-1/*@?##125</t>
  </si>
  <si>
    <t>ORDER1005//CUST8311/45383/Cheese Slices/Q-2/*@?##120</t>
  </si>
  <si>
    <t>ORDER1004//CUST7322/45383/Sugar/Q-1/*@?##22.5</t>
  </si>
  <si>
    <t>ORDER1004//CUST7322/45383/Cooking Oil/Q-1/*@?##75</t>
  </si>
  <si>
    <t>ORDER1003//CUST4614/45383/Tea Leaves/Q-1/*@?##60</t>
  </si>
  <si>
    <t>ORDER1003//CUST4614/45383/Coffee Powder/Q-1/*@?##45</t>
  </si>
  <si>
    <t>ORDER1002//CUST9288/45383/Biscuits/Q-1/*@?##20</t>
  </si>
  <si>
    <t>ORDER1002//CUST9288/45383/Chocolates/Q-1/*@?##50</t>
  </si>
  <si>
    <t>ORDER1001//CUST7753/45383/Ice Cream/Q-2/*@?##180</t>
  </si>
  <si>
    <t>ORDER1001//CUST7753/45383/Soft Drink/Q-1/*@?##50</t>
  </si>
  <si>
    <t>Food item</t>
  </si>
  <si>
    <t>Budget</t>
  </si>
  <si>
    <t>Basmati Rice</t>
  </si>
  <si>
    <t>Whole Wheat Bread</t>
  </si>
  <si>
    <t>Fresh Milk</t>
  </si>
  <si>
    <t>Eggs</t>
  </si>
  <si>
    <t>Chicken Breast</t>
  </si>
  <si>
    <t>Apples</t>
  </si>
  <si>
    <t>Bananas</t>
  </si>
  <si>
    <t>Potatoes</t>
  </si>
  <si>
    <t>Onions</t>
  </si>
  <si>
    <t>Paneer</t>
  </si>
  <si>
    <t>Butter</t>
  </si>
  <si>
    <t>Cheese Slices</t>
  </si>
  <si>
    <t>Sugar</t>
  </si>
  <si>
    <t>Cooking Oil</t>
  </si>
  <si>
    <t>Tea Leaves</t>
  </si>
  <si>
    <t>Coffee Powder</t>
  </si>
  <si>
    <t>Biscuits</t>
  </si>
  <si>
    <t>Chocolates</t>
  </si>
  <si>
    <t>Ice Cream</t>
  </si>
  <si>
    <t>Soft Drink</t>
  </si>
  <si>
    <t>OrderID</t>
  </si>
  <si>
    <t xml:space="preserve">CustomerID </t>
  </si>
  <si>
    <t>OrderDate</t>
  </si>
  <si>
    <t>Order Amount</t>
  </si>
  <si>
    <t>Descriptive Analysis</t>
  </si>
  <si>
    <t>Total Order Amount (in Rs.)</t>
  </si>
  <si>
    <t>Average Amount per Order</t>
  </si>
  <si>
    <t>Number of Unique Customer</t>
  </si>
  <si>
    <t>Food Category Count</t>
  </si>
  <si>
    <t xml:space="preserve">Date Start Period </t>
  </si>
  <si>
    <t xml:space="preserve">Date End Period </t>
  </si>
  <si>
    <t>Frequency Analysis</t>
  </si>
  <si>
    <t>CustomerID</t>
  </si>
  <si>
    <t>Order Frequency</t>
  </si>
  <si>
    <t xml:space="preserve">Customer Type </t>
  </si>
  <si>
    <t>Rank Frequency</t>
  </si>
  <si>
    <t>Frequent Customer Overview Dashboard</t>
  </si>
  <si>
    <t xml:space="preserve">Number of Customer </t>
  </si>
  <si>
    <t>Total Order Amount</t>
  </si>
  <si>
    <t xml:space="preserve">Average Order Amount </t>
  </si>
  <si>
    <t>Spending Analysis</t>
  </si>
  <si>
    <t>Rank Spending</t>
  </si>
  <si>
    <t xml:space="preserve">Order Amount Overview </t>
  </si>
  <si>
    <t>Recency Analysis</t>
  </si>
  <si>
    <t>Recent Dates</t>
  </si>
  <si>
    <t>Rank_Recency</t>
  </si>
  <si>
    <t>Days Since Last Order</t>
  </si>
  <si>
    <t>Customer Type</t>
  </si>
  <si>
    <t>Recent Order Overview</t>
  </si>
  <si>
    <t>Overall Analysis</t>
  </si>
  <si>
    <t>Rank_Frequency</t>
  </si>
  <si>
    <t xml:space="preserve">Rank_Spending </t>
  </si>
  <si>
    <t>Average Rank</t>
  </si>
  <si>
    <t>Combined Rank</t>
  </si>
  <si>
    <t>Customer Tier</t>
  </si>
  <si>
    <t>Last Days Since Order</t>
  </si>
  <si>
    <t>Platinum Customer Overview Dashboard</t>
  </si>
  <si>
    <t>Total Number of Orders</t>
  </si>
  <si>
    <t xml:space="preserve">Total Order Amount </t>
  </si>
  <si>
    <t>Average Order Amount</t>
  </si>
  <si>
    <t>Average Number of Orders</t>
  </si>
  <si>
    <t>Budgeted Quantity</t>
  </si>
  <si>
    <t>Actual Quantity</t>
  </si>
  <si>
    <t>Variance</t>
  </si>
  <si>
    <t>Variance %</t>
  </si>
  <si>
    <t>Categories</t>
  </si>
  <si>
    <t>Insights from Analysis</t>
  </si>
  <si>
    <t>Recent Engagement Analysis as per Participants Status</t>
  </si>
  <si>
    <t>Participant Status</t>
  </si>
  <si>
    <t xml:space="preserve">Number of Orders </t>
  </si>
  <si>
    <t>Total Order (in Rs.)</t>
  </si>
  <si>
    <t xml:space="preserve">Number of Customers </t>
  </si>
  <si>
    <t>Order per Customer (in Rs.)</t>
  </si>
  <si>
    <t>Order count per Customer</t>
  </si>
  <si>
    <t>Variance Category</t>
  </si>
  <si>
    <t>No of Products</t>
  </si>
  <si>
    <t xml:space="preserve">Report For Management </t>
  </si>
  <si>
    <t>The Average order count per "Platinum Customer" 3.6, which is more than three times the 0.9 order count per "Basic Customer",as shown in the Recent Order Analysis above.</t>
  </si>
  <si>
    <t>The average order amount paid by "Platinum Customers" is Rs.557.00, which is 5x higher than the average amount spent by " Basic Customers" in the same period , which is Rs. 101.99</t>
  </si>
  <si>
    <t>Only 4 products needs improvement which falls under the "Needs Improvement" category.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</si>
</sst>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0.0"/>
  </numFmts>
  <fonts count="12">
    <font>
      <sz val="10.0"/>
      <color rgb="FF000000"/>
      <name val="Arial"/>
      <scheme val="minor"/>
    </font>
    <font>
      <b/>
      <sz val="11.0"/>
      <color theme="1"/>
      <name val="Noto Serif Georgian"/>
    </font>
    <font>
      <color theme="1"/>
      <name val="Arial"/>
    </font>
    <font>
      <sz val="11.0"/>
      <color theme="1"/>
      <name val="Noto Serif Georgian"/>
    </font>
    <font>
      <b/>
      <color theme="1"/>
      <name val="Noto Serif Georgian"/>
    </font>
    <font>
      <color theme="1"/>
      <name val="Noto Serif Georgian"/>
    </font>
    <font>
      <color theme="1"/>
      <name val="Arial"/>
      <scheme val="minor"/>
    </font>
    <font>
      <b/>
      <color theme="1"/>
      <name val="Arial"/>
      <scheme val="minor"/>
    </font>
    <font>
      <b/>
      <sz val="16.0"/>
      <color rgb="FF000000"/>
      <name val="Noto Serif Georgian"/>
    </font>
    <font>
      <b/>
      <sz val="16.0"/>
      <color theme="1"/>
      <name val="Noto Serif Georgian"/>
    </font>
    <font>
      <b/>
      <sz val="16.0"/>
      <color rgb="FF222222"/>
      <name val="Noto Serif Georgian"/>
    </font>
    <font/>
  </fonts>
  <fills count="6">
    <fill>
      <patternFill patternType="none"/>
    </fill>
    <fill>
      <patternFill patternType="lightGray"/>
    </fill>
    <fill>
      <patternFill patternType="solid">
        <fgColor rgb="FFC9DAF8"/>
        <bgColor rgb="FFC9DAF8"/>
      </patternFill>
    </fill>
    <fill>
      <patternFill patternType="solid">
        <fgColor rgb="FFFFFFFF"/>
        <bgColor rgb="FFFFFFFF"/>
      </patternFill>
    </fill>
    <fill>
      <patternFill patternType="solid">
        <fgColor rgb="FFEFEFEF"/>
        <bgColor rgb="FFEFEFEF"/>
      </patternFill>
    </fill>
    <fill>
      <patternFill patternType="solid">
        <fgColor rgb="FFD8E5F8"/>
        <bgColor rgb="FFD8E5F8"/>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2" fontId="1" numFmtId="0" xfId="0" applyAlignment="1" applyFill="1" applyFont="1">
      <alignment vertical="bottom"/>
    </xf>
    <xf borderId="0" fillId="0" fontId="2" numFmtId="0" xfId="0" applyAlignment="1" applyFont="1">
      <alignment vertical="bottom"/>
    </xf>
    <xf borderId="0" fillId="3" fontId="2" numFmtId="0" xfId="0" applyAlignment="1" applyFill="1" applyFont="1">
      <alignment vertical="bottom"/>
    </xf>
    <xf borderId="0" fillId="0" fontId="3" numFmtId="0" xfId="0" applyAlignment="1" applyFont="1">
      <alignment readingOrder="0" shrinkToFit="0" vertical="bottom" wrapText="1"/>
    </xf>
    <xf borderId="0" fillId="3" fontId="2" numFmtId="0" xfId="0" applyAlignment="1" applyFont="1">
      <alignment vertical="top"/>
    </xf>
    <xf borderId="0" fillId="3" fontId="1" numFmtId="0" xfId="0" applyAlignment="1" applyFont="1">
      <alignment shrinkToFit="0" vertical="bottom" wrapText="1"/>
    </xf>
    <xf borderId="0" fillId="0" fontId="3" numFmtId="0" xfId="0" applyAlignment="1" applyFont="1">
      <alignment shrinkToFit="0" vertical="bottom" wrapText="1"/>
    </xf>
    <xf borderId="0" fillId="2" fontId="4" numFmtId="0" xfId="0" applyAlignment="1" applyFont="1">
      <alignment vertical="bottom"/>
    </xf>
    <xf borderId="0" fillId="2" fontId="4" numFmtId="0" xfId="0" applyAlignment="1" applyFont="1">
      <alignment readingOrder="0" vertical="bottom"/>
    </xf>
    <xf borderId="0" fillId="0" fontId="5" numFmtId="0" xfId="0" applyAlignment="1" applyFont="1">
      <alignment horizontal="right" vertical="bottom"/>
    </xf>
    <xf borderId="0" fillId="0" fontId="5" numFmtId="0" xfId="0" applyAlignment="1" applyFont="1">
      <alignment vertical="bottom"/>
    </xf>
    <xf borderId="0" fillId="0" fontId="5" numFmtId="164" xfId="0" applyAlignment="1" applyFont="1" applyNumberFormat="1">
      <alignment readingOrder="0"/>
    </xf>
    <xf borderId="0" fillId="0" fontId="5" numFmtId="0" xfId="0" applyFont="1"/>
    <xf borderId="0" fillId="0" fontId="5" numFmtId="164" xfId="0" applyFont="1" applyNumberFormat="1"/>
    <xf borderId="0" fillId="0" fontId="6" numFmtId="0" xfId="0" applyFont="1"/>
    <xf borderId="0" fillId="0" fontId="2" numFmtId="0" xfId="0" applyAlignment="1" applyFont="1">
      <alignment horizontal="right" vertical="bottom"/>
    </xf>
    <xf borderId="0" fillId="0" fontId="6" numFmtId="164" xfId="0" applyAlignment="1" applyFont="1" applyNumberFormat="1">
      <alignment readingOrder="0"/>
    </xf>
    <xf borderId="0" fillId="4" fontId="5" numFmtId="0" xfId="0" applyAlignment="1" applyFill="1" applyFont="1">
      <alignment readingOrder="0"/>
    </xf>
    <xf borderId="0" fillId="0" fontId="5" numFmtId="0" xfId="0" applyAlignment="1" applyFont="1">
      <alignment readingOrder="0"/>
    </xf>
    <xf borderId="0" fillId="2" fontId="4" numFmtId="0" xfId="0" applyFont="1"/>
    <xf borderId="0" fillId="2" fontId="7" numFmtId="0" xfId="0" applyFont="1"/>
    <xf borderId="0" fillId="2" fontId="4" numFmtId="0" xfId="0" applyAlignment="1" applyFont="1">
      <alignment readingOrder="0"/>
    </xf>
    <xf borderId="0" fillId="2" fontId="8" numFmtId="0" xfId="0" applyAlignment="1" applyFont="1">
      <alignment horizontal="center" readingOrder="0"/>
    </xf>
    <xf borderId="0" fillId="0" fontId="5" numFmtId="165" xfId="0" applyFont="1" applyNumberFormat="1"/>
    <xf borderId="0" fillId="0" fontId="5" numFmtId="1" xfId="0" applyFont="1" applyNumberFormat="1"/>
    <xf borderId="0" fillId="2" fontId="9" numFmtId="0" xfId="0" applyAlignment="1" applyFont="1">
      <alignment horizontal="center" readingOrder="0"/>
    </xf>
    <xf borderId="1" fillId="2" fontId="4" numFmtId="0" xfId="0" applyAlignment="1" applyBorder="1" applyFont="1">
      <alignment vertical="bottom"/>
    </xf>
    <xf borderId="1" fillId="0" fontId="5" numFmtId="0" xfId="0" applyBorder="1" applyFont="1"/>
    <xf borderId="1" fillId="0" fontId="5" numFmtId="2" xfId="0" applyBorder="1" applyFont="1" applyNumberFormat="1"/>
    <xf borderId="1" fillId="0" fontId="5" numFmtId="1" xfId="0" applyBorder="1" applyFont="1" applyNumberFormat="1"/>
    <xf borderId="1" fillId="0" fontId="5" numFmtId="165" xfId="0" applyBorder="1" applyFont="1" applyNumberFormat="1"/>
    <xf borderId="0" fillId="0" fontId="5" numFmtId="2" xfId="0" applyFont="1" applyNumberFormat="1"/>
    <xf borderId="0" fillId="5" fontId="10" numFmtId="0" xfId="0" applyAlignment="1" applyFill="1" applyFont="1">
      <alignment horizontal="center" readingOrder="0"/>
    </xf>
    <xf borderId="1" fillId="2" fontId="4" numFmtId="0" xfId="0" applyAlignment="1" applyBorder="1" applyFont="1">
      <alignment readingOrder="0"/>
    </xf>
    <xf borderId="0" fillId="0" fontId="5" numFmtId="10" xfId="0" applyFont="1" applyNumberFormat="1"/>
    <xf borderId="2" fillId="2" fontId="8" numFmtId="0" xfId="0" applyAlignment="1" applyBorder="1" applyFont="1">
      <alignment horizontal="center" readingOrder="0"/>
    </xf>
    <xf borderId="3" fillId="0" fontId="11" numFmtId="0" xfId="0" applyBorder="1" applyFont="1"/>
    <xf borderId="4" fillId="0" fontId="11" numFmtId="0" xfId="0" applyBorder="1" applyFont="1"/>
    <xf borderId="2" fillId="2" fontId="1" numFmtId="0" xfId="0" applyAlignment="1" applyBorder="1" applyFont="1">
      <alignment horizontal="center" readingOrder="0"/>
    </xf>
    <xf borderId="1" fillId="0" fontId="5" numFmtId="10" xfId="0" applyBorder="1" applyFont="1" applyNumberFormat="1"/>
    <xf borderId="1" fillId="2" fontId="5" numFmtId="0" xfId="0" applyBorder="1" applyFont="1"/>
    <xf borderId="2" fillId="2" fontId="9" numFmtId="0" xfId="0" applyAlignment="1" applyBorder="1" applyFont="1">
      <alignment horizontal="center" readingOrder="0"/>
    </xf>
    <xf borderId="1" fillId="0" fontId="5" numFmtId="0" xfId="0" applyAlignment="1" applyBorder="1" applyFont="1">
      <alignment readingOrder="0"/>
    </xf>
    <xf borderId="2" fillId="0" fontId="5"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 Share of Total Order Amount </a:t>
            </a:r>
          </a:p>
        </c:rich>
      </c:tx>
      <c:overlay val="0"/>
    </c:title>
    <c:plotArea>
      <c:layout/>
      <c:doughnutChart>
        <c:varyColors val="1"/>
        <c:ser>
          <c:idx val="0"/>
          <c:order val="0"/>
          <c:tx>
            <c:strRef>
              <c:f>'Frequent Customer Overview Dash'!$C$16</c:f>
            </c:strRef>
          </c:tx>
          <c:dPt>
            <c:idx val="0"/>
            <c:spPr>
              <a:solidFill>
                <a:srgbClr val="4285F4"/>
              </a:solidFill>
            </c:spPr>
          </c:dPt>
          <c:dPt>
            <c:idx val="1"/>
            <c:spPr>
              <a:solidFill>
                <a:srgbClr val="EA4335"/>
              </a:solidFill>
            </c:spPr>
          </c:dPt>
          <c:dLbls>
            <c:showLegendKey val="0"/>
            <c:showVal val="0"/>
            <c:showCatName val="0"/>
            <c:showSerName val="0"/>
            <c:showPercent val="1"/>
            <c:showBubbleSize val="0"/>
            <c:showLeaderLines val="1"/>
          </c:dLbls>
          <c:cat>
            <c:strRef>
              <c:f>'Frequent Customer Overview Dash'!$A$17:$A$18</c:f>
            </c:strRef>
          </c:cat>
          <c:val>
            <c:numRef>
              <c:f>'Frequent Customer Overview Dash'!$C$17:$C$18</c:f>
              <c:numCache/>
            </c:numRef>
          </c:val>
        </c:ser>
        <c:dLbls>
          <c:showLegendKey val="0"/>
          <c:showVal val="0"/>
          <c:showCatName val="0"/>
          <c:showSerName val="0"/>
          <c:showPercent val="0"/>
          <c:showBubbleSize val="0"/>
        </c:dLbls>
        <c:holeSize val="50"/>
      </c:doughnutChart>
    </c:plotArea>
    <c:legend>
      <c:legendPos val="t"/>
      <c:overlay val="0"/>
      <c:txPr>
        <a:bodyPr/>
        <a:lstStyle/>
        <a:p>
          <a:pPr lvl="0">
            <a:defRPr b="0">
              <a:solidFill>
                <a:srgbClr val="1A1A1A"/>
              </a:solidFill>
              <a:latin typeface="+mn-lt"/>
            </a:defRPr>
          </a:pPr>
        </a:p>
      </c:txPr>
    </c:legend>
    <c:plotVisOnly val="1"/>
  </c:chart>
  <c:spPr>
    <a:solidFill>
      <a:srgbClr val="EFEFE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Average Order Amount </a:t>
            </a:r>
          </a:p>
        </c:rich>
      </c:tx>
      <c:overlay val="0"/>
    </c:title>
    <c:plotArea>
      <c:layout/>
      <c:barChart>
        <c:barDir val="col"/>
        <c:ser>
          <c:idx val="0"/>
          <c:order val="0"/>
          <c:tx>
            <c:strRef>
              <c:f>'Frequent Customer Overview Dash'!$D$16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'Frequent Customer Overview Dash'!$A$17:$A$18</c:f>
            </c:strRef>
          </c:cat>
          <c:val>
            <c:numRef>
              <c:f>'Frequent Customer Overview Dash'!$D$17:$D$18</c:f>
              <c:numCache/>
            </c:numRef>
          </c:val>
        </c:ser>
        <c:axId val="1636319013"/>
        <c:axId val="1816946371"/>
      </c:barChart>
      <c:catAx>
        <c:axId val="16363190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16946371"/>
      </c:catAx>
      <c:valAx>
        <c:axId val="18169463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a:solidFill>
                  <a:srgbClr val="000000"/>
                </a:solidFill>
                <a:latin typeface="+mn-lt"/>
              </a:defRPr>
            </a:pPr>
          </a:p>
        </c:txPr>
        <c:crossAx val="1636319013"/>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 Share of Total Order Amount </a:t>
            </a:r>
          </a:p>
        </c:rich>
      </c:tx>
      <c:overlay val="0"/>
    </c:title>
    <c:plotArea>
      <c:layout/>
      <c:doughnutChart>
        <c:varyColors val="1"/>
        <c:ser>
          <c:idx val="0"/>
          <c:order val="0"/>
          <c:tx>
            <c:strRef>
              <c:f>'Spending Overview Dashboard'!$C$16</c:f>
            </c:strRef>
          </c:tx>
          <c:dPt>
            <c:idx val="0"/>
            <c:spPr>
              <a:solidFill>
                <a:srgbClr val="4285F4"/>
              </a:solidFill>
            </c:spPr>
          </c:dPt>
          <c:dPt>
            <c:idx val="1"/>
            <c:spPr>
              <a:solidFill>
                <a:srgbClr val="EA4335"/>
              </a:solidFill>
            </c:spPr>
          </c:dPt>
          <c:dLbls>
            <c:showLegendKey val="0"/>
            <c:showVal val="0"/>
            <c:showCatName val="0"/>
            <c:showSerName val="0"/>
            <c:showPercent val="1"/>
            <c:showBubbleSize val="0"/>
            <c:showLeaderLines val="1"/>
          </c:dLbls>
          <c:cat>
            <c:strRef>
              <c:f>'Spending Overview Dashboard'!$A$17:$A$18</c:f>
            </c:strRef>
          </c:cat>
          <c:val>
            <c:numRef>
              <c:f>'Spending Overview Dashboard'!$C$17:$C$18</c:f>
              <c:numCache/>
            </c:numRef>
          </c:val>
        </c:ser>
        <c:dLbls>
          <c:showLegendKey val="0"/>
          <c:showVal val="0"/>
          <c:showCatName val="0"/>
          <c:showSerName val="0"/>
          <c:showPercent val="0"/>
          <c:showBubbleSize val="0"/>
        </c:dLbls>
        <c:holeSize val="50"/>
      </c:doughnutChart>
    </c:plotArea>
    <c:legend>
      <c:legendPos val="t"/>
      <c:overlay val="0"/>
      <c:txPr>
        <a:bodyPr/>
        <a:lstStyle/>
        <a:p>
          <a:pPr lvl="0">
            <a:defRPr b="0">
              <a:solidFill>
                <a:srgbClr val="1A1A1A"/>
              </a:solidFill>
              <a:latin typeface="+mn-lt"/>
            </a:defRPr>
          </a:pPr>
        </a:p>
      </c:txPr>
    </c:legend>
    <c:plotVisOnly val="1"/>
  </c:chart>
  <c:spPr>
    <a:solidFill>
      <a:srgbClr val="EFEFE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Average Order Amount </a:t>
            </a:r>
          </a:p>
        </c:rich>
      </c:tx>
      <c:overlay val="0"/>
    </c:title>
    <c:plotArea>
      <c:layout/>
      <c:barChart>
        <c:barDir val="col"/>
        <c:ser>
          <c:idx val="0"/>
          <c:order val="0"/>
          <c:tx>
            <c:strRef>
              <c:f>'Spending Overview Dashboard'!$D$16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'Spending Overview Dashboard'!$A$17:$A$18</c:f>
            </c:strRef>
          </c:cat>
          <c:val>
            <c:numRef>
              <c:f>'Spending Overview Dashboard'!$D$17:$D$18</c:f>
              <c:numCache/>
            </c:numRef>
          </c:val>
        </c:ser>
        <c:axId val="554955154"/>
        <c:axId val="220637058"/>
      </c:barChart>
      <c:catAx>
        <c:axId val="5549551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0637058"/>
      </c:catAx>
      <c:valAx>
        <c:axId val="2206370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a:solidFill>
                  <a:srgbClr val="000000"/>
                </a:solidFill>
                <a:latin typeface="+mn-lt"/>
              </a:defRPr>
            </a:pPr>
          </a:p>
        </c:txPr>
        <c:crossAx val="554955154"/>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 Share Of Total Order Amount </a:t>
            </a:r>
          </a:p>
        </c:rich>
      </c:tx>
      <c:overlay val="0"/>
    </c:title>
    <c:plotArea>
      <c:layout>
        <c:manualLayout>
          <c:xMode val="edge"/>
          <c:yMode val="edge"/>
          <c:x val="0.025836820083681995"/>
          <c:y val="0.2303370786516854"/>
          <c:w val="0.9441422594142256"/>
          <c:h val="0.7383895131086141"/>
        </c:manualLayout>
      </c:layout>
      <c:doughnutChart>
        <c:varyColors val="1"/>
        <c:ser>
          <c:idx val="0"/>
          <c:order val="0"/>
          <c:tx>
            <c:strRef>
              <c:f>'Recency Dashboard'!$C$16</c:f>
            </c:strRef>
          </c:tx>
          <c:dPt>
            <c:idx val="0"/>
            <c:spPr>
              <a:solidFill>
                <a:srgbClr val="4285F4"/>
              </a:solidFill>
            </c:spPr>
          </c:dPt>
          <c:dPt>
            <c:idx val="1"/>
            <c:spPr>
              <a:solidFill>
                <a:srgbClr val="EA4335"/>
              </a:solidFill>
            </c:spPr>
          </c:dPt>
          <c:dLbls>
            <c:showLegendKey val="0"/>
            <c:showVal val="0"/>
            <c:showCatName val="0"/>
            <c:showSerName val="0"/>
            <c:showPercent val="1"/>
            <c:showBubbleSize val="0"/>
            <c:showLeaderLines val="1"/>
          </c:dLbls>
          <c:cat>
            <c:strRef>
              <c:f>'Recency Dashboard'!$A$17:$A$18</c:f>
            </c:strRef>
          </c:cat>
          <c:val>
            <c:numRef>
              <c:f>'Recency Dashboard'!$C$17:$C$18</c:f>
              <c:numCache/>
            </c:numRef>
          </c:val>
        </c:ser>
        <c:dLbls>
          <c:showLegendKey val="0"/>
          <c:showVal val="0"/>
          <c:showCatName val="0"/>
          <c:showSerName val="0"/>
          <c:showPercent val="0"/>
          <c:showBubbleSize val="0"/>
        </c:dLbls>
        <c:holeSize val="50"/>
      </c:doughnutChart>
    </c:plotArea>
    <c:legend>
      <c:legendPos val="t"/>
      <c:overlay val="0"/>
      <c:txPr>
        <a:bodyPr/>
        <a:lstStyle/>
        <a:p>
          <a:pPr lvl="0">
            <a:defRPr b="0">
              <a:solidFill>
                <a:srgbClr val="1A1A1A"/>
              </a:solidFill>
              <a:latin typeface="+mn-lt"/>
            </a:defRPr>
          </a:pPr>
        </a:p>
      </c:txPr>
    </c:legend>
    <c:plotVisOnly val="1"/>
  </c:chart>
  <c:spPr>
    <a:solidFill>
      <a:srgbClr val="EFEFEF"/>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Average Order Amount</a:t>
            </a:r>
          </a:p>
        </c:rich>
      </c:tx>
      <c:overlay val="0"/>
    </c:title>
    <c:plotArea>
      <c:layout/>
      <c:barChart>
        <c:barDir val="col"/>
        <c:ser>
          <c:idx val="0"/>
          <c:order val="0"/>
          <c:tx>
            <c:strRef>
              <c:f>'Recency Dashboard'!$D$16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'Recency Dashboard'!$A$17:$A$18</c:f>
            </c:strRef>
          </c:cat>
          <c:val>
            <c:numRef>
              <c:f>'Recency Dashboard'!$D$17:$D$18</c:f>
              <c:numCache/>
            </c:numRef>
          </c:val>
        </c:ser>
        <c:axId val="1105159113"/>
        <c:axId val="1684730467"/>
      </c:barChart>
      <c:catAx>
        <c:axId val="11051591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84730467"/>
      </c:catAx>
      <c:valAx>
        <c:axId val="16847304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a:solidFill>
                  <a:srgbClr val="000000"/>
                </a:solidFill>
                <a:latin typeface="+mn-lt"/>
              </a:defRPr>
            </a:pPr>
          </a:p>
        </c:txPr>
        <c:crossAx val="1105159113"/>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 Share of Total Order Amount</a:t>
            </a:r>
          </a:p>
        </c:rich>
      </c:tx>
      <c:overlay val="0"/>
    </c:title>
    <c:plotArea>
      <c:layout/>
      <c:doughnutChart>
        <c:varyColors val="1"/>
        <c:ser>
          <c:idx val="0"/>
          <c:order val="0"/>
          <c:tx>
            <c:strRef>
              <c:f>'Platinum Customer Overview'!$D$16</c:f>
            </c:strRef>
          </c:tx>
          <c:dPt>
            <c:idx val="0"/>
            <c:spPr>
              <a:solidFill>
                <a:srgbClr val="4285F4"/>
              </a:solidFill>
            </c:spPr>
          </c:dPt>
          <c:dPt>
            <c:idx val="1"/>
            <c:spPr>
              <a:solidFill>
                <a:srgbClr val="EA4335"/>
              </a:solidFill>
            </c:spPr>
          </c:dPt>
          <c:dLbls>
            <c:showLegendKey val="0"/>
            <c:showVal val="0"/>
            <c:showCatName val="0"/>
            <c:showSerName val="0"/>
            <c:showPercent val="1"/>
            <c:showBubbleSize val="0"/>
            <c:showLeaderLines val="1"/>
          </c:dLbls>
          <c:cat>
            <c:strRef>
              <c:f>'Platinum Customer Overview'!$A$17:$A$18</c:f>
            </c:strRef>
          </c:cat>
          <c:val>
            <c:numRef>
              <c:f>'Platinum Customer Overview'!$D$17:$D$18</c:f>
              <c:numCache/>
            </c:numRef>
          </c:val>
        </c:ser>
        <c:dLbls>
          <c:showLegendKey val="0"/>
          <c:showVal val="0"/>
          <c:showCatName val="0"/>
          <c:showSerName val="0"/>
          <c:showPercent val="0"/>
          <c:showBubbleSize val="0"/>
        </c:dLbls>
        <c:holeSize val="50"/>
      </c:doughnutChart>
    </c:plotArea>
    <c:legend>
      <c:legendPos val="t"/>
      <c:overlay val="0"/>
      <c:txPr>
        <a:bodyPr/>
        <a:lstStyle/>
        <a:p>
          <a:pPr lvl="0">
            <a:defRPr b="0">
              <a:solidFill>
                <a:srgbClr val="1A1A1A"/>
              </a:solidFill>
              <a:latin typeface="+mn-lt"/>
            </a:defRPr>
          </a:pPr>
        </a:p>
      </c:txPr>
    </c:legend>
    <c:plotVisOnly val="1"/>
  </c:chart>
  <c:spPr>
    <a:solidFill>
      <a:srgbClr val="EFEFEF"/>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Average Order Amount</a:t>
            </a:r>
          </a:p>
        </c:rich>
      </c:tx>
      <c:overlay val="0"/>
    </c:title>
    <c:plotArea>
      <c:layout/>
      <c:barChart>
        <c:barDir val="col"/>
        <c:ser>
          <c:idx val="0"/>
          <c:order val="0"/>
          <c:tx>
            <c:strRef>
              <c:f>'Platinum Customer Overview'!$E$16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'Platinum Customer Overview'!$A$17:$A$18</c:f>
            </c:strRef>
          </c:cat>
          <c:val>
            <c:numRef>
              <c:f>'Platinum Customer Overview'!$E$17:$E$18</c:f>
              <c:numCache/>
            </c:numRef>
          </c:val>
        </c:ser>
        <c:axId val="1102158650"/>
        <c:axId val="1505051613"/>
      </c:barChart>
      <c:catAx>
        <c:axId val="11021586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05051613"/>
      </c:catAx>
      <c:valAx>
        <c:axId val="15050516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a:solidFill>
                  <a:srgbClr val="000000"/>
                </a:solidFill>
                <a:latin typeface="+mn-lt"/>
              </a:defRPr>
            </a:pPr>
          </a:p>
        </c:txPr>
        <c:crossAx val="1102158650"/>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Average Numbers of Orders</a:t>
            </a:r>
          </a:p>
        </c:rich>
      </c:tx>
      <c:overlay val="0"/>
    </c:title>
    <c:plotArea>
      <c:layout/>
      <c:barChart>
        <c:barDir val="bar"/>
        <c:ser>
          <c:idx val="0"/>
          <c:order val="0"/>
          <c:tx>
            <c:strRef>
              <c:f>'Platinum Customer Overview'!$F$16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'Platinum Customer Overview'!$A$17:$A$18</c:f>
            </c:strRef>
          </c:cat>
          <c:val>
            <c:numRef>
              <c:f>'Platinum Customer Overview'!$F$17:$F$18</c:f>
              <c:numCache/>
            </c:numRef>
          </c:val>
        </c:ser>
        <c:axId val="1342686723"/>
        <c:axId val="1373002342"/>
      </c:barChart>
      <c:catAx>
        <c:axId val="134268672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3002342"/>
      </c:catAx>
      <c:valAx>
        <c:axId val="13730023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2686723"/>
        <c:crosses val="max"/>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drawings/_rels/drawing8.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285750</xdr:rowOff>
    </xdr:from>
    <xdr:ext cx="4886325" cy="22193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1571625</xdr:colOff>
      <xdr:row>0</xdr:row>
      <xdr:rowOff>285750</xdr:rowOff>
    </xdr:from>
    <xdr:ext cx="4848225" cy="22193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4991100" cy="24669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571500</xdr:colOff>
      <xdr:row>1</xdr:row>
      <xdr:rowOff>9525</xdr:rowOff>
    </xdr:from>
    <xdr:ext cx="5029200" cy="2466975"/>
    <xdr:graphicFrame>
      <xdr:nvGraphicFramePr>
        <xdr:cNvPr id="4" name="Chart 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285750</xdr:rowOff>
    </xdr:from>
    <xdr:ext cx="4552950" cy="25431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1276350</xdr:colOff>
      <xdr:row>0</xdr:row>
      <xdr:rowOff>285750</xdr:rowOff>
    </xdr:from>
    <xdr:ext cx="4924425" cy="2543175"/>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1</xdr:row>
      <xdr:rowOff>0</xdr:rowOff>
    </xdr:from>
    <xdr:ext cx="4114800" cy="25812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1152525</xdr:colOff>
      <xdr:row>1</xdr:row>
      <xdr:rowOff>0</xdr:rowOff>
    </xdr:from>
    <xdr:ext cx="4238625" cy="2571750"/>
    <xdr:graphicFrame>
      <xdr:nvGraphicFramePr>
        <xdr:cNvPr id="8"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561975</xdr:colOff>
      <xdr:row>1</xdr:row>
      <xdr:rowOff>0</xdr:rowOff>
    </xdr:from>
    <xdr:ext cx="4305300" cy="2571750"/>
    <xdr:graphicFrame>
      <xdr:nvGraphicFramePr>
        <xdr:cNvPr id="9" name="Chart 9"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1" t="s">
        <v>0</v>
      </c>
      <c r="H1" s="2"/>
      <c r="I1" s="2"/>
      <c r="J1" s="2"/>
      <c r="K1" s="2"/>
      <c r="L1" s="2"/>
      <c r="M1" s="3"/>
      <c r="N1" s="3"/>
      <c r="O1" s="3"/>
      <c r="P1" s="3"/>
      <c r="Q1" s="3"/>
      <c r="R1" s="3"/>
      <c r="S1" s="3"/>
      <c r="T1" s="3"/>
      <c r="U1" s="3"/>
      <c r="V1" s="3"/>
      <c r="W1" s="3"/>
      <c r="X1" s="3"/>
      <c r="Y1" s="3"/>
      <c r="Z1" s="3"/>
    </row>
    <row r="2">
      <c r="A2" s="4" t="s">
        <v>1</v>
      </c>
      <c r="H2" s="2"/>
      <c r="I2" s="2"/>
      <c r="J2" s="2"/>
      <c r="K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1" t="s">
        <v>2</v>
      </c>
      <c r="H4" s="3"/>
      <c r="I4" s="5"/>
      <c r="J4" s="3"/>
      <c r="K4" s="3"/>
      <c r="L4" s="3"/>
      <c r="M4" s="3"/>
      <c r="N4" s="3"/>
      <c r="O4" s="3"/>
      <c r="P4" s="3"/>
      <c r="Q4" s="3"/>
      <c r="R4" s="3"/>
      <c r="S4" s="3"/>
      <c r="T4" s="3"/>
      <c r="U4" s="3"/>
      <c r="V4" s="3"/>
      <c r="W4" s="3"/>
      <c r="X4" s="3"/>
      <c r="Y4" s="3"/>
      <c r="Z4" s="3"/>
    </row>
    <row r="5">
      <c r="A5" s="4" t="s">
        <v>3</v>
      </c>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4" t="s">
        <v>4</v>
      </c>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6" t="s">
        <v>5</v>
      </c>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7" t="s">
        <v>6</v>
      </c>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1" t="s">
        <v>7</v>
      </c>
      <c r="H13" s="2"/>
      <c r="I13" s="2"/>
      <c r="J13" s="2"/>
      <c r="K13" s="2"/>
      <c r="L13" s="2"/>
      <c r="M13" s="2"/>
      <c r="N13" s="2"/>
      <c r="O13" s="2"/>
      <c r="P13" s="2"/>
      <c r="Q13" s="2"/>
      <c r="R13" s="2"/>
      <c r="S13" s="2"/>
      <c r="T13" s="2"/>
      <c r="U13" s="2"/>
      <c r="V13" s="2"/>
      <c r="W13" s="2"/>
      <c r="X13" s="2"/>
      <c r="Y13" s="2"/>
      <c r="Z13" s="2"/>
    </row>
    <row r="14">
      <c r="A14" s="7" t="s">
        <v>8</v>
      </c>
      <c r="H14" s="2"/>
      <c r="I14" s="2"/>
      <c r="J14" s="2"/>
      <c r="K14" s="2"/>
      <c r="L14" s="2"/>
      <c r="M14" s="2"/>
      <c r="N14" s="2"/>
      <c r="O14" s="2"/>
      <c r="P14" s="2"/>
      <c r="Q14" s="2"/>
      <c r="R14" s="2"/>
      <c r="S14" s="2"/>
      <c r="T14" s="2"/>
      <c r="U14" s="2"/>
      <c r="V14" s="2"/>
      <c r="W14" s="2"/>
      <c r="X14" s="2"/>
      <c r="Y14" s="2"/>
      <c r="Z14" s="2"/>
    </row>
    <row r="15">
      <c r="A15" s="2"/>
      <c r="H15" s="2"/>
      <c r="I15" s="2"/>
      <c r="J15" s="2"/>
      <c r="K15" s="2"/>
      <c r="L15" s="2"/>
      <c r="M15" s="2"/>
      <c r="N15" s="2"/>
      <c r="O15" s="2"/>
      <c r="P15" s="2"/>
      <c r="Q15" s="2"/>
      <c r="R15" s="2"/>
      <c r="S15" s="2"/>
      <c r="T15" s="2"/>
      <c r="U15" s="2"/>
      <c r="V15" s="2"/>
      <c r="W15" s="2"/>
      <c r="X15" s="2"/>
      <c r="Y15" s="2"/>
      <c r="Z15" s="2"/>
    </row>
    <row r="16">
      <c r="A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sheetData>
  <mergeCells count="12">
    <mergeCell ref="A11:G11"/>
    <mergeCell ref="A13:G13"/>
    <mergeCell ref="A14:G14"/>
    <mergeCell ref="A15:G15"/>
    <mergeCell ref="A16:G16"/>
    <mergeCell ref="A1:G1"/>
    <mergeCell ref="A2:G2"/>
    <mergeCell ref="K2:Q2"/>
    <mergeCell ref="A4:G4"/>
    <mergeCell ref="A5:G5"/>
    <mergeCell ref="A7:G7"/>
    <mergeCell ref="A9:G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25"/>
    <col customWidth="1" min="2" max="2" width="62.63"/>
    <col customWidth="1" min="3" max="3" width="51.13"/>
    <col customWidth="1" min="4" max="5" width="48.63"/>
    <col customWidth="1" min="6" max="6" width="16.5"/>
    <col customWidth="1" min="9" max="9" width="17.0"/>
    <col customWidth="1" min="11" max="11" width="14.5"/>
  </cols>
  <sheetData>
    <row r="1">
      <c r="A1" s="8" t="s">
        <v>9</v>
      </c>
      <c r="B1" s="8" t="s">
        <v>10</v>
      </c>
      <c r="C1" s="8" t="s">
        <v>11</v>
      </c>
      <c r="D1" s="8" t="s">
        <v>12</v>
      </c>
      <c r="E1" s="9" t="s">
        <v>13</v>
      </c>
      <c r="F1" s="9" t="s">
        <v>14</v>
      </c>
      <c r="G1" s="9" t="s">
        <v>15</v>
      </c>
      <c r="H1" s="9" t="s">
        <v>16</v>
      </c>
      <c r="I1" s="8" t="s">
        <v>17</v>
      </c>
      <c r="J1" s="9" t="s">
        <v>18</v>
      </c>
      <c r="K1" s="9" t="s">
        <v>19</v>
      </c>
    </row>
    <row r="2">
      <c r="A2" s="10">
        <v>1.0</v>
      </c>
      <c r="B2" s="11" t="s">
        <v>20</v>
      </c>
      <c r="C2" s="12" t="str">
        <f t="shared" ref="C2:C2001" si="1">SUBSTITUTE(B2," ","")</f>
        <v>ORDER2000//CUST8814/45457/BasmatiRice/Q-1/*@?##60</v>
      </c>
      <c r="D2" s="13" t="str">
        <f t="shared" ref="D2:D2001" si="2">SUBSTITUTE(C2,"/","")</f>
        <v>ORDER2000CUST881445457BasmatiRiceQ-1*@?##60</v>
      </c>
      <c r="E2" s="13" t="str">
        <f t="shared" ref="E2:E2001" si="3">TRIM(SUBSTITUTE(SUBSTITUTE(SUBSTITUTE(SUBSTITUTE(SUBSTITUTE(D2,"-",""),"*",""),"@",""),"?",""),"#",""))</f>
        <v>ORDER2000CUST881445457BasmatiRiceQ160</v>
      </c>
      <c r="F2" s="14">
        <f t="shared" ref="F2:F2001" si="4">VALUE(MID(E2,18,5))</f>
        <v>45457</v>
      </c>
      <c r="G2" s="13" t="str">
        <f t="shared" ref="G2:G2001" si="5">MID(E2,1,9)</f>
        <v>ORDER2000</v>
      </c>
      <c r="H2" s="13" t="str">
        <f t="shared" ref="H2:H2001" si="6">MID(E2,10,8)</f>
        <v>CUST8814</v>
      </c>
      <c r="I2" s="13" t="str">
        <f t="shared" ref="I2:I2001" si="7">MID(D2, 23, SEARCH("Q", D2, 23)-23)</f>
        <v>BasmatiRice</v>
      </c>
      <c r="J2" s="13" t="str">
        <f t="shared" ref="J2:J2001" si="8">MID(E2, SEARCH("Q",E2)+1,1)</f>
        <v>1</v>
      </c>
      <c r="K2" s="13" t="str">
        <f t="shared" ref="K2:K2001" si="9">MID(E2,SEARCH("Q",E2)+2,LEN(E2))</f>
        <v>60</v>
      </c>
      <c r="L2" s="15">
        <f t="shared" ref="L2:L21" si="10">COUNTIF($I$2:$I$2001,I2)</f>
        <v>100</v>
      </c>
    </row>
    <row r="3">
      <c r="A3" s="10">
        <v>2.0</v>
      </c>
      <c r="B3" s="11" t="s">
        <v>21</v>
      </c>
      <c r="C3" s="12" t="str">
        <f t="shared" si="1"/>
        <v>ORDER2000//CUST8814/45457/WholeWheatBread/Q-1/*@?##20</v>
      </c>
      <c r="D3" s="13" t="str">
        <f t="shared" si="2"/>
        <v>ORDER2000CUST881445457WholeWheatBreadQ-1*@?##20</v>
      </c>
      <c r="E3" s="13" t="str">
        <f t="shared" si="3"/>
        <v>ORDER2000CUST881445457WholeWheatBreadQ120</v>
      </c>
      <c r="F3" s="14">
        <f t="shared" si="4"/>
        <v>45457</v>
      </c>
      <c r="G3" s="13" t="str">
        <f t="shared" si="5"/>
        <v>ORDER2000</v>
      </c>
      <c r="H3" s="13" t="str">
        <f t="shared" si="6"/>
        <v>CUST8814</v>
      </c>
      <c r="I3" s="13" t="str">
        <f t="shared" si="7"/>
        <v>WholeWheatBread</v>
      </c>
      <c r="J3" s="13" t="str">
        <f t="shared" si="8"/>
        <v>1</v>
      </c>
      <c r="K3" s="13" t="str">
        <f t="shared" si="9"/>
        <v>20</v>
      </c>
      <c r="L3" s="15">
        <f t="shared" si="10"/>
        <v>100</v>
      </c>
    </row>
    <row r="4">
      <c r="A4" s="10">
        <v>3.0</v>
      </c>
      <c r="B4" s="11" t="s">
        <v>22</v>
      </c>
      <c r="C4" s="12" t="str">
        <f t="shared" si="1"/>
        <v>ORDER1999//CUST2188/45457/FreshMilk/Q-1/*@?##30</v>
      </c>
      <c r="D4" s="13" t="str">
        <f t="shared" si="2"/>
        <v>ORDER1999CUST218845457FreshMilkQ-1*@?##30</v>
      </c>
      <c r="E4" s="13" t="str">
        <f t="shared" si="3"/>
        <v>ORDER1999CUST218845457FreshMilkQ130</v>
      </c>
      <c r="F4" s="14">
        <f t="shared" si="4"/>
        <v>45457</v>
      </c>
      <c r="G4" s="13" t="str">
        <f t="shared" si="5"/>
        <v>ORDER1999</v>
      </c>
      <c r="H4" s="13" t="str">
        <f t="shared" si="6"/>
        <v>CUST2188</v>
      </c>
      <c r="I4" s="13" t="str">
        <f t="shared" si="7"/>
        <v>FreshMilk</v>
      </c>
      <c r="J4" s="13" t="str">
        <f t="shared" si="8"/>
        <v>1</v>
      </c>
      <c r="K4" s="13" t="str">
        <f t="shared" si="9"/>
        <v>30</v>
      </c>
      <c r="L4" s="15">
        <f t="shared" si="10"/>
        <v>100</v>
      </c>
    </row>
    <row r="5">
      <c r="A5" s="10">
        <v>4.0</v>
      </c>
      <c r="B5" s="11" t="s">
        <v>23</v>
      </c>
      <c r="C5" s="12" t="str">
        <f t="shared" si="1"/>
        <v>ORDER1999//CUST2188/45457/Eggs/Q-1/*@?##40</v>
      </c>
      <c r="D5" s="13" t="str">
        <f t="shared" si="2"/>
        <v>ORDER1999CUST218845457EggsQ-1*@?##40</v>
      </c>
      <c r="E5" s="13" t="str">
        <f t="shared" si="3"/>
        <v>ORDER1999CUST218845457EggsQ140</v>
      </c>
      <c r="F5" s="14">
        <f t="shared" si="4"/>
        <v>45457</v>
      </c>
      <c r="G5" s="13" t="str">
        <f t="shared" si="5"/>
        <v>ORDER1999</v>
      </c>
      <c r="H5" s="13" t="str">
        <f t="shared" si="6"/>
        <v>CUST2188</v>
      </c>
      <c r="I5" s="13" t="str">
        <f t="shared" si="7"/>
        <v>Eggs</v>
      </c>
      <c r="J5" s="13" t="str">
        <f t="shared" si="8"/>
        <v>1</v>
      </c>
      <c r="K5" s="13" t="str">
        <f t="shared" si="9"/>
        <v>40</v>
      </c>
      <c r="L5" s="15">
        <f t="shared" si="10"/>
        <v>100</v>
      </c>
    </row>
    <row r="6">
      <c r="A6" s="10">
        <v>5.0</v>
      </c>
      <c r="B6" s="11" t="s">
        <v>24</v>
      </c>
      <c r="C6" s="12" t="str">
        <f t="shared" si="1"/>
        <v>ORDER1998//CUST4271/45457/ChickenBreast/Q-1/*@?##125</v>
      </c>
      <c r="D6" s="13" t="str">
        <f t="shared" si="2"/>
        <v>ORDER1998CUST427145457ChickenBreastQ-1*@?##125</v>
      </c>
      <c r="E6" s="13" t="str">
        <f t="shared" si="3"/>
        <v>ORDER1998CUST427145457ChickenBreastQ1125</v>
      </c>
      <c r="F6" s="14">
        <f t="shared" si="4"/>
        <v>45457</v>
      </c>
      <c r="G6" s="13" t="str">
        <f t="shared" si="5"/>
        <v>ORDER1998</v>
      </c>
      <c r="H6" s="13" t="str">
        <f t="shared" si="6"/>
        <v>CUST4271</v>
      </c>
      <c r="I6" s="13" t="str">
        <f t="shared" si="7"/>
        <v>ChickenBreast</v>
      </c>
      <c r="J6" s="13" t="str">
        <f t="shared" si="8"/>
        <v>1</v>
      </c>
      <c r="K6" s="13" t="str">
        <f t="shared" si="9"/>
        <v>125</v>
      </c>
      <c r="L6" s="15">
        <f t="shared" si="10"/>
        <v>100</v>
      </c>
    </row>
    <row r="7">
      <c r="A7" s="10">
        <v>6.0</v>
      </c>
      <c r="B7" s="11" t="s">
        <v>25</v>
      </c>
      <c r="C7" s="12" t="str">
        <f t="shared" si="1"/>
        <v>ORDER1998//CUST4271/45457/Apples/Q-1/*@?##75</v>
      </c>
      <c r="D7" s="13" t="str">
        <f t="shared" si="2"/>
        <v>ORDER1998CUST427145457ApplesQ-1*@?##75</v>
      </c>
      <c r="E7" s="13" t="str">
        <f t="shared" si="3"/>
        <v>ORDER1998CUST427145457ApplesQ175</v>
      </c>
      <c r="F7" s="14">
        <f t="shared" si="4"/>
        <v>45457</v>
      </c>
      <c r="G7" s="13" t="str">
        <f t="shared" si="5"/>
        <v>ORDER1998</v>
      </c>
      <c r="H7" s="13" t="str">
        <f t="shared" si="6"/>
        <v>CUST4271</v>
      </c>
      <c r="I7" s="13" t="str">
        <f t="shared" si="7"/>
        <v>Apples</v>
      </c>
      <c r="J7" s="13" t="str">
        <f t="shared" si="8"/>
        <v>1</v>
      </c>
      <c r="K7" s="13" t="str">
        <f t="shared" si="9"/>
        <v>75</v>
      </c>
      <c r="L7" s="15">
        <f t="shared" si="10"/>
        <v>100</v>
      </c>
    </row>
    <row r="8">
      <c r="A8" s="10">
        <v>7.0</v>
      </c>
      <c r="B8" s="11" t="s">
        <v>26</v>
      </c>
      <c r="C8" s="12" t="str">
        <f t="shared" si="1"/>
        <v>ORDER1997//CUST4759/45457/Bananas/Q-2/*@?##50</v>
      </c>
      <c r="D8" s="13" t="str">
        <f t="shared" si="2"/>
        <v>ORDER1997CUST475945457BananasQ-2*@?##50</v>
      </c>
      <c r="E8" s="13" t="str">
        <f t="shared" si="3"/>
        <v>ORDER1997CUST475945457BananasQ250</v>
      </c>
      <c r="F8" s="14">
        <f t="shared" si="4"/>
        <v>45457</v>
      </c>
      <c r="G8" s="13" t="str">
        <f t="shared" si="5"/>
        <v>ORDER1997</v>
      </c>
      <c r="H8" s="13" t="str">
        <f t="shared" si="6"/>
        <v>CUST4759</v>
      </c>
      <c r="I8" s="13" t="str">
        <f t="shared" si="7"/>
        <v>Bananas</v>
      </c>
      <c r="J8" s="13" t="str">
        <f t="shared" si="8"/>
        <v>2</v>
      </c>
      <c r="K8" s="13" t="str">
        <f t="shared" si="9"/>
        <v>50</v>
      </c>
      <c r="L8" s="15">
        <f t="shared" si="10"/>
        <v>100</v>
      </c>
    </row>
    <row r="9">
      <c r="A9" s="10">
        <v>8.0</v>
      </c>
      <c r="B9" s="11" t="s">
        <v>27</v>
      </c>
      <c r="C9" s="12" t="str">
        <f t="shared" si="1"/>
        <v>ORDER1997//CUST4759/45457/Potatoes/Q-1/*@?##15</v>
      </c>
      <c r="D9" s="13" t="str">
        <f t="shared" si="2"/>
        <v>ORDER1997CUST475945457PotatoesQ-1*@?##15</v>
      </c>
      <c r="E9" s="13" t="str">
        <f t="shared" si="3"/>
        <v>ORDER1997CUST475945457PotatoesQ115</v>
      </c>
      <c r="F9" s="14">
        <f t="shared" si="4"/>
        <v>45457</v>
      </c>
      <c r="G9" s="13" t="str">
        <f t="shared" si="5"/>
        <v>ORDER1997</v>
      </c>
      <c r="H9" s="13" t="str">
        <f t="shared" si="6"/>
        <v>CUST4759</v>
      </c>
      <c r="I9" s="13" t="str">
        <f t="shared" si="7"/>
        <v>Potatoes</v>
      </c>
      <c r="J9" s="13" t="str">
        <f t="shared" si="8"/>
        <v>1</v>
      </c>
      <c r="K9" s="13" t="str">
        <f t="shared" si="9"/>
        <v>15</v>
      </c>
      <c r="L9" s="15">
        <f t="shared" si="10"/>
        <v>100</v>
      </c>
    </row>
    <row r="10">
      <c r="A10" s="10">
        <v>9.0</v>
      </c>
      <c r="B10" s="11" t="s">
        <v>28</v>
      </c>
      <c r="C10" s="12" t="str">
        <f t="shared" si="1"/>
        <v>ORDER1996//CUST2970/45457/Onions/Q-1/*@?##12.5</v>
      </c>
      <c r="D10" s="13" t="str">
        <f t="shared" si="2"/>
        <v>ORDER1996CUST297045457OnionsQ-1*@?##12.5</v>
      </c>
      <c r="E10" s="13" t="str">
        <f t="shared" si="3"/>
        <v>ORDER1996CUST297045457OnionsQ112.5</v>
      </c>
      <c r="F10" s="14">
        <f t="shared" si="4"/>
        <v>45457</v>
      </c>
      <c r="G10" s="13" t="str">
        <f t="shared" si="5"/>
        <v>ORDER1996</v>
      </c>
      <c r="H10" s="13" t="str">
        <f t="shared" si="6"/>
        <v>CUST2970</v>
      </c>
      <c r="I10" s="13" t="str">
        <f t="shared" si="7"/>
        <v>Onions</v>
      </c>
      <c r="J10" s="13" t="str">
        <f t="shared" si="8"/>
        <v>1</v>
      </c>
      <c r="K10" s="13" t="str">
        <f t="shared" si="9"/>
        <v>12.5</v>
      </c>
      <c r="L10" s="15">
        <f t="shared" si="10"/>
        <v>100</v>
      </c>
    </row>
    <row r="11">
      <c r="A11" s="10">
        <v>10.0</v>
      </c>
      <c r="B11" s="11" t="s">
        <v>29</v>
      </c>
      <c r="C11" s="12" t="str">
        <f t="shared" si="1"/>
        <v>ORDER1996//CUST2970/45457/Paneer/Q-1/*@?##40</v>
      </c>
      <c r="D11" s="13" t="str">
        <f t="shared" si="2"/>
        <v>ORDER1996CUST297045457PaneerQ-1*@?##40</v>
      </c>
      <c r="E11" s="13" t="str">
        <f t="shared" si="3"/>
        <v>ORDER1996CUST297045457PaneerQ140</v>
      </c>
      <c r="F11" s="14">
        <f t="shared" si="4"/>
        <v>45457</v>
      </c>
      <c r="G11" s="13" t="str">
        <f t="shared" si="5"/>
        <v>ORDER1996</v>
      </c>
      <c r="H11" s="13" t="str">
        <f t="shared" si="6"/>
        <v>CUST2970</v>
      </c>
      <c r="I11" s="13" t="str">
        <f t="shared" si="7"/>
        <v>Paneer</v>
      </c>
      <c r="J11" s="13" t="str">
        <f t="shared" si="8"/>
        <v>1</v>
      </c>
      <c r="K11" s="13" t="str">
        <f t="shared" si="9"/>
        <v>40</v>
      </c>
      <c r="L11" s="15">
        <f t="shared" si="10"/>
        <v>100</v>
      </c>
    </row>
    <row r="12">
      <c r="A12" s="10">
        <v>11.0</v>
      </c>
      <c r="B12" s="11" t="s">
        <v>30</v>
      </c>
      <c r="C12" s="12" t="str">
        <f t="shared" si="1"/>
        <v>ORDER1995//CUST8355/45457/Butter/Q-1/*@?##125</v>
      </c>
      <c r="D12" s="13" t="str">
        <f t="shared" si="2"/>
        <v>ORDER1995CUST835545457ButterQ-1*@?##125</v>
      </c>
      <c r="E12" s="13" t="str">
        <f t="shared" si="3"/>
        <v>ORDER1995CUST835545457ButterQ1125</v>
      </c>
      <c r="F12" s="14">
        <f t="shared" si="4"/>
        <v>45457</v>
      </c>
      <c r="G12" s="13" t="str">
        <f t="shared" si="5"/>
        <v>ORDER1995</v>
      </c>
      <c r="H12" s="13" t="str">
        <f t="shared" si="6"/>
        <v>CUST8355</v>
      </c>
      <c r="I12" s="13" t="str">
        <f t="shared" si="7"/>
        <v>Butter</v>
      </c>
      <c r="J12" s="13" t="str">
        <f t="shared" si="8"/>
        <v>1</v>
      </c>
      <c r="K12" s="13" t="str">
        <f t="shared" si="9"/>
        <v>125</v>
      </c>
      <c r="L12" s="15">
        <f t="shared" si="10"/>
        <v>100</v>
      </c>
    </row>
    <row r="13">
      <c r="A13" s="10">
        <v>12.0</v>
      </c>
      <c r="B13" s="11" t="s">
        <v>31</v>
      </c>
      <c r="C13" s="12" t="str">
        <f t="shared" si="1"/>
        <v>ORDER1995//CUST8355/45457/CheeseSlices/Q-1/*@?##60</v>
      </c>
      <c r="D13" s="13" t="str">
        <f t="shared" si="2"/>
        <v>ORDER1995CUST835545457CheeseSlicesQ-1*@?##60</v>
      </c>
      <c r="E13" s="13" t="str">
        <f t="shared" si="3"/>
        <v>ORDER1995CUST835545457CheeseSlicesQ160</v>
      </c>
      <c r="F13" s="14">
        <f t="shared" si="4"/>
        <v>45457</v>
      </c>
      <c r="G13" s="13" t="str">
        <f t="shared" si="5"/>
        <v>ORDER1995</v>
      </c>
      <c r="H13" s="13" t="str">
        <f t="shared" si="6"/>
        <v>CUST8355</v>
      </c>
      <c r="I13" s="13" t="str">
        <f t="shared" si="7"/>
        <v>CheeseSlices</v>
      </c>
      <c r="J13" s="13" t="str">
        <f t="shared" si="8"/>
        <v>1</v>
      </c>
      <c r="K13" s="13" t="str">
        <f t="shared" si="9"/>
        <v>60</v>
      </c>
      <c r="L13" s="15">
        <f t="shared" si="10"/>
        <v>100</v>
      </c>
    </row>
    <row r="14">
      <c r="A14" s="10">
        <v>13.0</v>
      </c>
      <c r="B14" s="11" t="s">
        <v>32</v>
      </c>
      <c r="C14" s="12" t="str">
        <f t="shared" si="1"/>
        <v>ORDER1994//CUST8317/45456/Sugar/Q-1/*@?##22.5</v>
      </c>
      <c r="D14" s="13" t="str">
        <f t="shared" si="2"/>
        <v>ORDER1994CUST831745456SugarQ-1*@?##22.5</v>
      </c>
      <c r="E14" s="13" t="str">
        <f t="shared" si="3"/>
        <v>ORDER1994CUST831745456SugarQ122.5</v>
      </c>
      <c r="F14" s="14">
        <f t="shared" si="4"/>
        <v>45456</v>
      </c>
      <c r="G14" s="13" t="str">
        <f t="shared" si="5"/>
        <v>ORDER1994</v>
      </c>
      <c r="H14" s="13" t="str">
        <f t="shared" si="6"/>
        <v>CUST8317</v>
      </c>
      <c r="I14" s="13" t="str">
        <f t="shared" si="7"/>
        <v>Sugar</v>
      </c>
      <c r="J14" s="13" t="str">
        <f t="shared" si="8"/>
        <v>1</v>
      </c>
      <c r="K14" s="13" t="str">
        <f t="shared" si="9"/>
        <v>22.5</v>
      </c>
      <c r="L14" s="15">
        <f t="shared" si="10"/>
        <v>100</v>
      </c>
    </row>
    <row r="15">
      <c r="A15" s="10">
        <v>14.0</v>
      </c>
      <c r="B15" s="11" t="s">
        <v>33</v>
      </c>
      <c r="C15" s="12" t="str">
        <f t="shared" si="1"/>
        <v>ORDER1994//CUST8317/45456/CookingOil/Q-1/*@?##75</v>
      </c>
      <c r="D15" s="13" t="str">
        <f t="shared" si="2"/>
        <v>ORDER1994CUST831745456CookingOilQ-1*@?##75</v>
      </c>
      <c r="E15" s="13" t="str">
        <f t="shared" si="3"/>
        <v>ORDER1994CUST831745456CookingOilQ175</v>
      </c>
      <c r="F15" s="14">
        <f t="shared" si="4"/>
        <v>45456</v>
      </c>
      <c r="G15" s="13" t="str">
        <f t="shared" si="5"/>
        <v>ORDER1994</v>
      </c>
      <c r="H15" s="13" t="str">
        <f t="shared" si="6"/>
        <v>CUST8317</v>
      </c>
      <c r="I15" s="13" t="str">
        <f t="shared" si="7"/>
        <v>CookingOil</v>
      </c>
      <c r="J15" s="13" t="str">
        <f t="shared" si="8"/>
        <v>1</v>
      </c>
      <c r="K15" s="13" t="str">
        <f t="shared" si="9"/>
        <v>75</v>
      </c>
      <c r="L15" s="15">
        <f t="shared" si="10"/>
        <v>100</v>
      </c>
    </row>
    <row r="16">
      <c r="A16" s="10">
        <v>15.0</v>
      </c>
      <c r="B16" s="11" t="s">
        <v>34</v>
      </c>
      <c r="C16" s="12" t="str">
        <f t="shared" si="1"/>
        <v>ORDER1993//CUST1509/45456/TeaLeaves/Q-2/*@?##120</v>
      </c>
      <c r="D16" s="13" t="str">
        <f t="shared" si="2"/>
        <v>ORDER1993CUST150945456TeaLeavesQ-2*@?##120</v>
      </c>
      <c r="E16" s="13" t="str">
        <f t="shared" si="3"/>
        <v>ORDER1993CUST150945456TeaLeavesQ2120</v>
      </c>
      <c r="F16" s="14">
        <f t="shared" si="4"/>
        <v>45456</v>
      </c>
      <c r="G16" s="13" t="str">
        <f t="shared" si="5"/>
        <v>ORDER1993</v>
      </c>
      <c r="H16" s="13" t="str">
        <f t="shared" si="6"/>
        <v>CUST1509</v>
      </c>
      <c r="I16" s="13" t="str">
        <f t="shared" si="7"/>
        <v>TeaLeaves</v>
      </c>
      <c r="J16" s="13" t="str">
        <f t="shared" si="8"/>
        <v>2</v>
      </c>
      <c r="K16" s="13" t="str">
        <f t="shared" si="9"/>
        <v>120</v>
      </c>
      <c r="L16" s="15">
        <f t="shared" si="10"/>
        <v>100</v>
      </c>
    </row>
    <row r="17">
      <c r="A17" s="10">
        <v>16.0</v>
      </c>
      <c r="B17" s="11" t="s">
        <v>35</v>
      </c>
      <c r="C17" s="12" t="str">
        <f t="shared" si="1"/>
        <v>ORDER1993//CUST1509/45456/CoffeePowder/Q-1/*@?##45</v>
      </c>
      <c r="D17" s="13" t="str">
        <f t="shared" si="2"/>
        <v>ORDER1993CUST150945456CoffeePowderQ-1*@?##45</v>
      </c>
      <c r="E17" s="13" t="str">
        <f t="shared" si="3"/>
        <v>ORDER1993CUST150945456CoffeePowderQ145</v>
      </c>
      <c r="F17" s="14">
        <f t="shared" si="4"/>
        <v>45456</v>
      </c>
      <c r="G17" s="13" t="str">
        <f t="shared" si="5"/>
        <v>ORDER1993</v>
      </c>
      <c r="H17" s="13" t="str">
        <f t="shared" si="6"/>
        <v>CUST1509</v>
      </c>
      <c r="I17" s="13" t="str">
        <f t="shared" si="7"/>
        <v>CoffeePowder</v>
      </c>
      <c r="J17" s="13" t="str">
        <f t="shared" si="8"/>
        <v>1</v>
      </c>
      <c r="K17" s="13" t="str">
        <f t="shared" si="9"/>
        <v>45</v>
      </c>
      <c r="L17" s="15">
        <f t="shared" si="10"/>
        <v>100</v>
      </c>
    </row>
    <row r="18">
      <c r="A18" s="10">
        <v>17.0</v>
      </c>
      <c r="B18" s="11" t="s">
        <v>36</v>
      </c>
      <c r="C18" s="12" t="str">
        <f t="shared" si="1"/>
        <v>ORDER1992//CUST8355/45456/Biscuits/Q-1/*@?##20</v>
      </c>
      <c r="D18" s="13" t="str">
        <f t="shared" si="2"/>
        <v>ORDER1992CUST835545456BiscuitsQ-1*@?##20</v>
      </c>
      <c r="E18" s="13" t="str">
        <f t="shared" si="3"/>
        <v>ORDER1992CUST835545456BiscuitsQ120</v>
      </c>
      <c r="F18" s="14">
        <f t="shared" si="4"/>
        <v>45456</v>
      </c>
      <c r="G18" s="13" t="str">
        <f t="shared" si="5"/>
        <v>ORDER1992</v>
      </c>
      <c r="H18" s="13" t="str">
        <f t="shared" si="6"/>
        <v>CUST8355</v>
      </c>
      <c r="I18" s="13" t="str">
        <f t="shared" si="7"/>
        <v>Biscuits</v>
      </c>
      <c r="J18" s="13" t="str">
        <f t="shared" si="8"/>
        <v>1</v>
      </c>
      <c r="K18" s="13" t="str">
        <f t="shared" si="9"/>
        <v>20</v>
      </c>
      <c r="L18" s="15">
        <f t="shared" si="10"/>
        <v>100</v>
      </c>
    </row>
    <row r="19">
      <c r="A19" s="10">
        <v>18.0</v>
      </c>
      <c r="B19" s="11" t="s">
        <v>37</v>
      </c>
      <c r="C19" s="12" t="str">
        <f t="shared" si="1"/>
        <v>ORDER1992//CUST8355/45456/Chocolates/Q-1/*@?##50</v>
      </c>
      <c r="D19" s="13" t="str">
        <f t="shared" si="2"/>
        <v>ORDER1992CUST835545456ChocolatesQ-1*@?##50</v>
      </c>
      <c r="E19" s="13" t="str">
        <f t="shared" si="3"/>
        <v>ORDER1992CUST835545456ChocolatesQ150</v>
      </c>
      <c r="F19" s="14">
        <f t="shared" si="4"/>
        <v>45456</v>
      </c>
      <c r="G19" s="13" t="str">
        <f t="shared" si="5"/>
        <v>ORDER1992</v>
      </c>
      <c r="H19" s="13" t="str">
        <f t="shared" si="6"/>
        <v>CUST8355</v>
      </c>
      <c r="I19" s="13" t="str">
        <f t="shared" si="7"/>
        <v>Chocolates</v>
      </c>
      <c r="J19" s="13" t="str">
        <f t="shared" si="8"/>
        <v>1</v>
      </c>
      <c r="K19" s="13" t="str">
        <f t="shared" si="9"/>
        <v>50</v>
      </c>
      <c r="L19" s="15">
        <f t="shared" si="10"/>
        <v>100</v>
      </c>
    </row>
    <row r="20">
      <c r="A20" s="10">
        <v>19.0</v>
      </c>
      <c r="B20" s="11" t="s">
        <v>38</v>
      </c>
      <c r="C20" s="12" t="str">
        <f t="shared" si="1"/>
        <v>ORDER1991//CUST3384/45456/IceCream/Q-1/*@?##90</v>
      </c>
      <c r="D20" s="13" t="str">
        <f t="shared" si="2"/>
        <v>ORDER1991CUST338445456IceCreamQ-1*@?##90</v>
      </c>
      <c r="E20" s="13" t="str">
        <f t="shared" si="3"/>
        <v>ORDER1991CUST338445456IceCreamQ190</v>
      </c>
      <c r="F20" s="14">
        <f t="shared" si="4"/>
        <v>45456</v>
      </c>
      <c r="G20" s="13" t="str">
        <f t="shared" si="5"/>
        <v>ORDER1991</v>
      </c>
      <c r="H20" s="13" t="str">
        <f t="shared" si="6"/>
        <v>CUST3384</v>
      </c>
      <c r="I20" s="13" t="str">
        <f t="shared" si="7"/>
        <v>IceCream</v>
      </c>
      <c r="J20" s="13" t="str">
        <f t="shared" si="8"/>
        <v>1</v>
      </c>
      <c r="K20" s="13" t="str">
        <f t="shared" si="9"/>
        <v>90</v>
      </c>
      <c r="L20" s="15">
        <f t="shared" si="10"/>
        <v>100</v>
      </c>
    </row>
    <row r="21">
      <c r="A21" s="10">
        <v>20.0</v>
      </c>
      <c r="B21" s="11" t="s">
        <v>39</v>
      </c>
      <c r="C21" s="12" t="str">
        <f t="shared" si="1"/>
        <v>ORDER1991//CUST3384/45456/SoftDrink/Q-1/*@?##50</v>
      </c>
      <c r="D21" s="13" t="str">
        <f t="shared" si="2"/>
        <v>ORDER1991CUST338445456SoftDrinkQ-1*@?##50</v>
      </c>
      <c r="E21" s="13" t="str">
        <f t="shared" si="3"/>
        <v>ORDER1991CUST338445456SoftDrinkQ150</v>
      </c>
      <c r="F21" s="14">
        <f t="shared" si="4"/>
        <v>45456</v>
      </c>
      <c r="G21" s="13" t="str">
        <f t="shared" si="5"/>
        <v>ORDER1991</v>
      </c>
      <c r="H21" s="13" t="str">
        <f t="shared" si="6"/>
        <v>CUST3384</v>
      </c>
      <c r="I21" s="13" t="str">
        <f t="shared" si="7"/>
        <v>SoftDrink</v>
      </c>
      <c r="J21" s="13" t="str">
        <f t="shared" si="8"/>
        <v>1</v>
      </c>
      <c r="K21" s="13" t="str">
        <f t="shared" si="9"/>
        <v>50</v>
      </c>
      <c r="L21" s="15">
        <f t="shared" si="10"/>
        <v>100</v>
      </c>
    </row>
    <row r="22">
      <c r="A22" s="10">
        <v>21.0</v>
      </c>
      <c r="B22" s="11" t="s">
        <v>40</v>
      </c>
      <c r="C22" s="12" t="str">
        <f t="shared" si="1"/>
        <v>ORDER1990//CUST2658/45456/BasmatiRice/Q-2/*@?##120</v>
      </c>
      <c r="D22" s="13" t="str">
        <f t="shared" si="2"/>
        <v>ORDER1990CUST265845456BasmatiRiceQ-2*@?##120</v>
      </c>
      <c r="E22" s="13" t="str">
        <f t="shared" si="3"/>
        <v>ORDER1990CUST265845456BasmatiRiceQ2120</v>
      </c>
      <c r="F22" s="14">
        <f t="shared" si="4"/>
        <v>45456</v>
      </c>
      <c r="G22" s="13" t="str">
        <f t="shared" si="5"/>
        <v>ORDER1990</v>
      </c>
      <c r="H22" s="13" t="str">
        <f t="shared" si="6"/>
        <v>CUST2658</v>
      </c>
      <c r="I22" s="13" t="str">
        <f t="shared" si="7"/>
        <v>BasmatiRice</v>
      </c>
      <c r="J22" s="13" t="str">
        <f t="shared" si="8"/>
        <v>2</v>
      </c>
      <c r="K22" s="13" t="str">
        <f t="shared" si="9"/>
        <v>120</v>
      </c>
    </row>
    <row r="23">
      <c r="A23" s="10">
        <v>22.0</v>
      </c>
      <c r="B23" s="11" t="s">
        <v>41</v>
      </c>
      <c r="C23" s="12" t="str">
        <f t="shared" si="1"/>
        <v>ORDER1990//CUST2658/45456/WholeWheatBread/Q-1/*@?##20</v>
      </c>
      <c r="D23" s="13" t="str">
        <f t="shared" si="2"/>
        <v>ORDER1990CUST265845456WholeWheatBreadQ-1*@?##20</v>
      </c>
      <c r="E23" s="13" t="str">
        <f t="shared" si="3"/>
        <v>ORDER1990CUST265845456WholeWheatBreadQ120</v>
      </c>
      <c r="F23" s="14">
        <f t="shared" si="4"/>
        <v>45456</v>
      </c>
      <c r="G23" s="13" t="str">
        <f t="shared" si="5"/>
        <v>ORDER1990</v>
      </c>
      <c r="H23" s="13" t="str">
        <f t="shared" si="6"/>
        <v>CUST2658</v>
      </c>
      <c r="I23" s="13" t="str">
        <f t="shared" si="7"/>
        <v>WholeWheatBread</v>
      </c>
      <c r="J23" s="13" t="str">
        <f t="shared" si="8"/>
        <v>1</v>
      </c>
      <c r="K23" s="13" t="str">
        <f t="shared" si="9"/>
        <v>20</v>
      </c>
    </row>
    <row r="24">
      <c r="A24" s="10">
        <v>23.0</v>
      </c>
      <c r="B24" s="11" t="s">
        <v>42</v>
      </c>
      <c r="C24" s="12" t="str">
        <f t="shared" si="1"/>
        <v>ORDER1989//CUST1520/45456/FreshMilk/Q-1/*@?##30</v>
      </c>
      <c r="D24" s="13" t="str">
        <f t="shared" si="2"/>
        <v>ORDER1989CUST152045456FreshMilkQ-1*@?##30</v>
      </c>
      <c r="E24" s="13" t="str">
        <f t="shared" si="3"/>
        <v>ORDER1989CUST152045456FreshMilkQ130</v>
      </c>
      <c r="F24" s="14">
        <f t="shared" si="4"/>
        <v>45456</v>
      </c>
      <c r="G24" s="13" t="str">
        <f t="shared" si="5"/>
        <v>ORDER1989</v>
      </c>
      <c r="H24" s="13" t="str">
        <f t="shared" si="6"/>
        <v>CUST1520</v>
      </c>
      <c r="I24" s="13" t="str">
        <f t="shared" si="7"/>
        <v>FreshMilk</v>
      </c>
      <c r="J24" s="13" t="str">
        <f t="shared" si="8"/>
        <v>1</v>
      </c>
      <c r="K24" s="13" t="str">
        <f t="shared" si="9"/>
        <v>30</v>
      </c>
    </row>
    <row r="25">
      <c r="A25" s="10">
        <v>24.0</v>
      </c>
      <c r="B25" s="11" t="s">
        <v>43</v>
      </c>
      <c r="C25" s="12" t="str">
        <f t="shared" si="1"/>
        <v>ORDER1989//CUST1520/45456/Eggs/Q-1/*@?##40</v>
      </c>
      <c r="D25" s="13" t="str">
        <f t="shared" si="2"/>
        <v>ORDER1989CUST152045456EggsQ-1*@?##40</v>
      </c>
      <c r="E25" s="13" t="str">
        <f t="shared" si="3"/>
        <v>ORDER1989CUST152045456EggsQ140</v>
      </c>
      <c r="F25" s="14">
        <f t="shared" si="4"/>
        <v>45456</v>
      </c>
      <c r="G25" s="13" t="str">
        <f t="shared" si="5"/>
        <v>ORDER1989</v>
      </c>
      <c r="H25" s="13" t="str">
        <f t="shared" si="6"/>
        <v>CUST1520</v>
      </c>
      <c r="I25" s="13" t="str">
        <f t="shared" si="7"/>
        <v>Eggs</v>
      </c>
      <c r="J25" s="13" t="str">
        <f t="shared" si="8"/>
        <v>1</v>
      </c>
      <c r="K25" s="13" t="str">
        <f t="shared" si="9"/>
        <v>40</v>
      </c>
    </row>
    <row r="26">
      <c r="A26" s="10">
        <v>25.0</v>
      </c>
      <c r="B26" s="11" t="s">
        <v>44</v>
      </c>
      <c r="C26" s="12" t="str">
        <f t="shared" si="1"/>
        <v>ORDER1988//CUST5670/45456/ChickenBreast/Q-1/*@?##125</v>
      </c>
      <c r="D26" s="13" t="str">
        <f t="shared" si="2"/>
        <v>ORDER1988CUST567045456ChickenBreastQ-1*@?##125</v>
      </c>
      <c r="E26" s="13" t="str">
        <f t="shared" si="3"/>
        <v>ORDER1988CUST567045456ChickenBreastQ1125</v>
      </c>
      <c r="F26" s="14">
        <f t="shared" si="4"/>
        <v>45456</v>
      </c>
      <c r="G26" s="13" t="str">
        <f t="shared" si="5"/>
        <v>ORDER1988</v>
      </c>
      <c r="H26" s="13" t="str">
        <f t="shared" si="6"/>
        <v>CUST5670</v>
      </c>
      <c r="I26" s="13" t="str">
        <f t="shared" si="7"/>
        <v>ChickenBreast</v>
      </c>
      <c r="J26" s="13" t="str">
        <f t="shared" si="8"/>
        <v>1</v>
      </c>
      <c r="K26" s="13" t="str">
        <f t="shared" si="9"/>
        <v>125</v>
      </c>
    </row>
    <row r="27">
      <c r="A27" s="10">
        <v>26.0</v>
      </c>
      <c r="B27" s="11" t="s">
        <v>45</v>
      </c>
      <c r="C27" s="12" t="str">
        <f t="shared" si="1"/>
        <v>ORDER1988//CUST5670/45456/Apples/Q-1/*@?##75</v>
      </c>
      <c r="D27" s="13" t="str">
        <f t="shared" si="2"/>
        <v>ORDER1988CUST567045456ApplesQ-1*@?##75</v>
      </c>
      <c r="E27" s="13" t="str">
        <f t="shared" si="3"/>
        <v>ORDER1988CUST567045456ApplesQ175</v>
      </c>
      <c r="F27" s="14">
        <f t="shared" si="4"/>
        <v>45456</v>
      </c>
      <c r="G27" s="13" t="str">
        <f t="shared" si="5"/>
        <v>ORDER1988</v>
      </c>
      <c r="H27" s="13" t="str">
        <f t="shared" si="6"/>
        <v>CUST5670</v>
      </c>
      <c r="I27" s="13" t="str">
        <f t="shared" si="7"/>
        <v>Apples</v>
      </c>
      <c r="J27" s="13" t="str">
        <f t="shared" si="8"/>
        <v>1</v>
      </c>
      <c r="K27" s="13" t="str">
        <f t="shared" si="9"/>
        <v>75</v>
      </c>
    </row>
    <row r="28">
      <c r="A28" s="10">
        <v>27.0</v>
      </c>
      <c r="B28" s="11" t="s">
        <v>46</v>
      </c>
      <c r="C28" s="12" t="str">
        <f t="shared" si="1"/>
        <v>ORDER1987//CUST8724/45455/Bananas/Q-1/*@?##25</v>
      </c>
      <c r="D28" s="13" t="str">
        <f t="shared" si="2"/>
        <v>ORDER1987CUST872445455BananasQ-1*@?##25</v>
      </c>
      <c r="E28" s="13" t="str">
        <f t="shared" si="3"/>
        <v>ORDER1987CUST872445455BananasQ125</v>
      </c>
      <c r="F28" s="14">
        <f t="shared" si="4"/>
        <v>45455</v>
      </c>
      <c r="G28" s="13" t="str">
        <f t="shared" si="5"/>
        <v>ORDER1987</v>
      </c>
      <c r="H28" s="13" t="str">
        <f t="shared" si="6"/>
        <v>CUST8724</v>
      </c>
      <c r="I28" s="13" t="str">
        <f t="shared" si="7"/>
        <v>Bananas</v>
      </c>
      <c r="J28" s="13" t="str">
        <f t="shared" si="8"/>
        <v>1</v>
      </c>
      <c r="K28" s="13" t="str">
        <f t="shared" si="9"/>
        <v>25</v>
      </c>
    </row>
    <row r="29">
      <c r="A29" s="10">
        <v>28.0</v>
      </c>
      <c r="B29" s="11" t="s">
        <v>47</v>
      </c>
      <c r="C29" s="12" t="str">
        <f t="shared" si="1"/>
        <v>ORDER1987//CUST8724/45455/Potatoes/Q-1/*@?##15</v>
      </c>
      <c r="D29" s="13" t="str">
        <f t="shared" si="2"/>
        <v>ORDER1987CUST872445455PotatoesQ-1*@?##15</v>
      </c>
      <c r="E29" s="13" t="str">
        <f t="shared" si="3"/>
        <v>ORDER1987CUST872445455PotatoesQ115</v>
      </c>
      <c r="F29" s="14">
        <f t="shared" si="4"/>
        <v>45455</v>
      </c>
      <c r="G29" s="13" t="str">
        <f t="shared" si="5"/>
        <v>ORDER1987</v>
      </c>
      <c r="H29" s="13" t="str">
        <f t="shared" si="6"/>
        <v>CUST8724</v>
      </c>
      <c r="I29" s="13" t="str">
        <f t="shared" si="7"/>
        <v>Potatoes</v>
      </c>
      <c r="J29" s="13" t="str">
        <f t="shared" si="8"/>
        <v>1</v>
      </c>
      <c r="K29" s="13" t="str">
        <f t="shared" si="9"/>
        <v>15</v>
      </c>
    </row>
    <row r="30">
      <c r="A30" s="10">
        <v>29.0</v>
      </c>
      <c r="B30" s="11" t="s">
        <v>48</v>
      </c>
      <c r="C30" s="12" t="str">
        <f t="shared" si="1"/>
        <v>ORDER1986//CUST9148/45455/Onions/Q-1/*@?##12.5</v>
      </c>
      <c r="D30" s="13" t="str">
        <f t="shared" si="2"/>
        <v>ORDER1986CUST914845455OnionsQ-1*@?##12.5</v>
      </c>
      <c r="E30" s="13" t="str">
        <f t="shared" si="3"/>
        <v>ORDER1986CUST914845455OnionsQ112.5</v>
      </c>
      <c r="F30" s="14">
        <f t="shared" si="4"/>
        <v>45455</v>
      </c>
      <c r="G30" s="13" t="str">
        <f t="shared" si="5"/>
        <v>ORDER1986</v>
      </c>
      <c r="H30" s="13" t="str">
        <f t="shared" si="6"/>
        <v>CUST9148</v>
      </c>
      <c r="I30" s="13" t="str">
        <f t="shared" si="7"/>
        <v>Onions</v>
      </c>
      <c r="J30" s="13" t="str">
        <f t="shared" si="8"/>
        <v>1</v>
      </c>
      <c r="K30" s="13" t="str">
        <f t="shared" si="9"/>
        <v>12.5</v>
      </c>
    </row>
    <row r="31">
      <c r="A31" s="10">
        <v>30.0</v>
      </c>
      <c r="B31" s="11" t="s">
        <v>49</v>
      </c>
      <c r="C31" s="12" t="str">
        <f t="shared" si="1"/>
        <v>ORDER1986//CUST9148/45455/Paneer/Q-1/*@?##40</v>
      </c>
      <c r="D31" s="13" t="str">
        <f t="shared" si="2"/>
        <v>ORDER1986CUST914845455PaneerQ-1*@?##40</v>
      </c>
      <c r="E31" s="13" t="str">
        <f t="shared" si="3"/>
        <v>ORDER1986CUST914845455PaneerQ140</v>
      </c>
      <c r="F31" s="14">
        <f t="shared" si="4"/>
        <v>45455</v>
      </c>
      <c r="G31" s="13" t="str">
        <f t="shared" si="5"/>
        <v>ORDER1986</v>
      </c>
      <c r="H31" s="13" t="str">
        <f t="shared" si="6"/>
        <v>CUST9148</v>
      </c>
      <c r="I31" s="13" t="str">
        <f t="shared" si="7"/>
        <v>Paneer</v>
      </c>
      <c r="J31" s="13" t="str">
        <f t="shared" si="8"/>
        <v>1</v>
      </c>
      <c r="K31" s="13" t="str">
        <f t="shared" si="9"/>
        <v>40</v>
      </c>
    </row>
    <row r="32">
      <c r="A32" s="10">
        <v>31.0</v>
      </c>
      <c r="B32" s="11" t="s">
        <v>50</v>
      </c>
      <c r="C32" s="12" t="str">
        <f t="shared" si="1"/>
        <v>ORDER1985//CUST2970/45455/Butter/Q-1/*@?##125</v>
      </c>
      <c r="D32" s="13" t="str">
        <f t="shared" si="2"/>
        <v>ORDER1985CUST297045455ButterQ-1*@?##125</v>
      </c>
      <c r="E32" s="13" t="str">
        <f t="shared" si="3"/>
        <v>ORDER1985CUST297045455ButterQ1125</v>
      </c>
      <c r="F32" s="14">
        <f t="shared" si="4"/>
        <v>45455</v>
      </c>
      <c r="G32" s="13" t="str">
        <f t="shared" si="5"/>
        <v>ORDER1985</v>
      </c>
      <c r="H32" s="13" t="str">
        <f t="shared" si="6"/>
        <v>CUST2970</v>
      </c>
      <c r="I32" s="13" t="str">
        <f t="shared" si="7"/>
        <v>Butter</v>
      </c>
      <c r="J32" s="13" t="str">
        <f t="shared" si="8"/>
        <v>1</v>
      </c>
      <c r="K32" s="13" t="str">
        <f t="shared" si="9"/>
        <v>125</v>
      </c>
    </row>
    <row r="33">
      <c r="A33" s="10">
        <v>32.0</v>
      </c>
      <c r="B33" s="11" t="s">
        <v>51</v>
      </c>
      <c r="C33" s="12" t="str">
        <f t="shared" si="1"/>
        <v>ORDER1985//CUST2970/45455/CheeseSlices/Q-1/*@?##60</v>
      </c>
      <c r="D33" s="13" t="str">
        <f t="shared" si="2"/>
        <v>ORDER1985CUST297045455CheeseSlicesQ-1*@?##60</v>
      </c>
      <c r="E33" s="13" t="str">
        <f t="shared" si="3"/>
        <v>ORDER1985CUST297045455CheeseSlicesQ160</v>
      </c>
      <c r="F33" s="14">
        <f t="shared" si="4"/>
        <v>45455</v>
      </c>
      <c r="G33" s="13" t="str">
        <f t="shared" si="5"/>
        <v>ORDER1985</v>
      </c>
      <c r="H33" s="13" t="str">
        <f t="shared" si="6"/>
        <v>CUST2970</v>
      </c>
      <c r="I33" s="13" t="str">
        <f t="shared" si="7"/>
        <v>CheeseSlices</v>
      </c>
      <c r="J33" s="13" t="str">
        <f t="shared" si="8"/>
        <v>1</v>
      </c>
      <c r="K33" s="13" t="str">
        <f t="shared" si="9"/>
        <v>60</v>
      </c>
    </row>
    <row r="34">
      <c r="A34" s="10">
        <v>33.0</v>
      </c>
      <c r="B34" s="11" t="s">
        <v>52</v>
      </c>
      <c r="C34" s="12" t="str">
        <f t="shared" si="1"/>
        <v>ORDER1984//CUST3153/45455/Sugar/Q-1/*@?##22.5</v>
      </c>
      <c r="D34" s="13" t="str">
        <f t="shared" si="2"/>
        <v>ORDER1984CUST315345455SugarQ-1*@?##22.5</v>
      </c>
      <c r="E34" s="13" t="str">
        <f t="shared" si="3"/>
        <v>ORDER1984CUST315345455SugarQ122.5</v>
      </c>
      <c r="F34" s="14">
        <f t="shared" si="4"/>
        <v>45455</v>
      </c>
      <c r="G34" s="13" t="str">
        <f t="shared" si="5"/>
        <v>ORDER1984</v>
      </c>
      <c r="H34" s="13" t="str">
        <f t="shared" si="6"/>
        <v>CUST3153</v>
      </c>
      <c r="I34" s="13" t="str">
        <f t="shared" si="7"/>
        <v>Sugar</v>
      </c>
      <c r="J34" s="13" t="str">
        <f t="shared" si="8"/>
        <v>1</v>
      </c>
      <c r="K34" s="13" t="str">
        <f t="shared" si="9"/>
        <v>22.5</v>
      </c>
    </row>
    <row r="35">
      <c r="A35" s="10">
        <v>34.0</v>
      </c>
      <c r="B35" s="11" t="s">
        <v>53</v>
      </c>
      <c r="C35" s="12" t="str">
        <f t="shared" si="1"/>
        <v>ORDER1984//CUST3153/45455/CookingOil/Q-1/*@?##75</v>
      </c>
      <c r="D35" s="13" t="str">
        <f t="shared" si="2"/>
        <v>ORDER1984CUST315345455CookingOilQ-1*@?##75</v>
      </c>
      <c r="E35" s="13" t="str">
        <f t="shared" si="3"/>
        <v>ORDER1984CUST315345455CookingOilQ175</v>
      </c>
      <c r="F35" s="14">
        <f t="shared" si="4"/>
        <v>45455</v>
      </c>
      <c r="G35" s="13" t="str">
        <f t="shared" si="5"/>
        <v>ORDER1984</v>
      </c>
      <c r="H35" s="13" t="str">
        <f t="shared" si="6"/>
        <v>CUST3153</v>
      </c>
      <c r="I35" s="13" t="str">
        <f t="shared" si="7"/>
        <v>CookingOil</v>
      </c>
      <c r="J35" s="13" t="str">
        <f t="shared" si="8"/>
        <v>1</v>
      </c>
      <c r="K35" s="13" t="str">
        <f t="shared" si="9"/>
        <v>75</v>
      </c>
    </row>
    <row r="36">
      <c r="A36" s="10">
        <v>35.0</v>
      </c>
      <c r="B36" s="11" t="s">
        <v>54</v>
      </c>
      <c r="C36" s="12" t="str">
        <f t="shared" si="1"/>
        <v>ORDER1983//CUST8355/45455/TeaLeaves/Q-1/*@?##60</v>
      </c>
      <c r="D36" s="13" t="str">
        <f t="shared" si="2"/>
        <v>ORDER1983CUST835545455TeaLeavesQ-1*@?##60</v>
      </c>
      <c r="E36" s="13" t="str">
        <f t="shared" si="3"/>
        <v>ORDER1983CUST835545455TeaLeavesQ160</v>
      </c>
      <c r="F36" s="14">
        <f t="shared" si="4"/>
        <v>45455</v>
      </c>
      <c r="G36" s="13" t="str">
        <f t="shared" si="5"/>
        <v>ORDER1983</v>
      </c>
      <c r="H36" s="13" t="str">
        <f t="shared" si="6"/>
        <v>CUST8355</v>
      </c>
      <c r="I36" s="13" t="str">
        <f t="shared" si="7"/>
        <v>TeaLeaves</v>
      </c>
      <c r="J36" s="13" t="str">
        <f t="shared" si="8"/>
        <v>1</v>
      </c>
      <c r="K36" s="13" t="str">
        <f t="shared" si="9"/>
        <v>60</v>
      </c>
    </row>
    <row r="37">
      <c r="A37" s="10">
        <v>36.0</v>
      </c>
      <c r="B37" s="11" t="s">
        <v>55</v>
      </c>
      <c r="C37" s="12" t="str">
        <f t="shared" si="1"/>
        <v>ORDER1983//CUST8355/45455/CoffeePowder/Q-1/*@?##45</v>
      </c>
      <c r="D37" s="13" t="str">
        <f t="shared" si="2"/>
        <v>ORDER1983CUST835545455CoffeePowderQ-1*@?##45</v>
      </c>
      <c r="E37" s="13" t="str">
        <f t="shared" si="3"/>
        <v>ORDER1983CUST835545455CoffeePowderQ145</v>
      </c>
      <c r="F37" s="14">
        <f t="shared" si="4"/>
        <v>45455</v>
      </c>
      <c r="G37" s="13" t="str">
        <f t="shared" si="5"/>
        <v>ORDER1983</v>
      </c>
      <c r="H37" s="13" t="str">
        <f t="shared" si="6"/>
        <v>CUST8355</v>
      </c>
      <c r="I37" s="13" t="str">
        <f t="shared" si="7"/>
        <v>CoffeePowder</v>
      </c>
      <c r="J37" s="13" t="str">
        <f t="shared" si="8"/>
        <v>1</v>
      </c>
      <c r="K37" s="13" t="str">
        <f t="shared" si="9"/>
        <v>45</v>
      </c>
    </row>
    <row r="38">
      <c r="A38" s="10">
        <v>37.0</v>
      </c>
      <c r="B38" s="11" t="s">
        <v>56</v>
      </c>
      <c r="C38" s="12" t="str">
        <f t="shared" si="1"/>
        <v>ORDER1982//CUST1960/45455/Biscuits/Q-1/*@?##20</v>
      </c>
      <c r="D38" s="13" t="str">
        <f t="shared" si="2"/>
        <v>ORDER1982CUST196045455BiscuitsQ-1*@?##20</v>
      </c>
      <c r="E38" s="13" t="str">
        <f t="shared" si="3"/>
        <v>ORDER1982CUST196045455BiscuitsQ120</v>
      </c>
      <c r="F38" s="14">
        <f t="shared" si="4"/>
        <v>45455</v>
      </c>
      <c r="G38" s="13" t="str">
        <f t="shared" si="5"/>
        <v>ORDER1982</v>
      </c>
      <c r="H38" s="13" t="str">
        <f t="shared" si="6"/>
        <v>CUST1960</v>
      </c>
      <c r="I38" s="13" t="str">
        <f t="shared" si="7"/>
        <v>Biscuits</v>
      </c>
      <c r="J38" s="13" t="str">
        <f t="shared" si="8"/>
        <v>1</v>
      </c>
      <c r="K38" s="13" t="str">
        <f t="shared" si="9"/>
        <v>20</v>
      </c>
    </row>
    <row r="39">
      <c r="A39" s="10">
        <v>38.0</v>
      </c>
      <c r="B39" s="11" t="s">
        <v>57</v>
      </c>
      <c r="C39" s="12" t="str">
        <f t="shared" si="1"/>
        <v>ORDER1982//CUST1960/45455/Chocolates/Q-1/*@?##50</v>
      </c>
      <c r="D39" s="13" t="str">
        <f t="shared" si="2"/>
        <v>ORDER1982CUST196045455ChocolatesQ-1*@?##50</v>
      </c>
      <c r="E39" s="13" t="str">
        <f t="shared" si="3"/>
        <v>ORDER1982CUST196045455ChocolatesQ150</v>
      </c>
      <c r="F39" s="14">
        <f t="shared" si="4"/>
        <v>45455</v>
      </c>
      <c r="G39" s="13" t="str">
        <f t="shared" si="5"/>
        <v>ORDER1982</v>
      </c>
      <c r="H39" s="13" t="str">
        <f t="shared" si="6"/>
        <v>CUST1960</v>
      </c>
      <c r="I39" s="13" t="str">
        <f t="shared" si="7"/>
        <v>Chocolates</v>
      </c>
      <c r="J39" s="13" t="str">
        <f t="shared" si="8"/>
        <v>1</v>
      </c>
      <c r="K39" s="13" t="str">
        <f t="shared" si="9"/>
        <v>50</v>
      </c>
    </row>
    <row r="40">
      <c r="A40" s="10">
        <v>39.0</v>
      </c>
      <c r="B40" s="11" t="s">
        <v>58</v>
      </c>
      <c r="C40" s="12" t="str">
        <f t="shared" si="1"/>
        <v>ORDER1981//CUST1520/45455/IceCream/Q-1/*@?##90</v>
      </c>
      <c r="D40" s="13" t="str">
        <f t="shared" si="2"/>
        <v>ORDER1981CUST152045455IceCreamQ-1*@?##90</v>
      </c>
      <c r="E40" s="13" t="str">
        <f t="shared" si="3"/>
        <v>ORDER1981CUST152045455IceCreamQ190</v>
      </c>
      <c r="F40" s="14">
        <f t="shared" si="4"/>
        <v>45455</v>
      </c>
      <c r="G40" s="13" t="str">
        <f t="shared" si="5"/>
        <v>ORDER1981</v>
      </c>
      <c r="H40" s="13" t="str">
        <f t="shared" si="6"/>
        <v>CUST1520</v>
      </c>
      <c r="I40" s="13" t="str">
        <f t="shared" si="7"/>
        <v>IceCream</v>
      </c>
      <c r="J40" s="13" t="str">
        <f t="shared" si="8"/>
        <v>1</v>
      </c>
      <c r="K40" s="13" t="str">
        <f t="shared" si="9"/>
        <v>90</v>
      </c>
    </row>
    <row r="41">
      <c r="A41" s="10">
        <v>40.0</v>
      </c>
      <c r="B41" s="11" t="s">
        <v>59</v>
      </c>
      <c r="C41" s="12" t="str">
        <f t="shared" si="1"/>
        <v>ORDER1981//CUST1520/45455/SoftDrink/Q-2/*@?##100</v>
      </c>
      <c r="D41" s="13" t="str">
        <f t="shared" si="2"/>
        <v>ORDER1981CUST152045455SoftDrinkQ-2*@?##100</v>
      </c>
      <c r="E41" s="13" t="str">
        <f t="shared" si="3"/>
        <v>ORDER1981CUST152045455SoftDrinkQ2100</v>
      </c>
      <c r="F41" s="14">
        <f t="shared" si="4"/>
        <v>45455</v>
      </c>
      <c r="G41" s="13" t="str">
        <f t="shared" si="5"/>
        <v>ORDER1981</v>
      </c>
      <c r="H41" s="13" t="str">
        <f t="shared" si="6"/>
        <v>CUST1520</v>
      </c>
      <c r="I41" s="13" t="str">
        <f t="shared" si="7"/>
        <v>SoftDrink</v>
      </c>
      <c r="J41" s="13" t="str">
        <f t="shared" si="8"/>
        <v>2</v>
      </c>
      <c r="K41" s="13" t="str">
        <f t="shared" si="9"/>
        <v>100</v>
      </c>
    </row>
    <row r="42">
      <c r="A42" s="10">
        <v>41.0</v>
      </c>
      <c r="B42" s="11" t="s">
        <v>60</v>
      </c>
      <c r="C42" s="12" t="str">
        <f t="shared" si="1"/>
        <v>ORDER1980//CUST2832/45454/BasmatiRice/Q-1/*@?##60</v>
      </c>
      <c r="D42" s="13" t="str">
        <f t="shared" si="2"/>
        <v>ORDER1980CUST283245454BasmatiRiceQ-1*@?##60</v>
      </c>
      <c r="E42" s="13" t="str">
        <f t="shared" si="3"/>
        <v>ORDER1980CUST283245454BasmatiRiceQ160</v>
      </c>
      <c r="F42" s="14">
        <f t="shared" si="4"/>
        <v>45454</v>
      </c>
      <c r="G42" s="13" t="str">
        <f t="shared" si="5"/>
        <v>ORDER1980</v>
      </c>
      <c r="H42" s="13" t="str">
        <f t="shared" si="6"/>
        <v>CUST2832</v>
      </c>
      <c r="I42" s="13" t="str">
        <f t="shared" si="7"/>
        <v>BasmatiRice</v>
      </c>
      <c r="J42" s="13" t="str">
        <f t="shared" si="8"/>
        <v>1</v>
      </c>
      <c r="K42" s="13" t="str">
        <f t="shared" si="9"/>
        <v>60</v>
      </c>
    </row>
    <row r="43">
      <c r="A43" s="10">
        <v>42.0</v>
      </c>
      <c r="B43" s="11" t="s">
        <v>61</v>
      </c>
      <c r="C43" s="12" t="str">
        <f t="shared" si="1"/>
        <v>ORDER1980//CUST2832/45454/WholeWheatBread/Q-2/*@?##40</v>
      </c>
      <c r="D43" s="13" t="str">
        <f t="shared" si="2"/>
        <v>ORDER1980CUST283245454WholeWheatBreadQ-2*@?##40</v>
      </c>
      <c r="E43" s="13" t="str">
        <f t="shared" si="3"/>
        <v>ORDER1980CUST283245454WholeWheatBreadQ240</v>
      </c>
      <c r="F43" s="14">
        <f t="shared" si="4"/>
        <v>45454</v>
      </c>
      <c r="G43" s="13" t="str">
        <f t="shared" si="5"/>
        <v>ORDER1980</v>
      </c>
      <c r="H43" s="13" t="str">
        <f t="shared" si="6"/>
        <v>CUST2832</v>
      </c>
      <c r="I43" s="13" t="str">
        <f t="shared" si="7"/>
        <v>WholeWheatBread</v>
      </c>
      <c r="J43" s="13" t="str">
        <f t="shared" si="8"/>
        <v>2</v>
      </c>
      <c r="K43" s="13" t="str">
        <f t="shared" si="9"/>
        <v>40</v>
      </c>
    </row>
    <row r="44">
      <c r="A44" s="10">
        <v>43.0</v>
      </c>
      <c r="B44" s="11" t="s">
        <v>62</v>
      </c>
      <c r="C44" s="12" t="str">
        <f t="shared" si="1"/>
        <v>ORDER1979//CUST4271/45454/FreshMilk/Q-1/*@?##30</v>
      </c>
      <c r="D44" s="13" t="str">
        <f t="shared" si="2"/>
        <v>ORDER1979CUST427145454FreshMilkQ-1*@?##30</v>
      </c>
      <c r="E44" s="13" t="str">
        <f t="shared" si="3"/>
        <v>ORDER1979CUST427145454FreshMilkQ130</v>
      </c>
      <c r="F44" s="14">
        <f t="shared" si="4"/>
        <v>45454</v>
      </c>
      <c r="G44" s="13" t="str">
        <f t="shared" si="5"/>
        <v>ORDER1979</v>
      </c>
      <c r="H44" s="13" t="str">
        <f t="shared" si="6"/>
        <v>CUST4271</v>
      </c>
      <c r="I44" s="13" t="str">
        <f t="shared" si="7"/>
        <v>FreshMilk</v>
      </c>
      <c r="J44" s="13" t="str">
        <f t="shared" si="8"/>
        <v>1</v>
      </c>
      <c r="K44" s="13" t="str">
        <f t="shared" si="9"/>
        <v>30</v>
      </c>
    </row>
    <row r="45">
      <c r="A45" s="10">
        <v>44.0</v>
      </c>
      <c r="B45" s="11" t="s">
        <v>63</v>
      </c>
      <c r="C45" s="12" t="str">
        <f t="shared" si="1"/>
        <v>ORDER1979//CUST4271/45454/Eggs/Q-2/*@?##80</v>
      </c>
      <c r="D45" s="13" t="str">
        <f t="shared" si="2"/>
        <v>ORDER1979CUST427145454EggsQ-2*@?##80</v>
      </c>
      <c r="E45" s="13" t="str">
        <f t="shared" si="3"/>
        <v>ORDER1979CUST427145454EggsQ280</v>
      </c>
      <c r="F45" s="14">
        <f t="shared" si="4"/>
        <v>45454</v>
      </c>
      <c r="G45" s="13" t="str">
        <f t="shared" si="5"/>
        <v>ORDER1979</v>
      </c>
      <c r="H45" s="13" t="str">
        <f t="shared" si="6"/>
        <v>CUST4271</v>
      </c>
      <c r="I45" s="13" t="str">
        <f t="shared" si="7"/>
        <v>Eggs</v>
      </c>
      <c r="J45" s="13" t="str">
        <f t="shared" si="8"/>
        <v>2</v>
      </c>
      <c r="K45" s="13" t="str">
        <f t="shared" si="9"/>
        <v>80</v>
      </c>
    </row>
    <row r="46">
      <c r="A46" s="10">
        <v>45.0</v>
      </c>
      <c r="B46" s="11" t="s">
        <v>64</v>
      </c>
      <c r="C46" s="12" t="str">
        <f t="shared" si="1"/>
        <v>ORDER1978//CUST8529/45454/ChickenBreast/Q-1/*@?##125</v>
      </c>
      <c r="D46" s="13" t="str">
        <f t="shared" si="2"/>
        <v>ORDER1978CUST852945454ChickenBreastQ-1*@?##125</v>
      </c>
      <c r="E46" s="13" t="str">
        <f t="shared" si="3"/>
        <v>ORDER1978CUST852945454ChickenBreastQ1125</v>
      </c>
      <c r="F46" s="14">
        <f t="shared" si="4"/>
        <v>45454</v>
      </c>
      <c r="G46" s="13" t="str">
        <f t="shared" si="5"/>
        <v>ORDER1978</v>
      </c>
      <c r="H46" s="13" t="str">
        <f t="shared" si="6"/>
        <v>CUST8529</v>
      </c>
      <c r="I46" s="13" t="str">
        <f t="shared" si="7"/>
        <v>ChickenBreast</v>
      </c>
      <c r="J46" s="13" t="str">
        <f t="shared" si="8"/>
        <v>1</v>
      </c>
      <c r="K46" s="13" t="str">
        <f t="shared" si="9"/>
        <v>125</v>
      </c>
    </row>
    <row r="47">
      <c r="A47" s="10">
        <v>46.0</v>
      </c>
      <c r="B47" s="11" t="s">
        <v>65</v>
      </c>
      <c r="C47" s="12" t="str">
        <f t="shared" si="1"/>
        <v>ORDER1978//CUST8529/45454/Apples/Q-1/*@?##75</v>
      </c>
      <c r="D47" s="13" t="str">
        <f t="shared" si="2"/>
        <v>ORDER1978CUST852945454ApplesQ-1*@?##75</v>
      </c>
      <c r="E47" s="13" t="str">
        <f t="shared" si="3"/>
        <v>ORDER1978CUST852945454ApplesQ175</v>
      </c>
      <c r="F47" s="14">
        <f t="shared" si="4"/>
        <v>45454</v>
      </c>
      <c r="G47" s="13" t="str">
        <f t="shared" si="5"/>
        <v>ORDER1978</v>
      </c>
      <c r="H47" s="13" t="str">
        <f t="shared" si="6"/>
        <v>CUST8529</v>
      </c>
      <c r="I47" s="13" t="str">
        <f t="shared" si="7"/>
        <v>Apples</v>
      </c>
      <c r="J47" s="13" t="str">
        <f t="shared" si="8"/>
        <v>1</v>
      </c>
      <c r="K47" s="13" t="str">
        <f t="shared" si="9"/>
        <v>75</v>
      </c>
    </row>
    <row r="48">
      <c r="A48" s="10">
        <v>47.0</v>
      </c>
      <c r="B48" s="11" t="s">
        <v>66</v>
      </c>
      <c r="C48" s="12" t="str">
        <f t="shared" si="1"/>
        <v>ORDER1977//CUST8317/45453/Bananas/Q-2/*@?##50</v>
      </c>
      <c r="D48" s="13" t="str">
        <f t="shared" si="2"/>
        <v>ORDER1977CUST831745453BananasQ-2*@?##50</v>
      </c>
      <c r="E48" s="13" t="str">
        <f t="shared" si="3"/>
        <v>ORDER1977CUST831745453BananasQ250</v>
      </c>
      <c r="F48" s="14">
        <f t="shared" si="4"/>
        <v>45453</v>
      </c>
      <c r="G48" s="13" t="str">
        <f t="shared" si="5"/>
        <v>ORDER1977</v>
      </c>
      <c r="H48" s="13" t="str">
        <f t="shared" si="6"/>
        <v>CUST8317</v>
      </c>
      <c r="I48" s="13" t="str">
        <f t="shared" si="7"/>
        <v>Bananas</v>
      </c>
      <c r="J48" s="13" t="str">
        <f t="shared" si="8"/>
        <v>2</v>
      </c>
      <c r="K48" s="13" t="str">
        <f t="shared" si="9"/>
        <v>50</v>
      </c>
    </row>
    <row r="49">
      <c r="A49" s="10">
        <v>48.0</v>
      </c>
      <c r="B49" s="11" t="s">
        <v>67</v>
      </c>
      <c r="C49" s="12" t="str">
        <f t="shared" si="1"/>
        <v>ORDER1977//CUST8317/45453/Potatoes/Q-1/*@?##15</v>
      </c>
      <c r="D49" s="13" t="str">
        <f t="shared" si="2"/>
        <v>ORDER1977CUST831745453PotatoesQ-1*@?##15</v>
      </c>
      <c r="E49" s="13" t="str">
        <f t="shared" si="3"/>
        <v>ORDER1977CUST831745453PotatoesQ115</v>
      </c>
      <c r="F49" s="14">
        <f t="shared" si="4"/>
        <v>45453</v>
      </c>
      <c r="G49" s="13" t="str">
        <f t="shared" si="5"/>
        <v>ORDER1977</v>
      </c>
      <c r="H49" s="13" t="str">
        <f t="shared" si="6"/>
        <v>CUST8317</v>
      </c>
      <c r="I49" s="13" t="str">
        <f t="shared" si="7"/>
        <v>Potatoes</v>
      </c>
      <c r="J49" s="13" t="str">
        <f t="shared" si="8"/>
        <v>1</v>
      </c>
      <c r="K49" s="13" t="str">
        <f t="shared" si="9"/>
        <v>15</v>
      </c>
    </row>
    <row r="50">
      <c r="A50" s="10">
        <v>49.0</v>
      </c>
      <c r="B50" s="11" t="s">
        <v>68</v>
      </c>
      <c r="C50" s="12" t="str">
        <f t="shared" si="1"/>
        <v>ORDER1976//CUST9482/45453/Onions/Q-1/*@?##12.5</v>
      </c>
      <c r="D50" s="13" t="str">
        <f t="shared" si="2"/>
        <v>ORDER1976CUST948245453OnionsQ-1*@?##12.5</v>
      </c>
      <c r="E50" s="13" t="str">
        <f t="shared" si="3"/>
        <v>ORDER1976CUST948245453OnionsQ112.5</v>
      </c>
      <c r="F50" s="14">
        <f t="shared" si="4"/>
        <v>45453</v>
      </c>
      <c r="G50" s="13" t="str">
        <f t="shared" si="5"/>
        <v>ORDER1976</v>
      </c>
      <c r="H50" s="13" t="str">
        <f t="shared" si="6"/>
        <v>CUST9482</v>
      </c>
      <c r="I50" s="13" t="str">
        <f t="shared" si="7"/>
        <v>Onions</v>
      </c>
      <c r="J50" s="13" t="str">
        <f t="shared" si="8"/>
        <v>1</v>
      </c>
      <c r="K50" s="13" t="str">
        <f t="shared" si="9"/>
        <v>12.5</v>
      </c>
    </row>
    <row r="51">
      <c r="A51" s="10">
        <v>50.0</v>
      </c>
      <c r="B51" s="11" t="s">
        <v>69</v>
      </c>
      <c r="C51" s="12" t="str">
        <f t="shared" si="1"/>
        <v>ORDER1976//CUST9482/45453/Paneer/Q-1/*@?##40</v>
      </c>
      <c r="D51" s="13" t="str">
        <f t="shared" si="2"/>
        <v>ORDER1976CUST948245453PaneerQ-1*@?##40</v>
      </c>
      <c r="E51" s="13" t="str">
        <f t="shared" si="3"/>
        <v>ORDER1976CUST948245453PaneerQ140</v>
      </c>
      <c r="F51" s="14">
        <f t="shared" si="4"/>
        <v>45453</v>
      </c>
      <c r="G51" s="13" t="str">
        <f t="shared" si="5"/>
        <v>ORDER1976</v>
      </c>
      <c r="H51" s="13" t="str">
        <f t="shared" si="6"/>
        <v>CUST9482</v>
      </c>
      <c r="I51" s="13" t="str">
        <f t="shared" si="7"/>
        <v>Paneer</v>
      </c>
      <c r="J51" s="13" t="str">
        <f t="shared" si="8"/>
        <v>1</v>
      </c>
      <c r="K51" s="13" t="str">
        <f t="shared" si="9"/>
        <v>40</v>
      </c>
    </row>
    <row r="52">
      <c r="A52" s="10">
        <v>51.0</v>
      </c>
      <c r="B52" s="11" t="s">
        <v>70</v>
      </c>
      <c r="C52" s="12" t="str">
        <f t="shared" si="1"/>
        <v>ORDER1975//CUST8529/45453/Butter/Q-1/*@?##125</v>
      </c>
      <c r="D52" s="13" t="str">
        <f t="shared" si="2"/>
        <v>ORDER1975CUST852945453ButterQ-1*@?##125</v>
      </c>
      <c r="E52" s="13" t="str">
        <f t="shared" si="3"/>
        <v>ORDER1975CUST852945453ButterQ1125</v>
      </c>
      <c r="F52" s="14">
        <f t="shared" si="4"/>
        <v>45453</v>
      </c>
      <c r="G52" s="13" t="str">
        <f t="shared" si="5"/>
        <v>ORDER1975</v>
      </c>
      <c r="H52" s="13" t="str">
        <f t="shared" si="6"/>
        <v>CUST8529</v>
      </c>
      <c r="I52" s="13" t="str">
        <f t="shared" si="7"/>
        <v>Butter</v>
      </c>
      <c r="J52" s="13" t="str">
        <f t="shared" si="8"/>
        <v>1</v>
      </c>
      <c r="K52" s="13" t="str">
        <f t="shared" si="9"/>
        <v>125</v>
      </c>
    </row>
    <row r="53">
      <c r="A53" s="10">
        <v>52.0</v>
      </c>
      <c r="B53" s="11" t="s">
        <v>71</v>
      </c>
      <c r="C53" s="12" t="str">
        <f t="shared" si="1"/>
        <v>ORDER1975//CUST8529/45453/CheeseSlices/Q-1/*@?##60</v>
      </c>
      <c r="D53" s="13" t="str">
        <f t="shared" si="2"/>
        <v>ORDER1975CUST852945453CheeseSlicesQ-1*@?##60</v>
      </c>
      <c r="E53" s="13" t="str">
        <f t="shared" si="3"/>
        <v>ORDER1975CUST852945453CheeseSlicesQ160</v>
      </c>
      <c r="F53" s="14">
        <f t="shared" si="4"/>
        <v>45453</v>
      </c>
      <c r="G53" s="13" t="str">
        <f t="shared" si="5"/>
        <v>ORDER1975</v>
      </c>
      <c r="H53" s="13" t="str">
        <f t="shared" si="6"/>
        <v>CUST8529</v>
      </c>
      <c r="I53" s="13" t="str">
        <f t="shared" si="7"/>
        <v>CheeseSlices</v>
      </c>
      <c r="J53" s="13" t="str">
        <f t="shared" si="8"/>
        <v>1</v>
      </c>
      <c r="K53" s="13" t="str">
        <f t="shared" si="9"/>
        <v>60</v>
      </c>
    </row>
    <row r="54">
      <c r="A54" s="10">
        <v>53.0</v>
      </c>
      <c r="B54" s="11" t="s">
        <v>72</v>
      </c>
      <c r="C54" s="12" t="str">
        <f t="shared" si="1"/>
        <v>ORDER1974//CUST5349/45453/Sugar/Q-2/*@?##45</v>
      </c>
      <c r="D54" s="13" t="str">
        <f t="shared" si="2"/>
        <v>ORDER1974CUST534945453SugarQ-2*@?##45</v>
      </c>
      <c r="E54" s="13" t="str">
        <f t="shared" si="3"/>
        <v>ORDER1974CUST534945453SugarQ245</v>
      </c>
      <c r="F54" s="14">
        <f t="shared" si="4"/>
        <v>45453</v>
      </c>
      <c r="G54" s="13" t="str">
        <f t="shared" si="5"/>
        <v>ORDER1974</v>
      </c>
      <c r="H54" s="13" t="str">
        <f t="shared" si="6"/>
        <v>CUST5349</v>
      </c>
      <c r="I54" s="13" t="str">
        <f t="shared" si="7"/>
        <v>Sugar</v>
      </c>
      <c r="J54" s="13" t="str">
        <f t="shared" si="8"/>
        <v>2</v>
      </c>
      <c r="K54" s="13" t="str">
        <f t="shared" si="9"/>
        <v>45</v>
      </c>
    </row>
    <row r="55">
      <c r="A55" s="10">
        <v>54.0</v>
      </c>
      <c r="B55" s="11" t="s">
        <v>73</v>
      </c>
      <c r="C55" s="12" t="str">
        <f t="shared" si="1"/>
        <v>ORDER1974//CUST5349/45453/CookingOil/Q-1/*@?##75</v>
      </c>
      <c r="D55" s="13" t="str">
        <f t="shared" si="2"/>
        <v>ORDER1974CUST534945453CookingOilQ-1*@?##75</v>
      </c>
      <c r="E55" s="13" t="str">
        <f t="shared" si="3"/>
        <v>ORDER1974CUST534945453CookingOilQ175</v>
      </c>
      <c r="F55" s="14">
        <f t="shared" si="4"/>
        <v>45453</v>
      </c>
      <c r="G55" s="13" t="str">
        <f t="shared" si="5"/>
        <v>ORDER1974</v>
      </c>
      <c r="H55" s="13" t="str">
        <f t="shared" si="6"/>
        <v>CUST5349</v>
      </c>
      <c r="I55" s="13" t="str">
        <f t="shared" si="7"/>
        <v>CookingOil</v>
      </c>
      <c r="J55" s="13" t="str">
        <f t="shared" si="8"/>
        <v>1</v>
      </c>
      <c r="K55" s="13" t="str">
        <f t="shared" si="9"/>
        <v>75</v>
      </c>
    </row>
    <row r="56">
      <c r="A56" s="10">
        <v>55.0</v>
      </c>
      <c r="B56" s="11" t="s">
        <v>74</v>
      </c>
      <c r="C56" s="12" t="str">
        <f t="shared" si="1"/>
        <v>ORDER1973//CUST5670/45453/TeaLeaves/Q-1/*@?##60</v>
      </c>
      <c r="D56" s="13" t="str">
        <f t="shared" si="2"/>
        <v>ORDER1973CUST567045453TeaLeavesQ-1*@?##60</v>
      </c>
      <c r="E56" s="13" t="str">
        <f t="shared" si="3"/>
        <v>ORDER1973CUST567045453TeaLeavesQ160</v>
      </c>
      <c r="F56" s="14">
        <f t="shared" si="4"/>
        <v>45453</v>
      </c>
      <c r="G56" s="13" t="str">
        <f t="shared" si="5"/>
        <v>ORDER1973</v>
      </c>
      <c r="H56" s="13" t="str">
        <f t="shared" si="6"/>
        <v>CUST5670</v>
      </c>
      <c r="I56" s="13" t="str">
        <f t="shared" si="7"/>
        <v>TeaLeaves</v>
      </c>
      <c r="J56" s="13" t="str">
        <f t="shared" si="8"/>
        <v>1</v>
      </c>
      <c r="K56" s="13" t="str">
        <f t="shared" si="9"/>
        <v>60</v>
      </c>
    </row>
    <row r="57">
      <c r="A57" s="10">
        <v>56.0</v>
      </c>
      <c r="B57" s="11" t="s">
        <v>75</v>
      </c>
      <c r="C57" s="12" t="str">
        <f t="shared" si="1"/>
        <v>ORDER1973//CUST5670/45453/CoffeePowder/Q-1/*@?##45</v>
      </c>
      <c r="D57" s="13" t="str">
        <f t="shared" si="2"/>
        <v>ORDER1973CUST567045453CoffeePowderQ-1*@?##45</v>
      </c>
      <c r="E57" s="13" t="str">
        <f t="shared" si="3"/>
        <v>ORDER1973CUST567045453CoffeePowderQ145</v>
      </c>
      <c r="F57" s="14">
        <f t="shared" si="4"/>
        <v>45453</v>
      </c>
      <c r="G57" s="13" t="str">
        <f t="shared" si="5"/>
        <v>ORDER1973</v>
      </c>
      <c r="H57" s="13" t="str">
        <f t="shared" si="6"/>
        <v>CUST5670</v>
      </c>
      <c r="I57" s="13" t="str">
        <f t="shared" si="7"/>
        <v>CoffeePowder</v>
      </c>
      <c r="J57" s="13" t="str">
        <f t="shared" si="8"/>
        <v>1</v>
      </c>
      <c r="K57" s="13" t="str">
        <f t="shared" si="9"/>
        <v>45</v>
      </c>
    </row>
    <row r="58">
      <c r="A58" s="10">
        <v>57.0</v>
      </c>
      <c r="B58" s="11" t="s">
        <v>76</v>
      </c>
      <c r="C58" s="12" t="str">
        <f t="shared" si="1"/>
        <v>ORDER1972//CUST8724/45453/Biscuits/Q-2/*@?##40</v>
      </c>
      <c r="D58" s="13" t="str">
        <f t="shared" si="2"/>
        <v>ORDER1972CUST872445453BiscuitsQ-2*@?##40</v>
      </c>
      <c r="E58" s="13" t="str">
        <f t="shared" si="3"/>
        <v>ORDER1972CUST872445453BiscuitsQ240</v>
      </c>
      <c r="F58" s="14">
        <f t="shared" si="4"/>
        <v>45453</v>
      </c>
      <c r="G58" s="13" t="str">
        <f t="shared" si="5"/>
        <v>ORDER1972</v>
      </c>
      <c r="H58" s="13" t="str">
        <f t="shared" si="6"/>
        <v>CUST8724</v>
      </c>
      <c r="I58" s="13" t="str">
        <f t="shared" si="7"/>
        <v>Biscuits</v>
      </c>
      <c r="J58" s="13" t="str">
        <f t="shared" si="8"/>
        <v>2</v>
      </c>
      <c r="K58" s="13" t="str">
        <f t="shared" si="9"/>
        <v>40</v>
      </c>
    </row>
    <row r="59">
      <c r="A59" s="10">
        <v>58.0</v>
      </c>
      <c r="B59" s="11" t="s">
        <v>77</v>
      </c>
      <c r="C59" s="12" t="str">
        <f t="shared" si="1"/>
        <v>ORDER1972//CUST8724/45453/Chocolates/Q-1/*@?##50</v>
      </c>
      <c r="D59" s="13" t="str">
        <f t="shared" si="2"/>
        <v>ORDER1972CUST872445453ChocolatesQ-1*@?##50</v>
      </c>
      <c r="E59" s="13" t="str">
        <f t="shared" si="3"/>
        <v>ORDER1972CUST872445453ChocolatesQ150</v>
      </c>
      <c r="F59" s="14">
        <f t="shared" si="4"/>
        <v>45453</v>
      </c>
      <c r="G59" s="13" t="str">
        <f t="shared" si="5"/>
        <v>ORDER1972</v>
      </c>
      <c r="H59" s="13" t="str">
        <f t="shared" si="6"/>
        <v>CUST8724</v>
      </c>
      <c r="I59" s="13" t="str">
        <f t="shared" si="7"/>
        <v>Chocolates</v>
      </c>
      <c r="J59" s="13" t="str">
        <f t="shared" si="8"/>
        <v>1</v>
      </c>
      <c r="K59" s="13" t="str">
        <f t="shared" si="9"/>
        <v>50</v>
      </c>
    </row>
    <row r="60">
      <c r="A60" s="10">
        <v>59.0</v>
      </c>
      <c r="B60" s="11" t="s">
        <v>78</v>
      </c>
      <c r="C60" s="12" t="str">
        <f t="shared" si="1"/>
        <v>ORDER1971//CUST9148/45453/IceCream/Q-1/*@?##90</v>
      </c>
      <c r="D60" s="13" t="str">
        <f t="shared" si="2"/>
        <v>ORDER1971CUST914845453IceCreamQ-1*@?##90</v>
      </c>
      <c r="E60" s="13" t="str">
        <f t="shared" si="3"/>
        <v>ORDER1971CUST914845453IceCreamQ190</v>
      </c>
      <c r="F60" s="14">
        <f t="shared" si="4"/>
        <v>45453</v>
      </c>
      <c r="G60" s="13" t="str">
        <f t="shared" si="5"/>
        <v>ORDER1971</v>
      </c>
      <c r="H60" s="13" t="str">
        <f t="shared" si="6"/>
        <v>CUST9148</v>
      </c>
      <c r="I60" s="13" t="str">
        <f t="shared" si="7"/>
        <v>IceCream</v>
      </c>
      <c r="J60" s="13" t="str">
        <f t="shared" si="8"/>
        <v>1</v>
      </c>
      <c r="K60" s="13" t="str">
        <f t="shared" si="9"/>
        <v>90</v>
      </c>
    </row>
    <row r="61">
      <c r="A61" s="10">
        <v>60.0</v>
      </c>
      <c r="B61" s="11" t="s">
        <v>79</v>
      </c>
      <c r="C61" s="12" t="str">
        <f t="shared" si="1"/>
        <v>ORDER1971//CUST9148/45453/SoftDrink/Q-1/*@?##50</v>
      </c>
      <c r="D61" s="13" t="str">
        <f t="shared" si="2"/>
        <v>ORDER1971CUST914845453SoftDrinkQ-1*@?##50</v>
      </c>
      <c r="E61" s="13" t="str">
        <f t="shared" si="3"/>
        <v>ORDER1971CUST914845453SoftDrinkQ150</v>
      </c>
      <c r="F61" s="14">
        <f t="shared" si="4"/>
        <v>45453</v>
      </c>
      <c r="G61" s="13" t="str">
        <f t="shared" si="5"/>
        <v>ORDER1971</v>
      </c>
      <c r="H61" s="13" t="str">
        <f t="shared" si="6"/>
        <v>CUST9148</v>
      </c>
      <c r="I61" s="13" t="str">
        <f t="shared" si="7"/>
        <v>SoftDrink</v>
      </c>
      <c r="J61" s="13" t="str">
        <f t="shared" si="8"/>
        <v>1</v>
      </c>
      <c r="K61" s="13" t="str">
        <f t="shared" si="9"/>
        <v>50</v>
      </c>
    </row>
    <row r="62">
      <c r="A62" s="10">
        <v>61.0</v>
      </c>
      <c r="B62" s="11" t="s">
        <v>80</v>
      </c>
      <c r="C62" s="12" t="str">
        <f t="shared" si="1"/>
        <v>ORDER1970//CUST8724/45453/BasmatiRice/Q-1/*@?##60</v>
      </c>
      <c r="D62" s="13" t="str">
        <f t="shared" si="2"/>
        <v>ORDER1970CUST872445453BasmatiRiceQ-1*@?##60</v>
      </c>
      <c r="E62" s="13" t="str">
        <f t="shared" si="3"/>
        <v>ORDER1970CUST872445453BasmatiRiceQ160</v>
      </c>
      <c r="F62" s="14">
        <f t="shared" si="4"/>
        <v>45453</v>
      </c>
      <c r="G62" s="13" t="str">
        <f t="shared" si="5"/>
        <v>ORDER1970</v>
      </c>
      <c r="H62" s="13" t="str">
        <f t="shared" si="6"/>
        <v>CUST8724</v>
      </c>
      <c r="I62" s="13" t="str">
        <f t="shared" si="7"/>
        <v>BasmatiRice</v>
      </c>
      <c r="J62" s="13" t="str">
        <f t="shared" si="8"/>
        <v>1</v>
      </c>
      <c r="K62" s="13" t="str">
        <f t="shared" si="9"/>
        <v>60</v>
      </c>
    </row>
    <row r="63">
      <c r="A63" s="10">
        <v>62.0</v>
      </c>
      <c r="B63" s="11" t="s">
        <v>81</v>
      </c>
      <c r="C63" s="12" t="str">
        <f t="shared" si="1"/>
        <v>ORDER1970//CUST8724/45453/WholeWheatBread/Q-2/*@?##40</v>
      </c>
      <c r="D63" s="13" t="str">
        <f t="shared" si="2"/>
        <v>ORDER1970CUST872445453WholeWheatBreadQ-2*@?##40</v>
      </c>
      <c r="E63" s="13" t="str">
        <f t="shared" si="3"/>
        <v>ORDER1970CUST872445453WholeWheatBreadQ240</v>
      </c>
      <c r="F63" s="14">
        <f t="shared" si="4"/>
        <v>45453</v>
      </c>
      <c r="G63" s="13" t="str">
        <f t="shared" si="5"/>
        <v>ORDER1970</v>
      </c>
      <c r="H63" s="13" t="str">
        <f t="shared" si="6"/>
        <v>CUST8724</v>
      </c>
      <c r="I63" s="13" t="str">
        <f t="shared" si="7"/>
        <v>WholeWheatBread</v>
      </c>
      <c r="J63" s="13" t="str">
        <f t="shared" si="8"/>
        <v>2</v>
      </c>
      <c r="K63" s="13" t="str">
        <f t="shared" si="9"/>
        <v>40</v>
      </c>
    </row>
    <row r="64">
      <c r="A64" s="10">
        <v>63.0</v>
      </c>
      <c r="B64" s="11" t="s">
        <v>82</v>
      </c>
      <c r="C64" s="12" t="str">
        <f t="shared" si="1"/>
        <v>ORDER1969//CUST1509/45453/FreshMilk/Q-1/*@?##30</v>
      </c>
      <c r="D64" s="13" t="str">
        <f t="shared" si="2"/>
        <v>ORDER1969CUST150945453FreshMilkQ-1*@?##30</v>
      </c>
      <c r="E64" s="13" t="str">
        <f t="shared" si="3"/>
        <v>ORDER1969CUST150945453FreshMilkQ130</v>
      </c>
      <c r="F64" s="14">
        <f t="shared" si="4"/>
        <v>45453</v>
      </c>
      <c r="G64" s="13" t="str">
        <f t="shared" si="5"/>
        <v>ORDER1969</v>
      </c>
      <c r="H64" s="13" t="str">
        <f t="shared" si="6"/>
        <v>CUST1509</v>
      </c>
      <c r="I64" s="13" t="str">
        <f t="shared" si="7"/>
        <v>FreshMilk</v>
      </c>
      <c r="J64" s="13" t="str">
        <f t="shared" si="8"/>
        <v>1</v>
      </c>
      <c r="K64" s="13" t="str">
        <f t="shared" si="9"/>
        <v>30</v>
      </c>
    </row>
    <row r="65">
      <c r="A65" s="10">
        <v>64.0</v>
      </c>
      <c r="B65" s="11" t="s">
        <v>83</v>
      </c>
      <c r="C65" s="12" t="str">
        <f t="shared" si="1"/>
        <v>ORDER1969//CUST1509/45453/Eggs/Q-2/*@?##80</v>
      </c>
      <c r="D65" s="13" t="str">
        <f t="shared" si="2"/>
        <v>ORDER1969CUST150945453EggsQ-2*@?##80</v>
      </c>
      <c r="E65" s="13" t="str">
        <f t="shared" si="3"/>
        <v>ORDER1969CUST150945453EggsQ280</v>
      </c>
      <c r="F65" s="14">
        <f t="shared" si="4"/>
        <v>45453</v>
      </c>
      <c r="G65" s="13" t="str">
        <f t="shared" si="5"/>
        <v>ORDER1969</v>
      </c>
      <c r="H65" s="13" t="str">
        <f t="shared" si="6"/>
        <v>CUST1509</v>
      </c>
      <c r="I65" s="13" t="str">
        <f t="shared" si="7"/>
        <v>Eggs</v>
      </c>
      <c r="J65" s="13" t="str">
        <f t="shared" si="8"/>
        <v>2</v>
      </c>
      <c r="K65" s="13" t="str">
        <f t="shared" si="9"/>
        <v>80</v>
      </c>
    </row>
    <row r="66">
      <c r="A66" s="10">
        <v>65.0</v>
      </c>
      <c r="B66" s="11" t="s">
        <v>84</v>
      </c>
      <c r="C66" s="12" t="str">
        <f t="shared" si="1"/>
        <v>ORDER1968//CUST8355/45453/ChickenBreast/Q-2/*@?##250</v>
      </c>
      <c r="D66" s="13" t="str">
        <f t="shared" si="2"/>
        <v>ORDER1968CUST835545453ChickenBreastQ-2*@?##250</v>
      </c>
      <c r="E66" s="13" t="str">
        <f t="shared" si="3"/>
        <v>ORDER1968CUST835545453ChickenBreastQ2250</v>
      </c>
      <c r="F66" s="14">
        <f t="shared" si="4"/>
        <v>45453</v>
      </c>
      <c r="G66" s="13" t="str">
        <f t="shared" si="5"/>
        <v>ORDER1968</v>
      </c>
      <c r="H66" s="13" t="str">
        <f t="shared" si="6"/>
        <v>CUST8355</v>
      </c>
      <c r="I66" s="13" t="str">
        <f t="shared" si="7"/>
        <v>ChickenBreast</v>
      </c>
      <c r="J66" s="13" t="str">
        <f t="shared" si="8"/>
        <v>2</v>
      </c>
      <c r="K66" s="13" t="str">
        <f t="shared" si="9"/>
        <v>250</v>
      </c>
    </row>
    <row r="67">
      <c r="A67" s="10">
        <v>66.0</v>
      </c>
      <c r="B67" s="11" t="s">
        <v>85</v>
      </c>
      <c r="C67" s="12" t="str">
        <f t="shared" si="1"/>
        <v>ORDER1968//CUST8355/45453/Apples/Q-1/*@?##75</v>
      </c>
      <c r="D67" s="13" t="str">
        <f t="shared" si="2"/>
        <v>ORDER1968CUST835545453ApplesQ-1*@?##75</v>
      </c>
      <c r="E67" s="13" t="str">
        <f t="shared" si="3"/>
        <v>ORDER1968CUST835545453ApplesQ175</v>
      </c>
      <c r="F67" s="14">
        <f t="shared" si="4"/>
        <v>45453</v>
      </c>
      <c r="G67" s="13" t="str">
        <f t="shared" si="5"/>
        <v>ORDER1968</v>
      </c>
      <c r="H67" s="13" t="str">
        <f t="shared" si="6"/>
        <v>CUST8355</v>
      </c>
      <c r="I67" s="13" t="str">
        <f t="shared" si="7"/>
        <v>Apples</v>
      </c>
      <c r="J67" s="13" t="str">
        <f t="shared" si="8"/>
        <v>1</v>
      </c>
      <c r="K67" s="13" t="str">
        <f t="shared" si="9"/>
        <v>75</v>
      </c>
    </row>
    <row r="68">
      <c r="A68" s="10">
        <v>67.0</v>
      </c>
      <c r="B68" s="11" t="s">
        <v>86</v>
      </c>
      <c r="C68" s="12" t="str">
        <f t="shared" si="1"/>
        <v>ORDER1967//CUST3384/45453/Bananas/Q-1/*@?##25</v>
      </c>
      <c r="D68" s="13" t="str">
        <f t="shared" si="2"/>
        <v>ORDER1967CUST338445453BananasQ-1*@?##25</v>
      </c>
      <c r="E68" s="13" t="str">
        <f t="shared" si="3"/>
        <v>ORDER1967CUST338445453BananasQ125</v>
      </c>
      <c r="F68" s="14">
        <f t="shared" si="4"/>
        <v>45453</v>
      </c>
      <c r="G68" s="13" t="str">
        <f t="shared" si="5"/>
        <v>ORDER1967</v>
      </c>
      <c r="H68" s="13" t="str">
        <f t="shared" si="6"/>
        <v>CUST3384</v>
      </c>
      <c r="I68" s="13" t="str">
        <f t="shared" si="7"/>
        <v>Bananas</v>
      </c>
      <c r="J68" s="13" t="str">
        <f t="shared" si="8"/>
        <v>1</v>
      </c>
      <c r="K68" s="13" t="str">
        <f t="shared" si="9"/>
        <v>25</v>
      </c>
    </row>
    <row r="69">
      <c r="A69" s="10">
        <v>68.0</v>
      </c>
      <c r="B69" s="11" t="s">
        <v>87</v>
      </c>
      <c r="C69" s="12" t="str">
        <f t="shared" si="1"/>
        <v>ORDER1967//CUST3384/45453/Potatoes/Q-2/*@?##30</v>
      </c>
      <c r="D69" s="13" t="str">
        <f t="shared" si="2"/>
        <v>ORDER1967CUST338445453PotatoesQ-2*@?##30</v>
      </c>
      <c r="E69" s="13" t="str">
        <f t="shared" si="3"/>
        <v>ORDER1967CUST338445453PotatoesQ230</v>
      </c>
      <c r="F69" s="14">
        <f t="shared" si="4"/>
        <v>45453</v>
      </c>
      <c r="G69" s="13" t="str">
        <f t="shared" si="5"/>
        <v>ORDER1967</v>
      </c>
      <c r="H69" s="13" t="str">
        <f t="shared" si="6"/>
        <v>CUST3384</v>
      </c>
      <c r="I69" s="13" t="str">
        <f t="shared" si="7"/>
        <v>Potatoes</v>
      </c>
      <c r="J69" s="13" t="str">
        <f t="shared" si="8"/>
        <v>2</v>
      </c>
      <c r="K69" s="13" t="str">
        <f t="shared" si="9"/>
        <v>30</v>
      </c>
    </row>
    <row r="70">
      <c r="A70" s="10">
        <v>69.0</v>
      </c>
      <c r="B70" s="11" t="s">
        <v>88</v>
      </c>
      <c r="C70" s="12" t="str">
        <f t="shared" si="1"/>
        <v>ORDER1966//CUST2658/45453/Onions/Q-1/*@?##12.5</v>
      </c>
      <c r="D70" s="13" t="str">
        <f t="shared" si="2"/>
        <v>ORDER1966CUST265845453OnionsQ-1*@?##12.5</v>
      </c>
      <c r="E70" s="13" t="str">
        <f t="shared" si="3"/>
        <v>ORDER1966CUST265845453OnionsQ112.5</v>
      </c>
      <c r="F70" s="14">
        <f t="shared" si="4"/>
        <v>45453</v>
      </c>
      <c r="G70" s="13" t="str">
        <f t="shared" si="5"/>
        <v>ORDER1966</v>
      </c>
      <c r="H70" s="13" t="str">
        <f t="shared" si="6"/>
        <v>CUST2658</v>
      </c>
      <c r="I70" s="13" t="str">
        <f t="shared" si="7"/>
        <v>Onions</v>
      </c>
      <c r="J70" s="13" t="str">
        <f t="shared" si="8"/>
        <v>1</v>
      </c>
      <c r="K70" s="13" t="str">
        <f t="shared" si="9"/>
        <v>12.5</v>
      </c>
    </row>
    <row r="71">
      <c r="A71" s="10">
        <v>70.0</v>
      </c>
      <c r="B71" s="11" t="s">
        <v>89</v>
      </c>
      <c r="C71" s="12" t="str">
        <f t="shared" si="1"/>
        <v>ORDER1966//CUST2658/45453/Paneer/Q-1/*@?##40</v>
      </c>
      <c r="D71" s="13" t="str">
        <f t="shared" si="2"/>
        <v>ORDER1966CUST265845453PaneerQ-1*@?##40</v>
      </c>
      <c r="E71" s="13" t="str">
        <f t="shared" si="3"/>
        <v>ORDER1966CUST265845453PaneerQ140</v>
      </c>
      <c r="F71" s="14">
        <f t="shared" si="4"/>
        <v>45453</v>
      </c>
      <c r="G71" s="13" t="str">
        <f t="shared" si="5"/>
        <v>ORDER1966</v>
      </c>
      <c r="H71" s="13" t="str">
        <f t="shared" si="6"/>
        <v>CUST2658</v>
      </c>
      <c r="I71" s="13" t="str">
        <f t="shared" si="7"/>
        <v>Paneer</v>
      </c>
      <c r="J71" s="13" t="str">
        <f t="shared" si="8"/>
        <v>1</v>
      </c>
      <c r="K71" s="13" t="str">
        <f t="shared" si="9"/>
        <v>40</v>
      </c>
    </row>
    <row r="72">
      <c r="A72" s="10">
        <v>71.0</v>
      </c>
      <c r="B72" s="11" t="s">
        <v>90</v>
      </c>
      <c r="C72" s="12" t="str">
        <f t="shared" si="1"/>
        <v>ORDER1965//CUST4675/45453/Butter/Q-1/*@?##125</v>
      </c>
      <c r="D72" s="13" t="str">
        <f t="shared" si="2"/>
        <v>ORDER1965CUST467545453ButterQ-1*@?##125</v>
      </c>
      <c r="E72" s="13" t="str">
        <f t="shared" si="3"/>
        <v>ORDER1965CUST467545453ButterQ1125</v>
      </c>
      <c r="F72" s="14">
        <f t="shared" si="4"/>
        <v>45453</v>
      </c>
      <c r="G72" s="13" t="str">
        <f t="shared" si="5"/>
        <v>ORDER1965</v>
      </c>
      <c r="H72" s="13" t="str">
        <f t="shared" si="6"/>
        <v>CUST4675</v>
      </c>
      <c r="I72" s="13" t="str">
        <f t="shared" si="7"/>
        <v>Butter</v>
      </c>
      <c r="J72" s="13" t="str">
        <f t="shared" si="8"/>
        <v>1</v>
      </c>
      <c r="K72" s="13" t="str">
        <f t="shared" si="9"/>
        <v>125</v>
      </c>
    </row>
    <row r="73">
      <c r="A73" s="10">
        <v>72.0</v>
      </c>
      <c r="B73" s="11" t="s">
        <v>91</v>
      </c>
      <c r="C73" s="12" t="str">
        <f t="shared" si="1"/>
        <v>ORDER1965//CUST4675/45453/CheeseSlices/Q-1/*@?##60</v>
      </c>
      <c r="D73" s="13" t="str">
        <f t="shared" si="2"/>
        <v>ORDER1965CUST467545453CheeseSlicesQ-1*@?##60</v>
      </c>
      <c r="E73" s="13" t="str">
        <f t="shared" si="3"/>
        <v>ORDER1965CUST467545453CheeseSlicesQ160</v>
      </c>
      <c r="F73" s="14">
        <f t="shared" si="4"/>
        <v>45453</v>
      </c>
      <c r="G73" s="13" t="str">
        <f t="shared" si="5"/>
        <v>ORDER1965</v>
      </c>
      <c r="H73" s="13" t="str">
        <f t="shared" si="6"/>
        <v>CUST4675</v>
      </c>
      <c r="I73" s="13" t="str">
        <f t="shared" si="7"/>
        <v>CheeseSlices</v>
      </c>
      <c r="J73" s="13" t="str">
        <f t="shared" si="8"/>
        <v>1</v>
      </c>
      <c r="K73" s="13" t="str">
        <f t="shared" si="9"/>
        <v>60</v>
      </c>
    </row>
    <row r="74">
      <c r="A74" s="10">
        <v>73.0</v>
      </c>
      <c r="B74" s="11" t="s">
        <v>92</v>
      </c>
      <c r="C74" s="12" t="str">
        <f t="shared" si="1"/>
        <v>ORDER1964//CUST2169/45453/Sugar/Q-1/*@?##22.5</v>
      </c>
      <c r="D74" s="13" t="str">
        <f t="shared" si="2"/>
        <v>ORDER1964CUST216945453SugarQ-1*@?##22.5</v>
      </c>
      <c r="E74" s="13" t="str">
        <f t="shared" si="3"/>
        <v>ORDER1964CUST216945453SugarQ122.5</v>
      </c>
      <c r="F74" s="14">
        <f t="shared" si="4"/>
        <v>45453</v>
      </c>
      <c r="G74" s="13" t="str">
        <f t="shared" si="5"/>
        <v>ORDER1964</v>
      </c>
      <c r="H74" s="13" t="str">
        <f t="shared" si="6"/>
        <v>CUST2169</v>
      </c>
      <c r="I74" s="13" t="str">
        <f t="shared" si="7"/>
        <v>Sugar</v>
      </c>
      <c r="J74" s="13" t="str">
        <f t="shared" si="8"/>
        <v>1</v>
      </c>
      <c r="K74" s="13" t="str">
        <f t="shared" si="9"/>
        <v>22.5</v>
      </c>
    </row>
    <row r="75">
      <c r="A75" s="10">
        <v>74.0</v>
      </c>
      <c r="B75" s="11" t="s">
        <v>93</v>
      </c>
      <c r="C75" s="12" t="str">
        <f t="shared" si="1"/>
        <v>ORDER1964//CUST2169/45453/CookingOil/Q-2/*@?##150</v>
      </c>
      <c r="D75" s="13" t="str">
        <f t="shared" si="2"/>
        <v>ORDER1964CUST216945453CookingOilQ-2*@?##150</v>
      </c>
      <c r="E75" s="13" t="str">
        <f t="shared" si="3"/>
        <v>ORDER1964CUST216945453CookingOilQ2150</v>
      </c>
      <c r="F75" s="14">
        <f t="shared" si="4"/>
        <v>45453</v>
      </c>
      <c r="G75" s="13" t="str">
        <f t="shared" si="5"/>
        <v>ORDER1964</v>
      </c>
      <c r="H75" s="13" t="str">
        <f t="shared" si="6"/>
        <v>CUST2169</v>
      </c>
      <c r="I75" s="13" t="str">
        <f t="shared" si="7"/>
        <v>CookingOil</v>
      </c>
      <c r="J75" s="13" t="str">
        <f t="shared" si="8"/>
        <v>2</v>
      </c>
      <c r="K75" s="13" t="str">
        <f t="shared" si="9"/>
        <v>150</v>
      </c>
    </row>
    <row r="76">
      <c r="A76" s="10">
        <v>75.0</v>
      </c>
      <c r="B76" s="11" t="s">
        <v>94</v>
      </c>
      <c r="C76" s="12" t="str">
        <f t="shared" si="1"/>
        <v>ORDER1963//CUST5349/45453/TeaLeaves/Q-1/*@?##60</v>
      </c>
      <c r="D76" s="13" t="str">
        <f t="shared" si="2"/>
        <v>ORDER1963CUST534945453TeaLeavesQ-1*@?##60</v>
      </c>
      <c r="E76" s="13" t="str">
        <f t="shared" si="3"/>
        <v>ORDER1963CUST534945453TeaLeavesQ160</v>
      </c>
      <c r="F76" s="14">
        <f t="shared" si="4"/>
        <v>45453</v>
      </c>
      <c r="G76" s="13" t="str">
        <f t="shared" si="5"/>
        <v>ORDER1963</v>
      </c>
      <c r="H76" s="13" t="str">
        <f t="shared" si="6"/>
        <v>CUST5349</v>
      </c>
      <c r="I76" s="13" t="str">
        <f t="shared" si="7"/>
        <v>TeaLeaves</v>
      </c>
      <c r="J76" s="13" t="str">
        <f t="shared" si="8"/>
        <v>1</v>
      </c>
      <c r="K76" s="13" t="str">
        <f t="shared" si="9"/>
        <v>60</v>
      </c>
    </row>
    <row r="77">
      <c r="A77" s="10">
        <v>76.0</v>
      </c>
      <c r="B77" s="11" t="s">
        <v>95</v>
      </c>
      <c r="C77" s="12" t="str">
        <f t="shared" si="1"/>
        <v>ORDER1963//CUST5349/45453/CoffeePowder/Q-2/*@?##90</v>
      </c>
      <c r="D77" s="13" t="str">
        <f t="shared" si="2"/>
        <v>ORDER1963CUST534945453CoffeePowderQ-2*@?##90</v>
      </c>
      <c r="E77" s="13" t="str">
        <f t="shared" si="3"/>
        <v>ORDER1963CUST534945453CoffeePowderQ290</v>
      </c>
      <c r="F77" s="14">
        <f t="shared" si="4"/>
        <v>45453</v>
      </c>
      <c r="G77" s="13" t="str">
        <f t="shared" si="5"/>
        <v>ORDER1963</v>
      </c>
      <c r="H77" s="13" t="str">
        <f t="shared" si="6"/>
        <v>CUST5349</v>
      </c>
      <c r="I77" s="13" t="str">
        <f t="shared" si="7"/>
        <v>CoffeePowder</v>
      </c>
      <c r="J77" s="13" t="str">
        <f t="shared" si="8"/>
        <v>2</v>
      </c>
      <c r="K77" s="13" t="str">
        <f t="shared" si="9"/>
        <v>90</v>
      </c>
    </row>
    <row r="78">
      <c r="A78" s="10">
        <v>77.0</v>
      </c>
      <c r="B78" s="11" t="s">
        <v>96</v>
      </c>
      <c r="C78" s="12" t="str">
        <f t="shared" si="1"/>
        <v>ORDER1962//CUST9582/45453/Biscuits/Q-1/*@?##20</v>
      </c>
      <c r="D78" s="13" t="str">
        <f t="shared" si="2"/>
        <v>ORDER1962CUST958245453BiscuitsQ-1*@?##20</v>
      </c>
      <c r="E78" s="13" t="str">
        <f t="shared" si="3"/>
        <v>ORDER1962CUST958245453BiscuitsQ120</v>
      </c>
      <c r="F78" s="14">
        <f t="shared" si="4"/>
        <v>45453</v>
      </c>
      <c r="G78" s="13" t="str">
        <f t="shared" si="5"/>
        <v>ORDER1962</v>
      </c>
      <c r="H78" s="13" t="str">
        <f t="shared" si="6"/>
        <v>CUST9582</v>
      </c>
      <c r="I78" s="13" t="str">
        <f t="shared" si="7"/>
        <v>Biscuits</v>
      </c>
      <c r="J78" s="13" t="str">
        <f t="shared" si="8"/>
        <v>1</v>
      </c>
      <c r="K78" s="13" t="str">
        <f t="shared" si="9"/>
        <v>20</v>
      </c>
    </row>
    <row r="79">
      <c r="A79" s="10">
        <v>78.0</v>
      </c>
      <c r="B79" s="11" t="s">
        <v>97</v>
      </c>
      <c r="C79" s="12" t="str">
        <f t="shared" si="1"/>
        <v>ORDER1962//CUST9582/45453/Chocolates/Q-2/*@?##100</v>
      </c>
      <c r="D79" s="13" t="str">
        <f t="shared" si="2"/>
        <v>ORDER1962CUST958245453ChocolatesQ-2*@?##100</v>
      </c>
      <c r="E79" s="13" t="str">
        <f t="shared" si="3"/>
        <v>ORDER1962CUST958245453ChocolatesQ2100</v>
      </c>
      <c r="F79" s="14">
        <f t="shared" si="4"/>
        <v>45453</v>
      </c>
      <c r="G79" s="13" t="str">
        <f t="shared" si="5"/>
        <v>ORDER1962</v>
      </c>
      <c r="H79" s="13" t="str">
        <f t="shared" si="6"/>
        <v>CUST9582</v>
      </c>
      <c r="I79" s="13" t="str">
        <f t="shared" si="7"/>
        <v>Chocolates</v>
      </c>
      <c r="J79" s="13" t="str">
        <f t="shared" si="8"/>
        <v>2</v>
      </c>
      <c r="K79" s="13" t="str">
        <f t="shared" si="9"/>
        <v>100</v>
      </c>
    </row>
    <row r="80">
      <c r="A80" s="10">
        <v>79.0</v>
      </c>
      <c r="B80" s="11" t="s">
        <v>98</v>
      </c>
      <c r="C80" s="12" t="str">
        <f t="shared" si="1"/>
        <v>ORDER1961//CUST9317/45453/IceCream/Q-1/*@?##90</v>
      </c>
      <c r="D80" s="13" t="str">
        <f t="shared" si="2"/>
        <v>ORDER1961CUST931745453IceCreamQ-1*@?##90</v>
      </c>
      <c r="E80" s="13" t="str">
        <f t="shared" si="3"/>
        <v>ORDER1961CUST931745453IceCreamQ190</v>
      </c>
      <c r="F80" s="14">
        <f t="shared" si="4"/>
        <v>45453</v>
      </c>
      <c r="G80" s="13" t="str">
        <f t="shared" si="5"/>
        <v>ORDER1961</v>
      </c>
      <c r="H80" s="13" t="str">
        <f t="shared" si="6"/>
        <v>CUST9317</v>
      </c>
      <c r="I80" s="13" t="str">
        <f t="shared" si="7"/>
        <v>IceCream</v>
      </c>
      <c r="J80" s="13" t="str">
        <f t="shared" si="8"/>
        <v>1</v>
      </c>
      <c r="K80" s="13" t="str">
        <f t="shared" si="9"/>
        <v>90</v>
      </c>
    </row>
    <row r="81">
      <c r="A81" s="10">
        <v>80.0</v>
      </c>
      <c r="B81" s="11" t="s">
        <v>99</v>
      </c>
      <c r="C81" s="12" t="str">
        <f t="shared" si="1"/>
        <v>ORDER1961//CUST9317/45453/SoftDrink/Q-1/*@?##50</v>
      </c>
      <c r="D81" s="13" t="str">
        <f t="shared" si="2"/>
        <v>ORDER1961CUST931745453SoftDrinkQ-1*@?##50</v>
      </c>
      <c r="E81" s="13" t="str">
        <f t="shared" si="3"/>
        <v>ORDER1961CUST931745453SoftDrinkQ150</v>
      </c>
      <c r="F81" s="14">
        <f t="shared" si="4"/>
        <v>45453</v>
      </c>
      <c r="G81" s="13" t="str">
        <f t="shared" si="5"/>
        <v>ORDER1961</v>
      </c>
      <c r="H81" s="13" t="str">
        <f t="shared" si="6"/>
        <v>CUST9317</v>
      </c>
      <c r="I81" s="13" t="str">
        <f t="shared" si="7"/>
        <v>SoftDrink</v>
      </c>
      <c r="J81" s="13" t="str">
        <f t="shared" si="8"/>
        <v>1</v>
      </c>
      <c r="K81" s="13" t="str">
        <f t="shared" si="9"/>
        <v>50</v>
      </c>
    </row>
    <row r="82">
      <c r="A82" s="10">
        <v>81.0</v>
      </c>
      <c r="B82" s="11" t="s">
        <v>100</v>
      </c>
      <c r="C82" s="12" t="str">
        <f t="shared" si="1"/>
        <v>ORDER1960//CUST8532/45452/BasmatiRice/Q-1/*@?##60</v>
      </c>
      <c r="D82" s="13" t="str">
        <f t="shared" si="2"/>
        <v>ORDER1960CUST853245452BasmatiRiceQ-1*@?##60</v>
      </c>
      <c r="E82" s="13" t="str">
        <f t="shared" si="3"/>
        <v>ORDER1960CUST853245452BasmatiRiceQ160</v>
      </c>
      <c r="F82" s="14">
        <f t="shared" si="4"/>
        <v>45452</v>
      </c>
      <c r="G82" s="13" t="str">
        <f t="shared" si="5"/>
        <v>ORDER1960</v>
      </c>
      <c r="H82" s="13" t="str">
        <f t="shared" si="6"/>
        <v>CUST8532</v>
      </c>
      <c r="I82" s="13" t="str">
        <f t="shared" si="7"/>
        <v>BasmatiRice</v>
      </c>
      <c r="J82" s="13" t="str">
        <f t="shared" si="8"/>
        <v>1</v>
      </c>
      <c r="K82" s="13" t="str">
        <f t="shared" si="9"/>
        <v>60</v>
      </c>
    </row>
    <row r="83">
      <c r="A83" s="10">
        <v>82.0</v>
      </c>
      <c r="B83" s="11" t="s">
        <v>101</v>
      </c>
      <c r="C83" s="12" t="str">
        <f t="shared" si="1"/>
        <v>ORDER1960//CUST8532/45452/WholeWheatBread/Q-1/*@?##20</v>
      </c>
      <c r="D83" s="13" t="str">
        <f t="shared" si="2"/>
        <v>ORDER1960CUST853245452WholeWheatBreadQ-1*@?##20</v>
      </c>
      <c r="E83" s="13" t="str">
        <f t="shared" si="3"/>
        <v>ORDER1960CUST853245452WholeWheatBreadQ120</v>
      </c>
      <c r="F83" s="14">
        <f t="shared" si="4"/>
        <v>45452</v>
      </c>
      <c r="G83" s="13" t="str">
        <f t="shared" si="5"/>
        <v>ORDER1960</v>
      </c>
      <c r="H83" s="13" t="str">
        <f t="shared" si="6"/>
        <v>CUST8532</v>
      </c>
      <c r="I83" s="13" t="str">
        <f t="shared" si="7"/>
        <v>WholeWheatBread</v>
      </c>
      <c r="J83" s="13" t="str">
        <f t="shared" si="8"/>
        <v>1</v>
      </c>
      <c r="K83" s="13" t="str">
        <f t="shared" si="9"/>
        <v>20</v>
      </c>
    </row>
    <row r="84">
      <c r="A84" s="10">
        <v>83.0</v>
      </c>
      <c r="B84" s="11" t="s">
        <v>102</v>
      </c>
      <c r="C84" s="12" t="str">
        <f t="shared" si="1"/>
        <v>ORDER1959//CUST4022/45452/FreshMilk/Q-1/*@?##30</v>
      </c>
      <c r="D84" s="13" t="str">
        <f t="shared" si="2"/>
        <v>ORDER1959CUST402245452FreshMilkQ-1*@?##30</v>
      </c>
      <c r="E84" s="13" t="str">
        <f t="shared" si="3"/>
        <v>ORDER1959CUST402245452FreshMilkQ130</v>
      </c>
      <c r="F84" s="14">
        <f t="shared" si="4"/>
        <v>45452</v>
      </c>
      <c r="G84" s="13" t="str">
        <f t="shared" si="5"/>
        <v>ORDER1959</v>
      </c>
      <c r="H84" s="13" t="str">
        <f t="shared" si="6"/>
        <v>CUST4022</v>
      </c>
      <c r="I84" s="13" t="str">
        <f t="shared" si="7"/>
        <v>FreshMilk</v>
      </c>
      <c r="J84" s="13" t="str">
        <f t="shared" si="8"/>
        <v>1</v>
      </c>
      <c r="K84" s="13" t="str">
        <f t="shared" si="9"/>
        <v>30</v>
      </c>
    </row>
    <row r="85">
      <c r="A85" s="10">
        <v>84.0</v>
      </c>
      <c r="B85" s="11" t="s">
        <v>103</v>
      </c>
      <c r="C85" s="12" t="str">
        <f t="shared" si="1"/>
        <v>ORDER1959//CUST4022/45452/Eggs/Q-1/*@?##40</v>
      </c>
      <c r="D85" s="13" t="str">
        <f t="shared" si="2"/>
        <v>ORDER1959CUST402245452EggsQ-1*@?##40</v>
      </c>
      <c r="E85" s="13" t="str">
        <f t="shared" si="3"/>
        <v>ORDER1959CUST402245452EggsQ140</v>
      </c>
      <c r="F85" s="14">
        <f t="shared" si="4"/>
        <v>45452</v>
      </c>
      <c r="G85" s="13" t="str">
        <f t="shared" si="5"/>
        <v>ORDER1959</v>
      </c>
      <c r="H85" s="13" t="str">
        <f t="shared" si="6"/>
        <v>CUST4022</v>
      </c>
      <c r="I85" s="13" t="str">
        <f t="shared" si="7"/>
        <v>Eggs</v>
      </c>
      <c r="J85" s="13" t="str">
        <f t="shared" si="8"/>
        <v>1</v>
      </c>
      <c r="K85" s="13" t="str">
        <f t="shared" si="9"/>
        <v>40</v>
      </c>
    </row>
    <row r="86">
      <c r="A86" s="10">
        <v>85.0</v>
      </c>
      <c r="B86" s="11" t="s">
        <v>104</v>
      </c>
      <c r="C86" s="12" t="str">
        <f t="shared" si="1"/>
        <v>ORDER1958//CUST2188/45452/ChickenBreast/Q-1/*@?##125</v>
      </c>
      <c r="D86" s="13" t="str">
        <f t="shared" si="2"/>
        <v>ORDER1958CUST218845452ChickenBreastQ-1*@?##125</v>
      </c>
      <c r="E86" s="13" t="str">
        <f t="shared" si="3"/>
        <v>ORDER1958CUST218845452ChickenBreastQ1125</v>
      </c>
      <c r="F86" s="14">
        <f t="shared" si="4"/>
        <v>45452</v>
      </c>
      <c r="G86" s="13" t="str">
        <f t="shared" si="5"/>
        <v>ORDER1958</v>
      </c>
      <c r="H86" s="13" t="str">
        <f t="shared" si="6"/>
        <v>CUST2188</v>
      </c>
      <c r="I86" s="13" t="str">
        <f t="shared" si="7"/>
        <v>ChickenBreast</v>
      </c>
      <c r="J86" s="13" t="str">
        <f t="shared" si="8"/>
        <v>1</v>
      </c>
      <c r="K86" s="13" t="str">
        <f t="shared" si="9"/>
        <v>125</v>
      </c>
    </row>
    <row r="87">
      <c r="A87" s="10">
        <v>86.0</v>
      </c>
      <c r="B87" s="11" t="s">
        <v>105</v>
      </c>
      <c r="C87" s="12" t="str">
        <f t="shared" si="1"/>
        <v>ORDER1958//CUST2188/45452/Apples/Q-1/*@?##75</v>
      </c>
      <c r="D87" s="13" t="str">
        <f t="shared" si="2"/>
        <v>ORDER1958CUST218845452ApplesQ-1*@?##75</v>
      </c>
      <c r="E87" s="13" t="str">
        <f t="shared" si="3"/>
        <v>ORDER1958CUST218845452ApplesQ175</v>
      </c>
      <c r="F87" s="14">
        <f t="shared" si="4"/>
        <v>45452</v>
      </c>
      <c r="G87" s="13" t="str">
        <f t="shared" si="5"/>
        <v>ORDER1958</v>
      </c>
      <c r="H87" s="13" t="str">
        <f t="shared" si="6"/>
        <v>CUST2188</v>
      </c>
      <c r="I87" s="13" t="str">
        <f t="shared" si="7"/>
        <v>Apples</v>
      </c>
      <c r="J87" s="13" t="str">
        <f t="shared" si="8"/>
        <v>1</v>
      </c>
      <c r="K87" s="13" t="str">
        <f t="shared" si="9"/>
        <v>75</v>
      </c>
    </row>
    <row r="88">
      <c r="A88" s="10">
        <v>87.0</v>
      </c>
      <c r="B88" s="11" t="s">
        <v>106</v>
      </c>
      <c r="C88" s="12" t="str">
        <f t="shared" si="1"/>
        <v>ORDER1957//CUST1960/45452/Bananas/Q-1/*@?##25</v>
      </c>
      <c r="D88" s="13" t="str">
        <f t="shared" si="2"/>
        <v>ORDER1957CUST196045452BananasQ-1*@?##25</v>
      </c>
      <c r="E88" s="13" t="str">
        <f t="shared" si="3"/>
        <v>ORDER1957CUST196045452BananasQ125</v>
      </c>
      <c r="F88" s="14">
        <f t="shared" si="4"/>
        <v>45452</v>
      </c>
      <c r="G88" s="13" t="str">
        <f t="shared" si="5"/>
        <v>ORDER1957</v>
      </c>
      <c r="H88" s="13" t="str">
        <f t="shared" si="6"/>
        <v>CUST1960</v>
      </c>
      <c r="I88" s="13" t="str">
        <f t="shared" si="7"/>
        <v>Bananas</v>
      </c>
      <c r="J88" s="13" t="str">
        <f t="shared" si="8"/>
        <v>1</v>
      </c>
      <c r="K88" s="13" t="str">
        <f t="shared" si="9"/>
        <v>25</v>
      </c>
    </row>
    <row r="89">
      <c r="A89" s="10">
        <v>88.0</v>
      </c>
      <c r="B89" s="11" t="s">
        <v>107</v>
      </c>
      <c r="C89" s="12" t="str">
        <f t="shared" si="1"/>
        <v>ORDER1957//CUST1960/45452/Potatoes/Q-1/*@?##15</v>
      </c>
      <c r="D89" s="13" t="str">
        <f t="shared" si="2"/>
        <v>ORDER1957CUST196045452PotatoesQ-1*@?##15</v>
      </c>
      <c r="E89" s="13" t="str">
        <f t="shared" si="3"/>
        <v>ORDER1957CUST196045452PotatoesQ115</v>
      </c>
      <c r="F89" s="14">
        <f t="shared" si="4"/>
        <v>45452</v>
      </c>
      <c r="G89" s="13" t="str">
        <f t="shared" si="5"/>
        <v>ORDER1957</v>
      </c>
      <c r="H89" s="13" t="str">
        <f t="shared" si="6"/>
        <v>CUST1960</v>
      </c>
      <c r="I89" s="13" t="str">
        <f t="shared" si="7"/>
        <v>Potatoes</v>
      </c>
      <c r="J89" s="13" t="str">
        <f t="shared" si="8"/>
        <v>1</v>
      </c>
      <c r="K89" s="13" t="str">
        <f t="shared" si="9"/>
        <v>15</v>
      </c>
    </row>
    <row r="90">
      <c r="A90" s="10">
        <v>89.0</v>
      </c>
      <c r="B90" s="11" t="s">
        <v>108</v>
      </c>
      <c r="C90" s="12" t="str">
        <f t="shared" si="1"/>
        <v>ORDER1956//CUST8355/45452/Onions/Q-2/*@?##25</v>
      </c>
      <c r="D90" s="13" t="str">
        <f t="shared" si="2"/>
        <v>ORDER1956CUST835545452OnionsQ-2*@?##25</v>
      </c>
      <c r="E90" s="13" t="str">
        <f t="shared" si="3"/>
        <v>ORDER1956CUST835545452OnionsQ225</v>
      </c>
      <c r="F90" s="14">
        <f t="shared" si="4"/>
        <v>45452</v>
      </c>
      <c r="G90" s="13" t="str">
        <f t="shared" si="5"/>
        <v>ORDER1956</v>
      </c>
      <c r="H90" s="13" t="str">
        <f t="shared" si="6"/>
        <v>CUST8355</v>
      </c>
      <c r="I90" s="13" t="str">
        <f t="shared" si="7"/>
        <v>Onions</v>
      </c>
      <c r="J90" s="13" t="str">
        <f t="shared" si="8"/>
        <v>2</v>
      </c>
      <c r="K90" s="13" t="str">
        <f t="shared" si="9"/>
        <v>25</v>
      </c>
    </row>
    <row r="91">
      <c r="A91" s="10">
        <v>90.0</v>
      </c>
      <c r="B91" s="11" t="s">
        <v>109</v>
      </c>
      <c r="C91" s="12" t="str">
        <f t="shared" si="1"/>
        <v>ORDER1956//CUST8355/45452/Paneer/Q-1/*@?##40</v>
      </c>
      <c r="D91" s="13" t="str">
        <f t="shared" si="2"/>
        <v>ORDER1956CUST835545452PaneerQ-1*@?##40</v>
      </c>
      <c r="E91" s="13" t="str">
        <f t="shared" si="3"/>
        <v>ORDER1956CUST835545452PaneerQ140</v>
      </c>
      <c r="F91" s="14">
        <f t="shared" si="4"/>
        <v>45452</v>
      </c>
      <c r="G91" s="13" t="str">
        <f t="shared" si="5"/>
        <v>ORDER1956</v>
      </c>
      <c r="H91" s="13" t="str">
        <f t="shared" si="6"/>
        <v>CUST8355</v>
      </c>
      <c r="I91" s="13" t="str">
        <f t="shared" si="7"/>
        <v>Paneer</v>
      </c>
      <c r="J91" s="13" t="str">
        <f t="shared" si="8"/>
        <v>1</v>
      </c>
      <c r="K91" s="13" t="str">
        <f t="shared" si="9"/>
        <v>40</v>
      </c>
    </row>
    <row r="92">
      <c r="A92" s="10">
        <v>91.0</v>
      </c>
      <c r="B92" s="11" t="s">
        <v>110</v>
      </c>
      <c r="C92" s="12" t="str">
        <f t="shared" si="1"/>
        <v>ORDER1955//CUST5349/45452/Butter/Q-1/*@?##125</v>
      </c>
      <c r="D92" s="13" t="str">
        <f t="shared" si="2"/>
        <v>ORDER1955CUST534945452ButterQ-1*@?##125</v>
      </c>
      <c r="E92" s="13" t="str">
        <f t="shared" si="3"/>
        <v>ORDER1955CUST534945452ButterQ1125</v>
      </c>
      <c r="F92" s="14">
        <f t="shared" si="4"/>
        <v>45452</v>
      </c>
      <c r="G92" s="13" t="str">
        <f t="shared" si="5"/>
        <v>ORDER1955</v>
      </c>
      <c r="H92" s="13" t="str">
        <f t="shared" si="6"/>
        <v>CUST5349</v>
      </c>
      <c r="I92" s="13" t="str">
        <f t="shared" si="7"/>
        <v>Butter</v>
      </c>
      <c r="J92" s="13" t="str">
        <f t="shared" si="8"/>
        <v>1</v>
      </c>
      <c r="K92" s="13" t="str">
        <f t="shared" si="9"/>
        <v>125</v>
      </c>
    </row>
    <row r="93">
      <c r="A93" s="10">
        <v>92.0</v>
      </c>
      <c r="B93" s="11" t="s">
        <v>111</v>
      </c>
      <c r="C93" s="12" t="str">
        <f t="shared" si="1"/>
        <v>ORDER1955//CUST5349/45452/CheeseSlices/Q-1/*@?##60</v>
      </c>
      <c r="D93" s="13" t="str">
        <f t="shared" si="2"/>
        <v>ORDER1955CUST534945452CheeseSlicesQ-1*@?##60</v>
      </c>
      <c r="E93" s="13" t="str">
        <f t="shared" si="3"/>
        <v>ORDER1955CUST534945452CheeseSlicesQ160</v>
      </c>
      <c r="F93" s="14">
        <f t="shared" si="4"/>
        <v>45452</v>
      </c>
      <c r="G93" s="13" t="str">
        <f t="shared" si="5"/>
        <v>ORDER1955</v>
      </c>
      <c r="H93" s="13" t="str">
        <f t="shared" si="6"/>
        <v>CUST5349</v>
      </c>
      <c r="I93" s="13" t="str">
        <f t="shared" si="7"/>
        <v>CheeseSlices</v>
      </c>
      <c r="J93" s="13" t="str">
        <f t="shared" si="8"/>
        <v>1</v>
      </c>
      <c r="K93" s="13" t="str">
        <f t="shared" si="9"/>
        <v>60</v>
      </c>
    </row>
    <row r="94">
      <c r="A94" s="10">
        <v>93.0</v>
      </c>
      <c r="B94" s="11" t="s">
        <v>112</v>
      </c>
      <c r="C94" s="12" t="str">
        <f t="shared" si="1"/>
        <v>ORDER1954//CUST5349/45452/Sugar/Q-1/*@?##22.5</v>
      </c>
      <c r="D94" s="13" t="str">
        <f t="shared" si="2"/>
        <v>ORDER1954CUST534945452SugarQ-1*@?##22.5</v>
      </c>
      <c r="E94" s="13" t="str">
        <f t="shared" si="3"/>
        <v>ORDER1954CUST534945452SugarQ122.5</v>
      </c>
      <c r="F94" s="14">
        <f t="shared" si="4"/>
        <v>45452</v>
      </c>
      <c r="G94" s="13" t="str">
        <f t="shared" si="5"/>
        <v>ORDER1954</v>
      </c>
      <c r="H94" s="13" t="str">
        <f t="shared" si="6"/>
        <v>CUST5349</v>
      </c>
      <c r="I94" s="13" t="str">
        <f t="shared" si="7"/>
        <v>Sugar</v>
      </c>
      <c r="J94" s="13" t="str">
        <f t="shared" si="8"/>
        <v>1</v>
      </c>
      <c r="K94" s="13" t="str">
        <f t="shared" si="9"/>
        <v>22.5</v>
      </c>
    </row>
    <row r="95">
      <c r="A95" s="10">
        <v>94.0</v>
      </c>
      <c r="B95" s="11" t="s">
        <v>113</v>
      </c>
      <c r="C95" s="12" t="str">
        <f t="shared" si="1"/>
        <v>ORDER1954//CUST5349/45452/CookingOil/Q-1/*@?##75</v>
      </c>
      <c r="D95" s="13" t="str">
        <f t="shared" si="2"/>
        <v>ORDER1954CUST534945452CookingOilQ-1*@?##75</v>
      </c>
      <c r="E95" s="13" t="str">
        <f t="shared" si="3"/>
        <v>ORDER1954CUST534945452CookingOilQ175</v>
      </c>
      <c r="F95" s="14">
        <f t="shared" si="4"/>
        <v>45452</v>
      </c>
      <c r="G95" s="13" t="str">
        <f t="shared" si="5"/>
        <v>ORDER1954</v>
      </c>
      <c r="H95" s="13" t="str">
        <f t="shared" si="6"/>
        <v>CUST5349</v>
      </c>
      <c r="I95" s="13" t="str">
        <f t="shared" si="7"/>
        <v>CookingOil</v>
      </c>
      <c r="J95" s="13" t="str">
        <f t="shared" si="8"/>
        <v>1</v>
      </c>
      <c r="K95" s="13" t="str">
        <f t="shared" si="9"/>
        <v>75</v>
      </c>
    </row>
    <row r="96">
      <c r="A96" s="10">
        <v>95.0</v>
      </c>
      <c r="B96" s="11" t="s">
        <v>114</v>
      </c>
      <c r="C96" s="12" t="str">
        <f t="shared" si="1"/>
        <v>ORDER1953//CUST9584/45451/TeaLeaves/Q-1/*@?##60</v>
      </c>
      <c r="D96" s="13" t="str">
        <f t="shared" si="2"/>
        <v>ORDER1953CUST958445451TeaLeavesQ-1*@?##60</v>
      </c>
      <c r="E96" s="13" t="str">
        <f t="shared" si="3"/>
        <v>ORDER1953CUST958445451TeaLeavesQ160</v>
      </c>
      <c r="F96" s="14">
        <f t="shared" si="4"/>
        <v>45451</v>
      </c>
      <c r="G96" s="13" t="str">
        <f t="shared" si="5"/>
        <v>ORDER1953</v>
      </c>
      <c r="H96" s="13" t="str">
        <f t="shared" si="6"/>
        <v>CUST9584</v>
      </c>
      <c r="I96" s="13" t="str">
        <f t="shared" si="7"/>
        <v>TeaLeaves</v>
      </c>
      <c r="J96" s="13" t="str">
        <f t="shared" si="8"/>
        <v>1</v>
      </c>
      <c r="K96" s="13" t="str">
        <f t="shared" si="9"/>
        <v>60</v>
      </c>
    </row>
    <row r="97">
      <c r="A97" s="10">
        <v>96.0</v>
      </c>
      <c r="B97" s="11" t="s">
        <v>115</v>
      </c>
      <c r="C97" s="12" t="str">
        <f t="shared" si="1"/>
        <v>ORDER1953//CUST9584/45451/CoffeePowder/Q-1/*@?##45</v>
      </c>
      <c r="D97" s="13" t="str">
        <f t="shared" si="2"/>
        <v>ORDER1953CUST958445451CoffeePowderQ-1*@?##45</v>
      </c>
      <c r="E97" s="13" t="str">
        <f t="shared" si="3"/>
        <v>ORDER1953CUST958445451CoffeePowderQ145</v>
      </c>
      <c r="F97" s="14">
        <f t="shared" si="4"/>
        <v>45451</v>
      </c>
      <c r="G97" s="13" t="str">
        <f t="shared" si="5"/>
        <v>ORDER1953</v>
      </c>
      <c r="H97" s="13" t="str">
        <f t="shared" si="6"/>
        <v>CUST9584</v>
      </c>
      <c r="I97" s="13" t="str">
        <f t="shared" si="7"/>
        <v>CoffeePowder</v>
      </c>
      <c r="J97" s="13" t="str">
        <f t="shared" si="8"/>
        <v>1</v>
      </c>
      <c r="K97" s="13" t="str">
        <f t="shared" si="9"/>
        <v>45</v>
      </c>
    </row>
    <row r="98">
      <c r="A98" s="10">
        <v>97.0</v>
      </c>
      <c r="B98" s="11" t="s">
        <v>116</v>
      </c>
      <c r="C98" s="12" t="str">
        <f t="shared" si="1"/>
        <v>ORDER1952//CUST8814/45451/Biscuits/Q-2/*@?##40</v>
      </c>
      <c r="D98" s="13" t="str">
        <f t="shared" si="2"/>
        <v>ORDER1952CUST881445451BiscuitsQ-2*@?##40</v>
      </c>
      <c r="E98" s="13" t="str">
        <f t="shared" si="3"/>
        <v>ORDER1952CUST881445451BiscuitsQ240</v>
      </c>
      <c r="F98" s="14">
        <f t="shared" si="4"/>
        <v>45451</v>
      </c>
      <c r="G98" s="13" t="str">
        <f t="shared" si="5"/>
        <v>ORDER1952</v>
      </c>
      <c r="H98" s="13" t="str">
        <f t="shared" si="6"/>
        <v>CUST8814</v>
      </c>
      <c r="I98" s="13" t="str">
        <f t="shared" si="7"/>
        <v>Biscuits</v>
      </c>
      <c r="J98" s="13" t="str">
        <f t="shared" si="8"/>
        <v>2</v>
      </c>
      <c r="K98" s="13" t="str">
        <f t="shared" si="9"/>
        <v>40</v>
      </c>
    </row>
    <row r="99">
      <c r="A99" s="10">
        <v>98.0</v>
      </c>
      <c r="B99" s="11" t="s">
        <v>117</v>
      </c>
      <c r="C99" s="12" t="str">
        <f t="shared" si="1"/>
        <v>ORDER1952//CUST8814/45451/Chocolates/Q-1/*@?##50</v>
      </c>
      <c r="D99" s="13" t="str">
        <f t="shared" si="2"/>
        <v>ORDER1952CUST881445451ChocolatesQ-1*@?##50</v>
      </c>
      <c r="E99" s="13" t="str">
        <f t="shared" si="3"/>
        <v>ORDER1952CUST881445451ChocolatesQ150</v>
      </c>
      <c r="F99" s="14">
        <f t="shared" si="4"/>
        <v>45451</v>
      </c>
      <c r="G99" s="13" t="str">
        <f t="shared" si="5"/>
        <v>ORDER1952</v>
      </c>
      <c r="H99" s="13" t="str">
        <f t="shared" si="6"/>
        <v>CUST8814</v>
      </c>
      <c r="I99" s="13" t="str">
        <f t="shared" si="7"/>
        <v>Chocolates</v>
      </c>
      <c r="J99" s="13" t="str">
        <f t="shared" si="8"/>
        <v>1</v>
      </c>
      <c r="K99" s="13" t="str">
        <f t="shared" si="9"/>
        <v>50</v>
      </c>
    </row>
    <row r="100">
      <c r="A100" s="10">
        <v>99.0</v>
      </c>
      <c r="B100" s="11" t="s">
        <v>118</v>
      </c>
      <c r="C100" s="12" t="str">
        <f t="shared" si="1"/>
        <v>ORDER1951//CUST1509/45451/IceCream/Q-1/*@?##90</v>
      </c>
      <c r="D100" s="13" t="str">
        <f t="shared" si="2"/>
        <v>ORDER1951CUST150945451IceCreamQ-1*@?##90</v>
      </c>
      <c r="E100" s="13" t="str">
        <f t="shared" si="3"/>
        <v>ORDER1951CUST150945451IceCreamQ190</v>
      </c>
      <c r="F100" s="14">
        <f t="shared" si="4"/>
        <v>45451</v>
      </c>
      <c r="G100" s="13" t="str">
        <f t="shared" si="5"/>
        <v>ORDER1951</v>
      </c>
      <c r="H100" s="13" t="str">
        <f t="shared" si="6"/>
        <v>CUST1509</v>
      </c>
      <c r="I100" s="13" t="str">
        <f t="shared" si="7"/>
        <v>IceCream</v>
      </c>
      <c r="J100" s="13" t="str">
        <f t="shared" si="8"/>
        <v>1</v>
      </c>
      <c r="K100" s="13" t="str">
        <f t="shared" si="9"/>
        <v>90</v>
      </c>
    </row>
    <row r="101">
      <c r="A101" s="10">
        <v>100.0</v>
      </c>
      <c r="B101" s="11" t="s">
        <v>119</v>
      </c>
      <c r="C101" s="12" t="str">
        <f t="shared" si="1"/>
        <v>ORDER1951//CUST1509/45451/SoftDrink/Q-1/*@?##50</v>
      </c>
      <c r="D101" s="13" t="str">
        <f t="shared" si="2"/>
        <v>ORDER1951CUST150945451SoftDrinkQ-1*@?##50</v>
      </c>
      <c r="E101" s="13" t="str">
        <f t="shared" si="3"/>
        <v>ORDER1951CUST150945451SoftDrinkQ150</v>
      </c>
      <c r="F101" s="14">
        <f t="shared" si="4"/>
        <v>45451</v>
      </c>
      <c r="G101" s="13" t="str">
        <f t="shared" si="5"/>
        <v>ORDER1951</v>
      </c>
      <c r="H101" s="13" t="str">
        <f t="shared" si="6"/>
        <v>CUST1509</v>
      </c>
      <c r="I101" s="13" t="str">
        <f t="shared" si="7"/>
        <v>SoftDrink</v>
      </c>
      <c r="J101" s="13" t="str">
        <f t="shared" si="8"/>
        <v>1</v>
      </c>
      <c r="K101" s="13" t="str">
        <f t="shared" si="9"/>
        <v>50</v>
      </c>
    </row>
    <row r="102">
      <c r="A102" s="10">
        <v>101.0</v>
      </c>
      <c r="B102" s="11" t="s">
        <v>120</v>
      </c>
      <c r="C102" s="12" t="str">
        <f t="shared" si="1"/>
        <v>ORDER1950//CUST8355/45451/BasmatiRice/Q-1/*@?##60</v>
      </c>
      <c r="D102" s="13" t="str">
        <f t="shared" si="2"/>
        <v>ORDER1950CUST835545451BasmatiRiceQ-1*@?##60</v>
      </c>
      <c r="E102" s="13" t="str">
        <f t="shared" si="3"/>
        <v>ORDER1950CUST835545451BasmatiRiceQ160</v>
      </c>
      <c r="F102" s="14">
        <f t="shared" si="4"/>
        <v>45451</v>
      </c>
      <c r="G102" s="13" t="str">
        <f t="shared" si="5"/>
        <v>ORDER1950</v>
      </c>
      <c r="H102" s="13" t="str">
        <f t="shared" si="6"/>
        <v>CUST8355</v>
      </c>
      <c r="I102" s="13" t="str">
        <f t="shared" si="7"/>
        <v>BasmatiRice</v>
      </c>
      <c r="J102" s="13" t="str">
        <f t="shared" si="8"/>
        <v>1</v>
      </c>
      <c r="K102" s="13" t="str">
        <f t="shared" si="9"/>
        <v>60</v>
      </c>
    </row>
    <row r="103">
      <c r="A103" s="10">
        <v>102.0</v>
      </c>
      <c r="B103" s="11" t="s">
        <v>121</v>
      </c>
      <c r="C103" s="12" t="str">
        <f t="shared" si="1"/>
        <v>ORDER1950//CUST8355/45451/WholeWheatBread/Q-2/*@?##40</v>
      </c>
      <c r="D103" s="13" t="str">
        <f t="shared" si="2"/>
        <v>ORDER1950CUST835545451WholeWheatBreadQ-2*@?##40</v>
      </c>
      <c r="E103" s="13" t="str">
        <f t="shared" si="3"/>
        <v>ORDER1950CUST835545451WholeWheatBreadQ240</v>
      </c>
      <c r="F103" s="14">
        <f t="shared" si="4"/>
        <v>45451</v>
      </c>
      <c r="G103" s="13" t="str">
        <f t="shared" si="5"/>
        <v>ORDER1950</v>
      </c>
      <c r="H103" s="13" t="str">
        <f t="shared" si="6"/>
        <v>CUST8355</v>
      </c>
      <c r="I103" s="13" t="str">
        <f t="shared" si="7"/>
        <v>WholeWheatBread</v>
      </c>
      <c r="J103" s="13" t="str">
        <f t="shared" si="8"/>
        <v>2</v>
      </c>
      <c r="K103" s="13" t="str">
        <f t="shared" si="9"/>
        <v>40</v>
      </c>
    </row>
    <row r="104">
      <c r="A104" s="10">
        <v>103.0</v>
      </c>
      <c r="B104" s="11" t="s">
        <v>122</v>
      </c>
      <c r="C104" s="12" t="str">
        <f t="shared" si="1"/>
        <v>ORDER1949//CUST6570/45451/FreshMilk/Q-1/*@?##30</v>
      </c>
      <c r="D104" s="13" t="str">
        <f t="shared" si="2"/>
        <v>ORDER1949CUST657045451FreshMilkQ-1*@?##30</v>
      </c>
      <c r="E104" s="13" t="str">
        <f t="shared" si="3"/>
        <v>ORDER1949CUST657045451FreshMilkQ130</v>
      </c>
      <c r="F104" s="14">
        <f t="shared" si="4"/>
        <v>45451</v>
      </c>
      <c r="G104" s="13" t="str">
        <f t="shared" si="5"/>
        <v>ORDER1949</v>
      </c>
      <c r="H104" s="13" t="str">
        <f t="shared" si="6"/>
        <v>CUST6570</v>
      </c>
      <c r="I104" s="13" t="str">
        <f t="shared" si="7"/>
        <v>FreshMilk</v>
      </c>
      <c r="J104" s="13" t="str">
        <f t="shared" si="8"/>
        <v>1</v>
      </c>
      <c r="K104" s="13" t="str">
        <f t="shared" si="9"/>
        <v>30</v>
      </c>
    </row>
    <row r="105">
      <c r="A105" s="10">
        <v>104.0</v>
      </c>
      <c r="B105" s="11" t="s">
        <v>123</v>
      </c>
      <c r="C105" s="12" t="str">
        <f t="shared" si="1"/>
        <v>ORDER1949//CUST6570/45451/Eggs/Q-1/*@?##40</v>
      </c>
      <c r="D105" s="13" t="str">
        <f t="shared" si="2"/>
        <v>ORDER1949CUST657045451EggsQ-1*@?##40</v>
      </c>
      <c r="E105" s="13" t="str">
        <f t="shared" si="3"/>
        <v>ORDER1949CUST657045451EggsQ140</v>
      </c>
      <c r="F105" s="14">
        <f t="shared" si="4"/>
        <v>45451</v>
      </c>
      <c r="G105" s="13" t="str">
        <f t="shared" si="5"/>
        <v>ORDER1949</v>
      </c>
      <c r="H105" s="13" t="str">
        <f t="shared" si="6"/>
        <v>CUST6570</v>
      </c>
      <c r="I105" s="13" t="str">
        <f t="shared" si="7"/>
        <v>Eggs</v>
      </c>
      <c r="J105" s="13" t="str">
        <f t="shared" si="8"/>
        <v>1</v>
      </c>
      <c r="K105" s="13" t="str">
        <f t="shared" si="9"/>
        <v>40</v>
      </c>
    </row>
    <row r="106">
      <c r="A106" s="10">
        <v>105.0</v>
      </c>
      <c r="B106" s="11" t="s">
        <v>124</v>
      </c>
      <c r="C106" s="12" t="str">
        <f t="shared" si="1"/>
        <v>ORDER1948//CUST2970/45451/ChickenBreast/Q-1/*@?##125</v>
      </c>
      <c r="D106" s="13" t="str">
        <f t="shared" si="2"/>
        <v>ORDER1948CUST297045451ChickenBreastQ-1*@?##125</v>
      </c>
      <c r="E106" s="13" t="str">
        <f t="shared" si="3"/>
        <v>ORDER1948CUST297045451ChickenBreastQ1125</v>
      </c>
      <c r="F106" s="14">
        <f t="shared" si="4"/>
        <v>45451</v>
      </c>
      <c r="G106" s="13" t="str">
        <f t="shared" si="5"/>
        <v>ORDER1948</v>
      </c>
      <c r="H106" s="13" t="str">
        <f t="shared" si="6"/>
        <v>CUST2970</v>
      </c>
      <c r="I106" s="13" t="str">
        <f t="shared" si="7"/>
        <v>ChickenBreast</v>
      </c>
      <c r="J106" s="13" t="str">
        <f t="shared" si="8"/>
        <v>1</v>
      </c>
      <c r="K106" s="13" t="str">
        <f t="shared" si="9"/>
        <v>125</v>
      </c>
    </row>
    <row r="107">
      <c r="A107" s="10">
        <v>106.0</v>
      </c>
      <c r="B107" s="11" t="s">
        <v>125</v>
      </c>
      <c r="C107" s="12" t="str">
        <f t="shared" si="1"/>
        <v>ORDER1948//CUST2970/45451/Apples/Q-1/*@?##75</v>
      </c>
      <c r="D107" s="13" t="str">
        <f t="shared" si="2"/>
        <v>ORDER1948CUST297045451ApplesQ-1*@?##75</v>
      </c>
      <c r="E107" s="13" t="str">
        <f t="shared" si="3"/>
        <v>ORDER1948CUST297045451ApplesQ175</v>
      </c>
      <c r="F107" s="14">
        <f t="shared" si="4"/>
        <v>45451</v>
      </c>
      <c r="G107" s="13" t="str">
        <f t="shared" si="5"/>
        <v>ORDER1948</v>
      </c>
      <c r="H107" s="13" t="str">
        <f t="shared" si="6"/>
        <v>CUST2970</v>
      </c>
      <c r="I107" s="13" t="str">
        <f t="shared" si="7"/>
        <v>Apples</v>
      </c>
      <c r="J107" s="13" t="str">
        <f t="shared" si="8"/>
        <v>1</v>
      </c>
      <c r="K107" s="13" t="str">
        <f t="shared" si="9"/>
        <v>75</v>
      </c>
    </row>
    <row r="108">
      <c r="A108" s="10">
        <v>107.0</v>
      </c>
      <c r="B108" s="11" t="s">
        <v>126</v>
      </c>
      <c r="C108" s="12" t="str">
        <f t="shared" si="1"/>
        <v>ORDER1947//CUST2169/45450/Bananas/Q-1/*@?##25</v>
      </c>
      <c r="D108" s="13" t="str">
        <f t="shared" si="2"/>
        <v>ORDER1947CUST216945450BananasQ-1*@?##25</v>
      </c>
      <c r="E108" s="13" t="str">
        <f t="shared" si="3"/>
        <v>ORDER1947CUST216945450BananasQ125</v>
      </c>
      <c r="F108" s="14">
        <f t="shared" si="4"/>
        <v>45450</v>
      </c>
      <c r="G108" s="13" t="str">
        <f t="shared" si="5"/>
        <v>ORDER1947</v>
      </c>
      <c r="H108" s="13" t="str">
        <f t="shared" si="6"/>
        <v>CUST2169</v>
      </c>
      <c r="I108" s="13" t="str">
        <f t="shared" si="7"/>
        <v>Bananas</v>
      </c>
      <c r="J108" s="13" t="str">
        <f t="shared" si="8"/>
        <v>1</v>
      </c>
      <c r="K108" s="13" t="str">
        <f t="shared" si="9"/>
        <v>25</v>
      </c>
    </row>
    <row r="109">
      <c r="A109" s="10">
        <v>108.0</v>
      </c>
      <c r="B109" s="11" t="s">
        <v>127</v>
      </c>
      <c r="C109" s="12" t="str">
        <f t="shared" si="1"/>
        <v>ORDER1947//CUST2169/45450/Potatoes/Q-1/*@?##15</v>
      </c>
      <c r="D109" s="13" t="str">
        <f t="shared" si="2"/>
        <v>ORDER1947CUST216945450PotatoesQ-1*@?##15</v>
      </c>
      <c r="E109" s="13" t="str">
        <f t="shared" si="3"/>
        <v>ORDER1947CUST216945450PotatoesQ115</v>
      </c>
      <c r="F109" s="14">
        <f t="shared" si="4"/>
        <v>45450</v>
      </c>
      <c r="G109" s="13" t="str">
        <f t="shared" si="5"/>
        <v>ORDER1947</v>
      </c>
      <c r="H109" s="13" t="str">
        <f t="shared" si="6"/>
        <v>CUST2169</v>
      </c>
      <c r="I109" s="13" t="str">
        <f t="shared" si="7"/>
        <v>Potatoes</v>
      </c>
      <c r="J109" s="13" t="str">
        <f t="shared" si="8"/>
        <v>1</v>
      </c>
      <c r="K109" s="13" t="str">
        <f t="shared" si="9"/>
        <v>15</v>
      </c>
    </row>
    <row r="110">
      <c r="A110" s="10">
        <v>109.0</v>
      </c>
      <c r="B110" s="11" t="s">
        <v>128</v>
      </c>
      <c r="C110" s="12" t="str">
        <f t="shared" si="1"/>
        <v>ORDER1946//CUST4401/45450/Onions/Q-1/*@?##12.5</v>
      </c>
      <c r="D110" s="13" t="str">
        <f t="shared" si="2"/>
        <v>ORDER1946CUST440145450OnionsQ-1*@?##12.5</v>
      </c>
      <c r="E110" s="13" t="str">
        <f t="shared" si="3"/>
        <v>ORDER1946CUST440145450OnionsQ112.5</v>
      </c>
      <c r="F110" s="14">
        <f t="shared" si="4"/>
        <v>45450</v>
      </c>
      <c r="G110" s="13" t="str">
        <f t="shared" si="5"/>
        <v>ORDER1946</v>
      </c>
      <c r="H110" s="13" t="str">
        <f t="shared" si="6"/>
        <v>CUST4401</v>
      </c>
      <c r="I110" s="13" t="str">
        <f t="shared" si="7"/>
        <v>Onions</v>
      </c>
      <c r="J110" s="13" t="str">
        <f t="shared" si="8"/>
        <v>1</v>
      </c>
      <c r="K110" s="13" t="str">
        <f t="shared" si="9"/>
        <v>12.5</v>
      </c>
    </row>
    <row r="111">
      <c r="A111" s="10">
        <v>110.0</v>
      </c>
      <c r="B111" s="11" t="s">
        <v>129</v>
      </c>
      <c r="C111" s="12" t="str">
        <f t="shared" si="1"/>
        <v>ORDER1946//CUST4401/45450/Paneer/Q-1/*@?##40</v>
      </c>
      <c r="D111" s="13" t="str">
        <f t="shared" si="2"/>
        <v>ORDER1946CUST440145450PaneerQ-1*@?##40</v>
      </c>
      <c r="E111" s="13" t="str">
        <f t="shared" si="3"/>
        <v>ORDER1946CUST440145450PaneerQ140</v>
      </c>
      <c r="F111" s="14">
        <f t="shared" si="4"/>
        <v>45450</v>
      </c>
      <c r="G111" s="13" t="str">
        <f t="shared" si="5"/>
        <v>ORDER1946</v>
      </c>
      <c r="H111" s="13" t="str">
        <f t="shared" si="6"/>
        <v>CUST4401</v>
      </c>
      <c r="I111" s="13" t="str">
        <f t="shared" si="7"/>
        <v>Paneer</v>
      </c>
      <c r="J111" s="13" t="str">
        <f t="shared" si="8"/>
        <v>1</v>
      </c>
      <c r="K111" s="13" t="str">
        <f t="shared" si="9"/>
        <v>40</v>
      </c>
    </row>
    <row r="112">
      <c r="A112" s="10">
        <v>111.0</v>
      </c>
      <c r="B112" s="11" t="s">
        <v>130</v>
      </c>
      <c r="C112" s="12" t="str">
        <f t="shared" si="1"/>
        <v>ORDER1945//CUST8552/45450/Butter/Q-2/*@?##250</v>
      </c>
      <c r="D112" s="13" t="str">
        <f t="shared" si="2"/>
        <v>ORDER1945CUST855245450ButterQ-2*@?##250</v>
      </c>
      <c r="E112" s="13" t="str">
        <f t="shared" si="3"/>
        <v>ORDER1945CUST855245450ButterQ2250</v>
      </c>
      <c r="F112" s="14">
        <f t="shared" si="4"/>
        <v>45450</v>
      </c>
      <c r="G112" s="13" t="str">
        <f t="shared" si="5"/>
        <v>ORDER1945</v>
      </c>
      <c r="H112" s="13" t="str">
        <f t="shared" si="6"/>
        <v>CUST8552</v>
      </c>
      <c r="I112" s="13" t="str">
        <f t="shared" si="7"/>
        <v>Butter</v>
      </c>
      <c r="J112" s="13" t="str">
        <f t="shared" si="8"/>
        <v>2</v>
      </c>
      <c r="K112" s="13" t="str">
        <f t="shared" si="9"/>
        <v>250</v>
      </c>
    </row>
    <row r="113">
      <c r="A113" s="10">
        <v>112.0</v>
      </c>
      <c r="B113" s="11" t="s">
        <v>131</v>
      </c>
      <c r="C113" s="12" t="str">
        <f t="shared" si="1"/>
        <v>ORDER1945//CUST8552/45450/CheeseSlices/Q-1/*@?##60</v>
      </c>
      <c r="D113" s="13" t="str">
        <f t="shared" si="2"/>
        <v>ORDER1945CUST855245450CheeseSlicesQ-1*@?##60</v>
      </c>
      <c r="E113" s="13" t="str">
        <f t="shared" si="3"/>
        <v>ORDER1945CUST855245450CheeseSlicesQ160</v>
      </c>
      <c r="F113" s="14">
        <f t="shared" si="4"/>
        <v>45450</v>
      </c>
      <c r="G113" s="13" t="str">
        <f t="shared" si="5"/>
        <v>ORDER1945</v>
      </c>
      <c r="H113" s="13" t="str">
        <f t="shared" si="6"/>
        <v>CUST8552</v>
      </c>
      <c r="I113" s="13" t="str">
        <f t="shared" si="7"/>
        <v>CheeseSlices</v>
      </c>
      <c r="J113" s="13" t="str">
        <f t="shared" si="8"/>
        <v>1</v>
      </c>
      <c r="K113" s="13" t="str">
        <f t="shared" si="9"/>
        <v>60</v>
      </c>
    </row>
    <row r="114">
      <c r="A114" s="10">
        <v>113.0</v>
      </c>
      <c r="B114" s="11" t="s">
        <v>132</v>
      </c>
      <c r="C114" s="12" t="str">
        <f t="shared" si="1"/>
        <v>ORDER1944//CUST8355/45450/Sugar/Q-1/*@?##22.5</v>
      </c>
      <c r="D114" s="13" t="str">
        <f t="shared" si="2"/>
        <v>ORDER1944CUST835545450SugarQ-1*@?##22.5</v>
      </c>
      <c r="E114" s="13" t="str">
        <f t="shared" si="3"/>
        <v>ORDER1944CUST835545450SugarQ122.5</v>
      </c>
      <c r="F114" s="14">
        <f t="shared" si="4"/>
        <v>45450</v>
      </c>
      <c r="G114" s="13" t="str">
        <f t="shared" si="5"/>
        <v>ORDER1944</v>
      </c>
      <c r="H114" s="13" t="str">
        <f t="shared" si="6"/>
        <v>CUST8355</v>
      </c>
      <c r="I114" s="13" t="str">
        <f t="shared" si="7"/>
        <v>Sugar</v>
      </c>
      <c r="J114" s="13" t="str">
        <f t="shared" si="8"/>
        <v>1</v>
      </c>
      <c r="K114" s="13" t="str">
        <f t="shared" si="9"/>
        <v>22.5</v>
      </c>
    </row>
    <row r="115">
      <c r="A115" s="10">
        <v>114.0</v>
      </c>
      <c r="B115" s="11" t="s">
        <v>133</v>
      </c>
      <c r="C115" s="12" t="str">
        <f t="shared" si="1"/>
        <v>ORDER1944//CUST8355/45450/CookingOil/Q-1/*@?##75</v>
      </c>
      <c r="D115" s="13" t="str">
        <f t="shared" si="2"/>
        <v>ORDER1944CUST835545450CookingOilQ-1*@?##75</v>
      </c>
      <c r="E115" s="13" t="str">
        <f t="shared" si="3"/>
        <v>ORDER1944CUST835545450CookingOilQ175</v>
      </c>
      <c r="F115" s="14">
        <f t="shared" si="4"/>
        <v>45450</v>
      </c>
      <c r="G115" s="13" t="str">
        <f t="shared" si="5"/>
        <v>ORDER1944</v>
      </c>
      <c r="H115" s="13" t="str">
        <f t="shared" si="6"/>
        <v>CUST8355</v>
      </c>
      <c r="I115" s="13" t="str">
        <f t="shared" si="7"/>
        <v>CookingOil</v>
      </c>
      <c r="J115" s="13" t="str">
        <f t="shared" si="8"/>
        <v>1</v>
      </c>
      <c r="K115" s="13" t="str">
        <f t="shared" si="9"/>
        <v>75</v>
      </c>
    </row>
    <row r="116">
      <c r="A116" s="10">
        <v>115.0</v>
      </c>
      <c r="B116" s="11" t="s">
        <v>134</v>
      </c>
      <c r="C116" s="12" t="str">
        <f t="shared" si="1"/>
        <v>ORDER1943//CUST8552/45450/TeaLeaves/Q-2/*@?##120</v>
      </c>
      <c r="D116" s="13" t="str">
        <f t="shared" si="2"/>
        <v>ORDER1943CUST855245450TeaLeavesQ-2*@?##120</v>
      </c>
      <c r="E116" s="13" t="str">
        <f t="shared" si="3"/>
        <v>ORDER1943CUST855245450TeaLeavesQ2120</v>
      </c>
      <c r="F116" s="14">
        <f t="shared" si="4"/>
        <v>45450</v>
      </c>
      <c r="G116" s="13" t="str">
        <f t="shared" si="5"/>
        <v>ORDER1943</v>
      </c>
      <c r="H116" s="13" t="str">
        <f t="shared" si="6"/>
        <v>CUST8552</v>
      </c>
      <c r="I116" s="13" t="str">
        <f t="shared" si="7"/>
        <v>TeaLeaves</v>
      </c>
      <c r="J116" s="13" t="str">
        <f t="shared" si="8"/>
        <v>2</v>
      </c>
      <c r="K116" s="13" t="str">
        <f t="shared" si="9"/>
        <v>120</v>
      </c>
    </row>
    <row r="117">
      <c r="A117" s="10">
        <v>116.0</v>
      </c>
      <c r="B117" s="11" t="s">
        <v>135</v>
      </c>
      <c r="C117" s="12" t="str">
        <f t="shared" si="1"/>
        <v>ORDER1943//CUST8552/45450/CoffeePowder/Q-1/*@?##45</v>
      </c>
      <c r="D117" s="13" t="str">
        <f t="shared" si="2"/>
        <v>ORDER1943CUST855245450CoffeePowderQ-1*@?##45</v>
      </c>
      <c r="E117" s="13" t="str">
        <f t="shared" si="3"/>
        <v>ORDER1943CUST855245450CoffeePowderQ145</v>
      </c>
      <c r="F117" s="14">
        <f t="shared" si="4"/>
        <v>45450</v>
      </c>
      <c r="G117" s="13" t="str">
        <f t="shared" si="5"/>
        <v>ORDER1943</v>
      </c>
      <c r="H117" s="13" t="str">
        <f t="shared" si="6"/>
        <v>CUST8552</v>
      </c>
      <c r="I117" s="13" t="str">
        <f t="shared" si="7"/>
        <v>CoffeePowder</v>
      </c>
      <c r="J117" s="13" t="str">
        <f t="shared" si="8"/>
        <v>1</v>
      </c>
      <c r="K117" s="13" t="str">
        <f t="shared" si="9"/>
        <v>45</v>
      </c>
    </row>
    <row r="118">
      <c r="A118" s="10">
        <v>117.0</v>
      </c>
      <c r="B118" s="11" t="s">
        <v>136</v>
      </c>
      <c r="C118" s="12" t="str">
        <f t="shared" si="1"/>
        <v>ORDER1942//CUST2169/45450/Biscuits/Q-1/*@?##20</v>
      </c>
      <c r="D118" s="13" t="str">
        <f t="shared" si="2"/>
        <v>ORDER1942CUST216945450BiscuitsQ-1*@?##20</v>
      </c>
      <c r="E118" s="13" t="str">
        <f t="shared" si="3"/>
        <v>ORDER1942CUST216945450BiscuitsQ120</v>
      </c>
      <c r="F118" s="14">
        <f t="shared" si="4"/>
        <v>45450</v>
      </c>
      <c r="G118" s="13" t="str">
        <f t="shared" si="5"/>
        <v>ORDER1942</v>
      </c>
      <c r="H118" s="13" t="str">
        <f t="shared" si="6"/>
        <v>CUST2169</v>
      </c>
      <c r="I118" s="13" t="str">
        <f t="shared" si="7"/>
        <v>Biscuits</v>
      </c>
      <c r="J118" s="13" t="str">
        <f t="shared" si="8"/>
        <v>1</v>
      </c>
      <c r="K118" s="13" t="str">
        <f t="shared" si="9"/>
        <v>20</v>
      </c>
    </row>
    <row r="119">
      <c r="A119" s="10">
        <v>118.0</v>
      </c>
      <c r="B119" s="11" t="s">
        <v>137</v>
      </c>
      <c r="C119" s="12" t="str">
        <f t="shared" si="1"/>
        <v>ORDER1942//CUST2169/45450/Chocolates/Q-1/*@?##50</v>
      </c>
      <c r="D119" s="13" t="str">
        <f t="shared" si="2"/>
        <v>ORDER1942CUST216945450ChocolatesQ-1*@?##50</v>
      </c>
      <c r="E119" s="13" t="str">
        <f t="shared" si="3"/>
        <v>ORDER1942CUST216945450ChocolatesQ150</v>
      </c>
      <c r="F119" s="14">
        <f t="shared" si="4"/>
        <v>45450</v>
      </c>
      <c r="G119" s="13" t="str">
        <f t="shared" si="5"/>
        <v>ORDER1942</v>
      </c>
      <c r="H119" s="13" t="str">
        <f t="shared" si="6"/>
        <v>CUST2169</v>
      </c>
      <c r="I119" s="13" t="str">
        <f t="shared" si="7"/>
        <v>Chocolates</v>
      </c>
      <c r="J119" s="13" t="str">
        <f t="shared" si="8"/>
        <v>1</v>
      </c>
      <c r="K119" s="13" t="str">
        <f t="shared" si="9"/>
        <v>50</v>
      </c>
    </row>
    <row r="120">
      <c r="A120" s="10">
        <v>119.0</v>
      </c>
      <c r="B120" s="11" t="s">
        <v>138</v>
      </c>
      <c r="C120" s="12" t="str">
        <f t="shared" si="1"/>
        <v>ORDER1941//CUST2169/45450/IceCream/Q-2/*@?##180</v>
      </c>
      <c r="D120" s="13" t="str">
        <f t="shared" si="2"/>
        <v>ORDER1941CUST216945450IceCreamQ-2*@?##180</v>
      </c>
      <c r="E120" s="13" t="str">
        <f t="shared" si="3"/>
        <v>ORDER1941CUST216945450IceCreamQ2180</v>
      </c>
      <c r="F120" s="14">
        <f t="shared" si="4"/>
        <v>45450</v>
      </c>
      <c r="G120" s="13" t="str">
        <f t="shared" si="5"/>
        <v>ORDER1941</v>
      </c>
      <c r="H120" s="13" t="str">
        <f t="shared" si="6"/>
        <v>CUST2169</v>
      </c>
      <c r="I120" s="13" t="str">
        <f t="shared" si="7"/>
        <v>IceCream</v>
      </c>
      <c r="J120" s="13" t="str">
        <f t="shared" si="8"/>
        <v>2</v>
      </c>
      <c r="K120" s="13" t="str">
        <f t="shared" si="9"/>
        <v>180</v>
      </c>
    </row>
    <row r="121">
      <c r="A121" s="10">
        <v>120.0</v>
      </c>
      <c r="B121" s="11" t="s">
        <v>139</v>
      </c>
      <c r="C121" s="12" t="str">
        <f t="shared" si="1"/>
        <v>ORDER1941//CUST2169/45450/SoftDrink/Q-1/*@?##50</v>
      </c>
      <c r="D121" s="13" t="str">
        <f t="shared" si="2"/>
        <v>ORDER1941CUST216945450SoftDrinkQ-1*@?##50</v>
      </c>
      <c r="E121" s="13" t="str">
        <f t="shared" si="3"/>
        <v>ORDER1941CUST216945450SoftDrinkQ150</v>
      </c>
      <c r="F121" s="14">
        <f t="shared" si="4"/>
        <v>45450</v>
      </c>
      <c r="G121" s="13" t="str">
        <f t="shared" si="5"/>
        <v>ORDER1941</v>
      </c>
      <c r="H121" s="13" t="str">
        <f t="shared" si="6"/>
        <v>CUST2169</v>
      </c>
      <c r="I121" s="13" t="str">
        <f t="shared" si="7"/>
        <v>SoftDrink</v>
      </c>
      <c r="J121" s="13" t="str">
        <f t="shared" si="8"/>
        <v>1</v>
      </c>
      <c r="K121" s="13" t="str">
        <f t="shared" si="9"/>
        <v>50</v>
      </c>
    </row>
    <row r="122">
      <c r="A122" s="10">
        <v>121.0</v>
      </c>
      <c r="B122" s="11" t="s">
        <v>140</v>
      </c>
      <c r="C122" s="12" t="str">
        <f t="shared" si="1"/>
        <v>ORDER1940//CUST5670/45449/BasmatiRice/Q-2/*@?##120</v>
      </c>
      <c r="D122" s="13" t="str">
        <f t="shared" si="2"/>
        <v>ORDER1940CUST567045449BasmatiRiceQ-2*@?##120</v>
      </c>
      <c r="E122" s="13" t="str">
        <f t="shared" si="3"/>
        <v>ORDER1940CUST567045449BasmatiRiceQ2120</v>
      </c>
      <c r="F122" s="14">
        <f t="shared" si="4"/>
        <v>45449</v>
      </c>
      <c r="G122" s="13" t="str">
        <f t="shared" si="5"/>
        <v>ORDER1940</v>
      </c>
      <c r="H122" s="13" t="str">
        <f t="shared" si="6"/>
        <v>CUST5670</v>
      </c>
      <c r="I122" s="13" t="str">
        <f t="shared" si="7"/>
        <v>BasmatiRice</v>
      </c>
      <c r="J122" s="13" t="str">
        <f t="shared" si="8"/>
        <v>2</v>
      </c>
      <c r="K122" s="13" t="str">
        <f t="shared" si="9"/>
        <v>120</v>
      </c>
    </row>
    <row r="123">
      <c r="A123" s="10">
        <v>122.0</v>
      </c>
      <c r="B123" s="11" t="s">
        <v>141</v>
      </c>
      <c r="C123" s="12" t="str">
        <f t="shared" si="1"/>
        <v>ORDER1940//CUST5670/45449/WholeWheatBread/Q-1/*@?##20</v>
      </c>
      <c r="D123" s="13" t="str">
        <f t="shared" si="2"/>
        <v>ORDER1940CUST567045449WholeWheatBreadQ-1*@?##20</v>
      </c>
      <c r="E123" s="13" t="str">
        <f t="shared" si="3"/>
        <v>ORDER1940CUST567045449WholeWheatBreadQ120</v>
      </c>
      <c r="F123" s="14">
        <f t="shared" si="4"/>
        <v>45449</v>
      </c>
      <c r="G123" s="13" t="str">
        <f t="shared" si="5"/>
        <v>ORDER1940</v>
      </c>
      <c r="H123" s="13" t="str">
        <f t="shared" si="6"/>
        <v>CUST5670</v>
      </c>
      <c r="I123" s="13" t="str">
        <f t="shared" si="7"/>
        <v>WholeWheatBread</v>
      </c>
      <c r="J123" s="13" t="str">
        <f t="shared" si="8"/>
        <v>1</v>
      </c>
      <c r="K123" s="13" t="str">
        <f t="shared" si="9"/>
        <v>20</v>
      </c>
    </row>
    <row r="124">
      <c r="A124" s="10">
        <v>123.0</v>
      </c>
      <c r="B124" s="11" t="s">
        <v>142</v>
      </c>
      <c r="C124" s="12" t="str">
        <f t="shared" si="1"/>
        <v>ORDER1939//CUST4275/45449/FreshMilk/Q-2/*@?##60</v>
      </c>
      <c r="D124" s="13" t="str">
        <f t="shared" si="2"/>
        <v>ORDER1939CUST427545449FreshMilkQ-2*@?##60</v>
      </c>
      <c r="E124" s="13" t="str">
        <f t="shared" si="3"/>
        <v>ORDER1939CUST427545449FreshMilkQ260</v>
      </c>
      <c r="F124" s="14">
        <f t="shared" si="4"/>
        <v>45449</v>
      </c>
      <c r="G124" s="13" t="str">
        <f t="shared" si="5"/>
        <v>ORDER1939</v>
      </c>
      <c r="H124" s="13" t="str">
        <f t="shared" si="6"/>
        <v>CUST4275</v>
      </c>
      <c r="I124" s="13" t="str">
        <f t="shared" si="7"/>
        <v>FreshMilk</v>
      </c>
      <c r="J124" s="13" t="str">
        <f t="shared" si="8"/>
        <v>2</v>
      </c>
      <c r="K124" s="13" t="str">
        <f t="shared" si="9"/>
        <v>60</v>
      </c>
    </row>
    <row r="125">
      <c r="A125" s="10">
        <v>124.0</v>
      </c>
      <c r="B125" s="11" t="s">
        <v>143</v>
      </c>
      <c r="C125" s="12" t="str">
        <f t="shared" si="1"/>
        <v>ORDER1939//CUST4275/45449/Eggs/Q-1/*@?##40</v>
      </c>
      <c r="D125" s="13" t="str">
        <f t="shared" si="2"/>
        <v>ORDER1939CUST427545449EggsQ-1*@?##40</v>
      </c>
      <c r="E125" s="13" t="str">
        <f t="shared" si="3"/>
        <v>ORDER1939CUST427545449EggsQ140</v>
      </c>
      <c r="F125" s="14">
        <f t="shared" si="4"/>
        <v>45449</v>
      </c>
      <c r="G125" s="13" t="str">
        <f t="shared" si="5"/>
        <v>ORDER1939</v>
      </c>
      <c r="H125" s="13" t="str">
        <f t="shared" si="6"/>
        <v>CUST4275</v>
      </c>
      <c r="I125" s="13" t="str">
        <f t="shared" si="7"/>
        <v>Eggs</v>
      </c>
      <c r="J125" s="13" t="str">
        <f t="shared" si="8"/>
        <v>1</v>
      </c>
      <c r="K125" s="13" t="str">
        <f t="shared" si="9"/>
        <v>40</v>
      </c>
    </row>
    <row r="126">
      <c r="A126" s="10">
        <v>125.0</v>
      </c>
      <c r="B126" s="11" t="s">
        <v>144</v>
      </c>
      <c r="C126" s="12" t="str">
        <f t="shared" si="1"/>
        <v>ORDER1938//CUST4371/45449/ChickenBreast/Q-1/*@?##125</v>
      </c>
      <c r="D126" s="13" t="str">
        <f t="shared" si="2"/>
        <v>ORDER1938CUST437145449ChickenBreastQ-1*@?##125</v>
      </c>
      <c r="E126" s="13" t="str">
        <f t="shared" si="3"/>
        <v>ORDER1938CUST437145449ChickenBreastQ1125</v>
      </c>
      <c r="F126" s="14">
        <f t="shared" si="4"/>
        <v>45449</v>
      </c>
      <c r="G126" s="13" t="str">
        <f t="shared" si="5"/>
        <v>ORDER1938</v>
      </c>
      <c r="H126" s="13" t="str">
        <f t="shared" si="6"/>
        <v>CUST4371</v>
      </c>
      <c r="I126" s="13" t="str">
        <f t="shared" si="7"/>
        <v>ChickenBreast</v>
      </c>
      <c r="J126" s="13" t="str">
        <f t="shared" si="8"/>
        <v>1</v>
      </c>
      <c r="K126" s="13" t="str">
        <f t="shared" si="9"/>
        <v>125</v>
      </c>
    </row>
    <row r="127">
      <c r="A127" s="10">
        <v>126.0</v>
      </c>
      <c r="B127" s="11" t="s">
        <v>145</v>
      </c>
      <c r="C127" s="12" t="str">
        <f t="shared" si="1"/>
        <v>ORDER1938//CUST4371/45449/Apples/Q-1/*@?##75</v>
      </c>
      <c r="D127" s="13" t="str">
        <f t="shared" si="2"/>
        <v>ORDER1938CUST437145449ApplesQ-1*@?##75</v>
      </c>
      <c r="E127" s="13" t="str">
        <f t="shared" si="3"/>
        <v>ORDER1938CUST437145449ApplesQ175</v>
      </c>
      <c r="F127" s="14">
        <f t="shared" si="4"/>
        <v>45449</v>
      </c>
      <c r="G127" s="13" t="str">
        <f t="shared" si="5"/>
        <v>ORDER1938</v>
      </c>
      <c r="H127" s="13" t="str">
        <f t="shared" si="6"/>
        <v>CUST4371</v>
      </c>
      <c r="I127" s="13" t="str">
        <f t="shared" si="7"/>
        <v>Apples</v>
      </c>
      <c r="J127" s="13" t="str">
        <f t="shared" si="8"/>
        <v>1</v>
      </c>
      <c r="K127" s="13" t="str">
        <f t="shared" si="9"/>
        <v>75</v>
      </c>
    </row>
    <row r="128">
      <c r="A128" s="10">
        <v>127.0</v>
      </c>
      <c r="B128" s="11" t="s">
        <v>146</v>
      </c>
      <c r="C128" s="12" t="str">
        <f t="shared" si="1"/>
        <v>ORDER1937//CUST7921/45449/Bananas/Q-1/*@?##25</v>
      </c>
      <c r="D128" s="13" t="str">
        <f t="shared" si="2"/>
        <v>ORDER1937CUST792145449BananasQ-1*@?##25</v>
      </c>
      <c r="E128" s="13" t="str">
        <f t="shared" si="3"/>
        <v>ORDER1937CUST792145449BananasQ125</v>
      </c>
      <c r="F128" s="14">
        <f t="shared" si="4"/>
        <v>45449</v>
      </c>
      <c r="G128" s="13" t="str">
        <f t="shared" si="5"/>
        <v>ORDER1937</v>
      </c>
      <c r="H128" s="13" t="str">
        <f t="shared" si="6"/>
        <v>CUST7921</v>
      </c>
      <c r="I128" s="13" t="str">
        <f t="shared" si="7"/>
        <v>Bananas</v>
      </c>
      <c r="J128" s="13" t="str">
        <f t="shared" si="8"/>
        <v>1</v>
      </c>
      <c r="K128" s="13" t="str">
        <f t="shared" si="9"/>
        <v>25</v>
      </c>
    </row>
    <row r="129">
      <c r="A129" s="10">
        <v>128.0</v>
      </c>
      <c r="B129" s="11" t="s">
        <v>147</v>
      </c>
      <c r="C129" s="12" t="str">
        <f t="shared" si="1"/>
        <v>ORDER1937//CUST7921/45449/Potatoes/Q-1/*@?##15</v>
      </c>
      <c r="D129" s="13" t="str">
        <f t="shared" si="2"/>
        <v>ORDER1937CUST792145449PotatoesQ-1*@?##15</v>
      </c>
      <c r="E129" s="13" t="str">
        <f t="shared" si="3"/>
        <v>ORDER1937CUST792145449PotatoesQ115</v>
      </c>
      <c r="F129" s="14">
        <f t="shared" si="4"/>
        <v>45449</v>
      </c>
      <c r="G129" s="13" t="str">
        <f t="shared" si="5"/>
        <v>ORDER1937</v>
      </c>
      <c r="H129" s="13" t="str">
        <f t="shared" si="6"/>
        <v>CUST7921</v>
      </c>
      <c r="I129" s="13" t="str">
        <f t="shared" si="7"/>
        <v>Potatoes</v>
      </c>
      <c r="J129" s="13" t="str">
        <f t="shared" si="8"/>
        <v>1</v>
      </c>
      <c r="K129" s="13" t="str">
        <f t="shared" si="9"/>
        <v>15</v>
      </c>
    </row>
    <row r="130">
      <c r="A130" s="10">
        <v>129.0</v>
      </c>
      <c r="B130" s="11" t="s">
        <v>148</v>
      </c>
      <c r="C130" s="12" t="str">
        <f t="shared" si="1"/>
        <v>ORDER1936//CUST9482/45449/Onions/Q-1/*@?##12.5</v>
      </c>
      <c r="D130" s="13" t="str">
        <f t="shared" si="2"/>
        <v>ORDER1936CUST948245449OnionsQ-1*@?##12.5</v>
      </c>
      <c r="E130" s="13" t="str">
        <f t="shared" si="3"/>
        <v>ORDER1936CUST948245449OnionsQ112.5</v>
      </c>
      <c r="F130" s="14">
        <f t="shared" si="4"/>
        <v>45449</v>
      </c>
      <c r="G130" s="13" t="str">
        <f t="shared" si="5"/>
        <v>ORDER1936</v>
      </c>
      <c r="H130" s="13" t="str">
        <f t="shared" si="6"/>
        <v>CUST9482</v>
      </c>
      <c r="I130" s="13" t="str">
        <f t="shared" si="7"/>
        <v>Onions</v>
      </c>
      <c r="J130" s="13" t="str">
        <f t="shared" si="8"/>
        <v>1</v>
      </c>
      <c r="K130" s="13" t="str">
        <f t="shared" si="9"/>
        <v>12.5</v>
      </c>
    </row>
    <row r="131">
      <c r="A131" s="10">
        <v>130.0</v>
      </c>
      <c r="B131" s="11" t="s">
        <v>149</v>
      </c>
      <c r="C131" s="12" t="str">
        <f t="shared" si="1"/>
        <v>ORDER1936//CUST9482/45449/Paneer/Q-1/*@?##40</v>
      </c>
      <c r="D131" s="13" t="str">
        <f t="shared" si="2"/>
        <v>ORDER1936CUST948245449PaneerQ-1*@?##40</v>
      </c>
      <c r="E131" s="13" t="str">
        <f t="shared" si="3"/>
        <v>ORDER1936CUST948245449PaneerQ140</v>
      </c>
      <c r="F131" s="14">
        <f t="shared" si="4"/>
        <v>45449</v>
      </c>
      <c r="G131" s="13" t="str">
        <f t="shared" si="5"/>
        <v>ORDER1936</v>
      </c>
      <c r="H131" s="13" t="str">
        <f t="shared" si="6"/>
        <v>CUST9482</v>
      </c>
      <c r="I131" s="13" t="str">
        <f t="shared" si="7"/>
        <v>Paneer</v>
      </c>
      <c r="J131" s="13" t="str">
        <f t="shared" si="8"/>
        <v>1</v>
      </c>
      <c r="K131" s="13" t="str">
        <f t="shared" si="9"/>
        <v>40</v>
      </c>
    </row>
    <row r="132">
      <c r="A132" s="10">
        <v>131.0</v>
      </c>
      <c r="B132" s="11" t="s">
        <v>150</v>
      </c>
      <c r="C132" s="12" t="str">
        <f t="shared" si="1"/>
        <v>ORDER1935//CUST4759/45449/Butter/Q-1/*@?##125</v>
      </c>
      <c r="D132" s="13" t="str">
        <f t="shared" si="2"/>
        <v>ORDER1935CUST475945449ButterQ-1*@?##125</v>
      </c>
      <c r="E132" s="13" t="str">
        <f t="shared" si="3"/>
        <v>ORDER1935CUST475945449ButterQ1125</v>
      </c>
      <c r="F132" s="14">
        <f t="shared" si="4"/>
        <v>45449</v>
      </c>
      <c r="G132" s="13" t="str">
        <f t="shared" si="5"/>
        <v>ORDER1935</v>
      </c>
      <c r="H132" s="13" t="str">
        <f t="shared" si="6"/>
        <v>CUST4759</v>
      </c>
      <c r="I132" s="13" t="str">
        <f t="shared" si="7"/>
        <v>Butter</v>
      </c>
      <c r="J132" s="13" t="str">
        <f t="shared" si="8"/>
        <v>1</v>
      </c>
      <c r="K132" s="13" t="str">
        <f t="shared" si="9"/>
        <v>125</v>
      </c>
    </row>
    <row r="133">
      <c r="A133" s="10">
        <v>132.0</v>
      </c>
      <c r="B133" s="11" t="s">
        <v>151</v>
      </c>
      <c r="C133" s="12" t="str">
        <f t="shared" si="1"/>
        <v>ORDER1935//CUST4759/45449/CheeseSlices/Q-1/*@?##60</v>
      </c>
      <c r="D133" s="13" t="str">
        <f t="shared" si="2"/>
        <v>ORDER1935CUST475945449CheeseSlicesQ-1*@?##60</v>
      </c>
      <c r="E133" s="13" t="str">
        <f t="shared" si="3"/>
        <v>ORDER1935CUST475945449CheeseSlicesQ160</v>
      </c>
      <c r="F133" s="14">
        <f t="shared" si="4"/>
        <v>45449</v>
      </c>
      <c r="G133" s="13" t="str">
        <f t="shared" si="5"/>
        <v>ORDER1935</v>
      </c>
      <c r="H133" s="13" t="str">
        <f t="shared" si="6"/>
        <v>CUST4759</v>
      </c>
      <c r="I133" s="13" t="str">
        <f t="shared" si="7"/>
        <v>CheeseSlices</v>
      </c>
      <c r="J133" s="13" t="str">
        <f t="shared" si="8"/>
        <v>1</v>
      </c>
      <c r="K133" s="13" t="str">
        <f t="shared" si="9"/>
        <v>60</v>
      </c>
    </row>
    <row r="134">
      <c r="A134" s="10">
        <v>133.0</v>
      </c>
      <c r="B134" s="11" t="s">
        <v>152</v>
      </c>
      <c r="C134" s="12" t="str">
        <f t="shared" si="1"/>
        <v>ORDER1934//CUST4923/45449/Sugar/Q-1/*@?##22.5</v>
      </c>
      <c r="D134" s="13" t="str">
        <f t="shared" si="2"/>
        <v>ORDER1934CUST492345449SugarQ-1*@?##22.5</v>
      </c>
      <c r="E134" s="13" t="str">
        <f t="shared" si="3"/>
        <v>ORDER1934CUST492345449SugarQ122.5</v>
      </c>
      <c r="F134" s="14">
        <f t="shared" si="4"/>
        <v>45449</v>
      </c>
      <c r="G134" s="13" t="str">
        <f t="shared" si="5"/>
        <v>ORDER1934</v>
      </c>
      <c r="H134" s="13" t="str">
        <f t="shared" si="6"/>
        <v>CUST4923</v>
      </c>
      <c r="I134" s="13" t="str">
        <f t="shared" si="7"/>
        <v>Sugar</v>
      </c>
      <c r="J134" s="13" t="str">
        <f t="shared" si="8"/>
        <v>1</v>
      </c>
      <c r="K134" s="13" t="str">
        <f t="shared" si="9"/>
        <v>22.5</v>
      </c>
    </row>
    <row r="135">
      <c r="A135" s="10">
        <v>134.0</v>
      </c>
      <c r="B135" s="11" t="s">
        <v>153</v>
      </c>
      <c r="C135" s="12" t="str">
        <f t="shared" si="1"/>
        <v>ORDER1934//CUST4923/45449/CookingOil/Q-1/*@?##75</v>
      </c>
      <c r="D135" s="13" t="str">
        <f t="shared" si="2"/>
        <v>ORDER1934CUST492345449CookingOilQ-1*@?##75</v>
      </c>
      <c r="E135" s="13" t="str">
        <f t="shared" si="3"/>
        <v>ORDER1934CUST492345449CookingOilQ175</v>
      </c>
      <c r="F135" s="14">
        <f t="shared" si="4"/>
        <v>45449</v>
      </c>
      <c r="G135" s="13" t="str">
        <f t="shared" si="5"/>
        <v>ORDER1934</v>
      </c>
      <c r="H135" s="13" t="str">
        <f t="shared" si="6"/>
        <v>CUST4923</v>
      </c>
      <c r="I135" s="13" t="str">
        <f t="shared" si="7"/>
        <v>CookingOil</v>
      </c>
      <c r="J135" s="13" t="str">
        <f t="shared" si="8"/>
        <v>1</v>
      </c>
      <c r="K135" s="13" t="str">
        <f t="shared" si="9"/>
        <v>75</v>
      </c>
    </row>
    <row r="136">
      <c r="A136" s="10">
        <v>135.0</v>
      </c>
      <c r="B136" s="11" t="s">
        <v>154</v>
      </c>
      <c r="C136" s="12" t="str">
        <f t="shared" si="1"/>
        <v>ORDER1933//CUST8317/45449/TeaLeaves/Q-1/*@?##60</v>
      </c>
      <c r="D136" s="13" t="str">
        <f t="shared" si="2"/>
        <v>ORDER1933CUST831745449TeaLeavesQ-1*@?##60</v>
      </c>
      <c r="E136" s="13" t="str">
        <f t="shared" si="3"/>
        <v>ORDER1933CUST831745449TeaLeavesQ160</v>
      </c>
      <c r="F136" s="14">
        <f t="shared" si="4"/>
        <v>45449</v>
      </c>
      <c r="G136" s="13" t="str">
        <f t="shared" si="5"/>
        <v>ORDER1933</v>
      </c>
      <c r="H136" s="13" t="str">
        <f t="shared" si="6"/>
        <v>CUST8317</v>
      </c>
      <c r="I136" s="13" t="str">
        <f t="shared" si="7"/>
        <v>TeaLeaves</v>
      </c>
      <c r="J136" s="13" t="str">
        <f t="shared" si="8"/>
        <v>1</v>
      </c>
      <c r="K136" s="13" t="str">
        <f t="shared" si="9"/>
        <v>60</v>
      </c>
    </row>
    <row r="137">
      <c r="A137" s="10">
        <v>136.0</v>
      </c>
      <c r="B137" s="11" t="s">
        <v>155</v>
      </c>
      <c r="C137" s="12" t="str">
        <f t="shared" si="1"/>
        <v>ORDER1933//CUST8317/45449/CoffeePowder/Q-2/*@?##90</v>
      </c>
      <c r="D137" s="13" t="str">
        <f t="shared" si="2"/>
        <v>ORDER1933CUST831745449CoffeePowderQ-2*@?##90</v>
      </c>
      <c r="E137" s="13" t="str">
        <f t="shared" si="3"/>
        <v>ORDER1933CUST831745449CoffeePowderQ290</v>
      </c>
      <c r="F137" s="14">
        <f t="shared" si="4"/>
        <v>45449</v>
      </c>
      <c r="G137" s="13" t="str">
        <f t="shared" si="5"/>
        <v>ORDER1933</v>
      </c>
      <c r="H137" s="13" t="str">
        <f t="shared" si="6"/>
        <v>CUST8317</v>
      </c>
      <c r="I137" s="13" t="str">
        <f t="shared" si="7"/>
        <v>CoffeePowder</v>
      </c>
      <c r="J137" s="13" t="str">
        <f t="shared" si="8"/>
        <v>2</v>
      </c>
      <c r="K137" s="13" t="str">
        <f t="shared" si="9"/>
        <v>90</v>
      </c>
    </row>
    <row r="138">
      <c r="A138" s="10">
        <v>137.0</v>
      </c>
      <c r="B138" s="11" t="s">
        <v>156</v>
      </c>
      <c r="C138" s="12" t="str">
        <f t="shared" si="1"/>
        <v>ORDER1932//CUST6201/45448/Biscuits/Q-1/*@?##20</v>
      </c>
      <c r="D138" s="13" t="str">
        <f t="shared" si="2"/>
        <v>ORDER1932CUST620145448BiscuitsQ-1*@?##20</v>
      </c>
      <c r="E138" s="13" t="str">
        <f t="shared" si="3"/>
        <v>ORDER1932CUST620145448BiscuitsQ120</v>
      </c>
      <c r="F138" s="14">
        <f t="shared" si="4"/>
        <v>45448</v>
      </c>
      <c r="G138" s="13" t="str">
        <f t="shared" si="5"/>
        <v>ORDER1932</v>
      </c>
      <c r="H138" s="13" t="str">
        <f t="shared" si="6"/>
        <v>CUST6201</v>
      </c>
      <c r="I138" s="13" t="str">
        <f t="shared" si="7"/>
        <v>Biscuits</v>
      </c>
      <c r="J138" s="13" t="str">
        <f t="shared" si="8"/>
        <v>1</v>
      </c>
      <c r="K138" s="13" t="str">
        <f t="shared" si="9"/>
        <v>20</v>
      </c>
    </row>
    <row r="139">
      <c r="A139" s="10">
        <v>138.0</v>
      </c>
      <c r="B139" s="11" t="s">
        <v>157</v>
      </c>
      <c r="C139" s="12" t="str">
        <f t="shared" si="1"/>
        <v>ORDER1932//CUST6201/45448/Chocolates/Q-1/*@?##50</v>
      </c>
      <c r="D139" s="13" t="str">
        <f t="shared" si="2"/>
        <v>ORDER1932CUST620145448ChocolatesQ-1*@?##50</v>
      </c>
      <c r="E139" s="13" t="str">
        <f t="shared" si="3"/>
        <v>ORDER1932CUST620145448ChocolatesQ150</v>
      </c>
      <c r="F139" s="14">
        <f t="shared" si="4"/>
        <v>45448</v>
      </c>
      <c r="G139" s="13" t="str">
        <f t="shared" si="5"/>
        <v>ORDER1932</v>
      </c>
      <c r="H139" s="13" t="str">
        <f t="shared" si="6"/>
        <v>CUST6201</v>
      </c>
      <c r="I139" s="13" t="str">
        <f t="shared" si="7"/>
        <v>Chocolates</v>
      </c>
      <c r="J139" s="13" t="str">
        <f t="shared" si="8"/>
        <v>1</v>
      </c>
      <c r="K139" s="13" t="str">
        <f t="shared" si="9"/>
        <v>50</v>
      </c>
    </row>
    <row r="140">
      <c r="A140" s="10">
        <v>139.0</v>
      </c>
      <c r="B140" s="11" t="s">
        <v>158</v>
      </c>
      <c r="C140" s="12" t="str">
        <f t="shared" si="1"/>
        <v>ORDER1931//CUST7461/45448/IceCream/Q-1/*@?##90</v>
      </c>
      <c r="D140" s="13" t="str">
        <f t="shared" si="2"/>
        <v>ORDER1931CUST746145448IceCreamQ-1*@?##90</v>
      </c>
      <c r="E140" s="13" t="str">
        <f t="shared" si="3"/>
        <v>ORDER1931CUST746145448IceCreamQ190</v>
      </c>
      <c r="F140" s="14">
        <f t="shared" si="4"/>
        <v>45448</v>
      </c>
      <c r="G140" s="13" t="str">
        <f t="shared" si="5"/>
        <v>ORDER1931</v>
      </c>
      <c r="H140" s="13" t="str">
        <f t="shared" si="6"/>
        <v>CUST7461</v>
      </c>
      <c r="I140" s="13" t="str">
        <f t="shared" si="7"/>
        <v>IceCream</v>
      </c>
      <c r="J140" s="13" t="str">
        <f t="shared" si="8"/>
        <v>1</v>
      </c>
      <c r="K140" s="13" t="str">
        <f t="shared" si="9"/>
        <v>90</v>
      </c>
    </row>
    <row r="141">
      <c r="A141" s="10">
        <v>140.0</v>
      </c>
      <c r="B141" s="11" t="s">
        <v>159</v>
      </c>
      <c r="C141" s="12" t="str">
        <f t="shared" si="1"/>
        <v>ORDER1931//CUST7461/45448/SoftDrink/Q-1/*@?##50</v>
      </c>
      <c r="D141" s="13" t="str">
        <f t="shared" si="2"/>
        <v>ORDER1931CUST746145448SoftDrinkQ-1*@?##50</v>
      </c>
      <c r="E141" s="13" t="str">
        <f t="shared" si="3"/>
        <v>ORDER1931CUST746145448SoftDrinkQ150</v>
      </c>
      <c r="F141" s="14">
        <f t="shared" si="4"/>
        <v>45448</v>
      </c>
      <c r="G141" s="13" t="str">
        <f t="shared" si="5"/>
        <v>ORDER1931</v>
      </c>
      <c r="H141" s="13" t="str">
        <f t="shared" si="6"/>
        <v>CUST7461</v>
      </c>
      <c r="I141" s="13" t="str">
        <f t="shared" si="7"/>
        <v>SoftDrink</v>
      </c>
      <c r="J141" s="13" t="str">
        <f t="shared" si="8"/>
        <v>1</v>
      </c>
      <c r="K141" s="13" t="str">
        <f t="shared" si="9"/>
        <v>50</v>
      </c>
    </row>
    <row r="142">
      <c r="A142" s="10">
        <v>141.0</v>
      </c>
      <c r="B142" s="11" t="s">
        <v>160</v>
      </c>
      <c r="C142" s="12" t="str">
        <f t="shared" si="1"/>
        <v>ORDER1930//CUST5349/45448/BasmatiRice/Q-1/*@?##60</v>
      </c>
      <c r="D142" s="13" t="str">
        <f t="shared" si="2"/>
        <v>ORDER1930CUST534945448BasmatiRiceQ-1*@?##60</v>
      </c>
      <c r="E142" s="13" t="str">
        <f t="shared" si="3"/>
        <v>ORDER1930CUST534945448BasmatiRiceQ160</v>
      </c>
      <c r="F142" s="14">
        <f t="shared" si="4"/>
        <v>45448</v>
      </c>
      <c r="G142" s="13" t="str">
        <f t="shared" si="5"/>
        <v>ORDER1930</v>
      </c>
      <c r="H142" s="13" t="str">
        <f t="shared" si="6"/>
        <v>CUST5349</v>
      </c>
      <c r="I142" s="13" t="str">
        <f t="shared" si="7"/>
        <v>BasmatiRice</v>
      </c>
      <c r="J142" s="13" t="str">
        <f t="shared" si="8"/>
        <v>1</v>
      </c>
      <c r="K142" s="13" t="str">
        <f t="shared" si="9"/>
        <v>60</v>
      </c>
    </row>
    <row r="143">
      <c r="A143" s="10">
        <v>142.0</v>
      </c>
      <c r="B143" s="11" t="s">
        <v>161</v>
      </c>
      <c r="C143" s="12" t="str">
        <f t="shared" si="1"/>
        <v>ORDER1930//CUST5349/45448/WholeWheatBread/Q-1/*@?##20</v>
      </c>
      <c r="D143" s="13" t="str">
        <f t="shared" si="2"/>
        <v>ORDER1930CUST534945448WholeWheatBreadQ-1*@?##20</v>
      </c>
      <c r="E143" s="13" t="str">
        <f t="shared" si="3"/>
        <v>ORDER1930CUST534945448WholeWheatBreadQ120</v>
      </c>
      <c r="F143" s="14">
        <f t="shared" si="4"/>
        <v>45448</v>
      </c>
      <c r="G143" s="13" t="str">
        <f t="shared" si="5"/>
        <v>ORDER1930</v>
      </c>
      <c r="H143" s="13" t="str">
        <f t="shared" si="6"/>
        <v>CUST5349</v>
      </c>
      <c r="I143" s="13" t="str">
        <f t="shared" si="7"/>
        <v>WholeWheatBread</v>
      </c>
      <c r="J143" s="13" t="str">
        <f t="shared" si="8"/>
        <v>1</v>
      </c>
      <c r="K143" s="13" t="str">
        <f t="shared" si="9"/>
        <v>20</v>
      </c>
    </row>
    <row r="144">
      <c r="A144" s="10">
        <v>143.0</v>
      </c>
      <c r="B144" s="11" t="s">
        <v>162</v>
      </c>
      <c r="C144" s="12" t="str">
        <f t="shared" si="1"/>
        <v>ORDER1929//CUST7429/45448/FreshMilk/Q-1/*@?##30</v>
      </c>
      <c r="D144" s="13" t="str">
        <f t="shared" si="2"/>
        <v>ORDER1929CUST742945448FreshMilkQ-1*@?##30</v>
      </c>
      <c r="E144" s="13" t="str">
        <f t="shared" si="3"/>
        <v>ORDER1929CUST742945448FreshMilkQ130</v>
      </c>
      <c r="F144" s="14">
        <f t="shared" si="4"/>
        <v>45448</v>
      </c>
      <c r="G144" s="13" t="str">
        <f t="shared" si="5"/>
        <v>ORDER1929</v>
      </c>
      <c r="H144" s="13" t="str">
        <f t="shared" si="6"/>
        <v>CUST7429</v>
      </c>
      <c r="I144" s="13" t="str">
        <f t="shared" si="7"/>
        <v>FreshMilk</v>
      </c>
      <c r="J144" s="13" t="str">
        <f t="shared" si="8"/>
        <v>1</v>
      </c>
      <c r="K144" s="13" t="str">
        <f t="shared" si="9"/>
        <v>30</v>
      </c>
    </row>
    <row r="145">
      <c r="A145" s="10">
        <v>144.0</v>
      </c>
      <c r="B145" s="11" t="s">
        <v>163</v>
      </c>
      <c r="C145" s="12" t="str">
        <f t="shared" si="1"/>
        <v>ORDER1929//CUST7429/45448/Eggs/Q-1/*@?##40</v>
      </c>
      <c r="D145" s="13" t="str">
        <f t="shared" si="2"/>
        <v>ORDER1929CUST742945448EggsQ-1*@?##40</v>
      </c>
      <c r="E145" s="13" t="str">
        <f t="shared" si="3"/>
        <v>ORDER1929CUST742945448EggsQ140</v>
      </c>
      <c r="F145" s="14">
        <f t="shared" si="4"/>
        <v>45448</v>
      </c>
      <c r="G145" s="13" t="str">
        <f t="shared" si="5"/>
        <v>ORDER1929</v>
      </c>
      <c r="H145" s="13" t="str">
        <f t="shared" si="6"/>
        <v>CUST7429</v>
      </c>
      <c r="I145" s="13" t="str">
        <f t="shared" si="7"/>
        <v>Eggs</v>
      </c>
      <c r="J145" s="13" t="str">
        <f t="shared" si="8"/>
        <v>1</v>
      </c>
      <c r="K145" s="13" t="str">
        <f t="shared" si="9"/>
        <v>40</v>
      </c>
    </row>
    <row r="146">
      <c r="A146" s="10">
        <v>145.0</v>
      </c>
      <c r="B146" s="11" t="s">
        <v>164</v>
      </c>
      <c r="C146" s="12" t="str">
        <f t="shared" si="1"/>
        <v>ORDER1928//CUST4923/45448/ChickenBreast/Q-1/*@?##125</v>
      </c>
      <c r="D146" s="13" t="str">
        <f t="shared" si="2"/>
        <v>ORDER1928CUST492345448ChickenBreastQ-1*@?##125</v>
      </c>
      <c r="E146" s="13" t="str">
        <f t="shared" si="3"/>
        <v>ORDER1928CUST492345448ChickenBreastQ1125</v>
      </c>
      <c r="F146" s="14">
        <f t="shared" si="4"/>
        <v>45448</v>
      </c>
      <c r="G146" s="13" t="str">
        <f t="shared" si="5"/>
        <v>ORDER1928</v>
      </c>
      <c r="H146" s="13" t="str">
        <f t="shared" si="6"/>
        <v>CUST4923</v>
      </c>
      <c r="I146" s="13" t="str">
        <f t="shared" si="7"/>
        <v>ChickenBreast</v>
      </c>
      <c r="J146" s="13" t="str">
        <f t="shared" si="8"/>
        <v>1</v>
      </c>
      <c r="K146" s="13" t="str">
        <f t="shared" si="9"/>
        <v>125</v>
      </c>
    </row>
    <row r="147">
      <c r="A147" s="10">
        <v>146.0</v>
      </c>
      <c r="B147" s="11" t="s">
        <v>165</v>
      </c>
      <c r="C147" s="12" t="str">
        <f t="shared" si="1"/>
        <v>ORDER1928//CUST4923/45448/Apples/Q-1/*@?##75</v>
      </c>
      <c r="D147" s="13" t="str">
        <f t="shared" si="2"/>
        <v>ORDER1928CUST492345448ApplesQ-1*@?##75</v>
      </c>
      <c r="E147" s="13" t="str">
        <f t="shared" si="3"/>
        <v>ORDER1928CUST492345448ApplesQ175</v>
      </c>
      <c r="F147" s="14">
        <f t="shared" si="4"/>
        <v>45448</v>
      </c>
      <c r="G147" s="13" t="str">
        <f t="shared" si="5"/>
        <v>ORDER1928</v>
      </c>
      <c r="H147" s="13" t="str">
        <f t="shared" si="6"/>
        <v>CUST4923</v>
      </c>
      <c r="I147" s="13" t="str">
        <f t="shared" si="7"/>
        <v>Apples</v>
      </c>
      <c r="J147" s="13" t="str">
        <f t="shared" si="8"/>
        <v>1</v>
      </c>
      <c r="K147" s="13" t="str">
        <f t="shared" si="9"/>
        <v>75</v>
      </c>
    </row>
    <row r="148">
      <c r="A148" s="10">
        <v>147.0</v>
      </c>
      <c r="B148" s="11" t="s">
        <v>166</v>
      </c>
      <c r="C148" s="12" t="str">
        <f t="shared" si="1"/>
        <v>ORDER1927//CUST7461/45448/Bananas/Q-1/*@?##25</v>
      </c>
      <c r="D148" s="13" t="str">
        <f t="shared" si="2"/>
        <v>ORDER1927CUST746145448BananasQ-1*@?##25</v>
      </c>
      <c r="E148" s="13" t="str">
        <f t="shared" si="3"/>
        <v>ORDER1927CUST746145448BananasQ125</v>
      </c>
      <c r="F148" s="14">
        <f t="shared" si="4"/>
        <v>45448</v>
      </c>
      <c r="G148" s="13" t="str">
        <f t="shared" si="5"/>
        <v>ORDER1927</v>
      </c>
      <c r="H148" s="13" t="str">
        <f t="shared" si="6"/>
        <v>CUST7461</v>
      </c>
      <c r="I148" s="13" t="str">
        <f t="shared" si="7"/>
        <v>Bananas</v>
      </c>
      <c r="J148" s="13" t="str">
        <f t="shared" si="8"/>
        <v>1</v>
      </c>
      <c r="K148" s="13" t="str">
        <f t="shared" si="9"/>
        <v>25</v>
      </c>
    </row>
    <row r="149">
      <c r="A149" s="10">
        <v>148.0</v>
      </c>
      <c r="B149" s="11" t="s">
        <v>167</v>
      </c>
      <c r="C149" s="12" t="str">
        <f t="shared" si="1"/>
        <v>ORDER1927//CUST7461/45448/Potatoes/Q-1/*@?##15</v>
      </c>
      <c r="D149" s="13" t="str">
        <f t="shared" si="2"/>
        <v>ORDER1927CUST746145448PotatoesQ-1*@?##15</v>
      </c>
      <c r="E149" s="13" t="str">
        <f t="shared" si="3"/>
        <v>ORDER1927CUST746145448PotatoesQ115</v>
      </c>
      <c r="F149" s="14">
        <f t="shared" si="4"/>
        <v>45448</v>
      </c>
      <c r="G149" s="13" t="str">
        <f t="shared" si="5"/>
        <v>ORDER1927</v>
      </c>
      <c r="H149" s="13" t="str">
        <f t="shared" si="6"/>
        <v>CUST7461</v>
      </c>
      <c r="I149" s="13" t="str">
        <f t="shared" si="7"/>
        <v>Potatoes</v>
      </c>
      <c r="J149" s="13" t="str">
        <f t="shared" si="8"/>
        <v>1</v>
      </c>
      <c r="K149" s="13" t="str">
        <f t="shared" si="9"/>
        <v>15</v>
      </c>
    </row>
    <row r="150">
      <c r="A150" s="10">
        <v>149.0</v>
      </c>
      <c r="B150" s="11" t="s">
        <v>168</v>
      </c>
      <c r="C150" s="12" t="str">
        <f t="shared" si="1"/>
        <v>ORDER1926//CUST7429/45448/Onions/Q-1/*@?##12.5</v>
      </c>
      <c r="D150" s="13" t="str">
        <f t="shared" si="2"/>
        <v>ORDER1926CUST742945448OnionsQ-1*@?##12.5</v>
      </c>
      <c r="E150" s="13" t="str">
        <f t="shared" si="3"/>
        <v>ORDER1926CUST742945448OnionsQ112.5</v>
      </c>
      <c r="F150" s="14">
        <f t="shared" si="4"/>
        <v>45448</v>
      </c>
      <c r="G150" s="13" t="str">
        <f t="shared" si="5"/>
        <v>ORDER1926</v>
      </c>
      <c r="H150" s="13" t="str">
        <f t="shared" si="6"/>
        <v>CUST7429</v>
      </c>
      <c r="I150" s="13" t="str">
        <f t="shared" si="7"/>
        <v>Onions</v>
      </c>
      <c r="J150" s="13" t="str">
        <f t="shared" si="8"/>
        <v>1</v>
      </c>
      <c r="K150" s="13" t="str">
        <f t="shared" si="9"/>
        <v>12.5</v>
      </c>
    </row>
    <row r="151">
      <c r="A151" s="10">
        <v>150.0</v>
      </c>
      <c r="B151" s="11" t="s">
        <v>169</v>
      </c>
      <c r="C151" s="12" t="str">
        <f t="shared" si="1"/>
        <v>ORDER1926//CUST7429/45448/Paneer/Q-1/*@?##40</v>
      </c>
      <c r="D151" s="13" t="str">
        <f t="shared" si="2"/>
        <v>ORDER1926CUST742945448PaneerQ-1*@?##40</v>
      </c>
      <c r="E151" s="13" t="str">
        <f t="shared" si="3"/>
        <v>ORDER1926CUST742945448PaneerQ140</v>
      </c>
      <c r="F151" s="14">
        <f t="shared" si="4"/>
        <v>45448</v>
      </c>
      <c r="G151" s="13" t="str">
        <f t="shared" si="5"/>
        <v>ORDER1926</v>
      </c>
      <c r="H151" s="13" t="str">
        <f t="shared" si="6"/>
        <v>CUST7429</v>
      </c>
      <c r="I151" s="13" t="str">
        <f t="shared" si="7"/>
        <v>Paneer</v>
      </c>
      <c r="J151" s="13" t="str">
        <f t="shared" si="8"/>
        <v>1</v>
      </c>
      <c r="K151" s="13" t="str">
        <f t="shared" si="9"/>
        <v>40</v>
      </c>
    </row>
    <row r="152">
      <c r="A152" s="10">
        <v>151.0</v>
      </c>
      <c r="B152" s="11" t="s">
        <v>170</v>
      </c>
      <c r="C152" s="12" t="str">
        <f t="shared" si="1"/>
        <v>ORDER1925//CUST8355/45448/Butter/Q-2/*@?##250</v>
      </c>
      <c r="D152" s="13" t="str">
        <f t="shared" si="2"/>
        <v>ORDER1925CUST835545448ButterQ-2*@?##250</v>
      </c>
      <c r="E152" s="13" t="str">
        <f t="shared" si="3"/>
        <v>ORDER1925CUST835545448ButterQ2250</v>
      </c>
      <c r="F152" s="14">
        <f t="shared" si="4"/>
        <v>45448</v>
      </c>
      <c r="G152" s="13" t="str">
        <f t="shared" si="5"/>
        <v>ORDER1925</v>
      </c>
      <c r="H152" s="13" t="str">
        <f t="shared" si="6"/>
        <v>CUST8355</v>
      </c>
      <c r="I152" s="13" t="str">
        <f t="shared" si="7"/>
        <v>Butter</v>
      </c>
      <c r="J152" s="13" t="str">
        <f t="shared" si="8"/>
        <v>2</v>
      </c>
      <c r="K152" s="13" t="str">
        <f t="shared" si="9"/>
        <v>250</v>
      </c>
    </row>
    <row r="153">
      <c r="A153" s="10">
        <v>152.0</v>
      </c>
      <c r="B153" s="11" t="s">
        <v>171</v>
      </c>
      <c r="C153" s="12" t="str">
        <f t="shared" si="1"/>
        <v>ORDER1925//CUST8355/45448/CheeseSlices/Q-1/*@?##60</v>
      </c>
      <c r="D153" s="13" t="str">
        <f t="shared" si="2"/>
        <v>ORDER1925CUST835545448CheeseSlicesQ-1*@?##60</v>
      </c>
      <c r="E153" s="13" t="str">
        <f t="shared" si="3"/>
        <v>ORDER1925CUST835545448CheeseSlicesQ160</v>
      </c>
      <c r="F153" s="14">
        <f t="shared" si="4"/>
        <v>45448</v>
      </c>
      <c r="G153" s="13" t="str">
        <f t="shared" si="5"/>
        <v>ORDER1925</v>
      </c>
      <c r="H153" s="13" t="str">
        <f t="shared" si="6"/>
        <v>CUST8355</v>
      </c>
      <c r="I153" s="13" t="str">
        <f t="shared" si="7"/>
        <v>CheeseSlices</v>
      </c>
      <c r="J153" s="13" t="str">
        <f t="shared" si="8"/>
        <v>1</v>
      </c>
      <c r="K153" s="13" t="str">
        <f t="shared" si="9"/>
        <v>60</v>
      </c>
    </row>
    <row r="154">
      <c r="A154" s="10">
        <v>153.0</v>
      </c>
      <c r="B154" s="11" t="s">
        <v>172</v>
      </c>
      <c r="C154" s="12" t="str">
        <f t="shared" si="1"/>
        <v>ORDER1924//CUST6570/45448/Sugar/Q-1/*@?##22.5</v>
      </c>
      <c r="D154" s="13" t="str">
        <f t="shared" si="2"/>
        <v>ORDER1924CUST657045448SugarQ-1*@?##22.5</v>
      </c>
      <c r="E154" s="13" t="str">
        <f t="shared" si="3"/>
        <v>ORDER1924CUST657045448SugarQ122.5</v>
      </c>
      <c r="F154" s="14">
        <f t="shared" si="4"/>
        <v>45448</v>
      </c>
      <c r="G154" s="13" t="str">
        <f t="shared" si="5"/>
        <v>ORDER1924</v>
      </c>
      <c r="H154" s="13" t="str">
        <f t="shared" si="6"/>
        <v>CUST6570</v>
      </c>
      <c r="I154" s="13" t="str">
        <f t="shared" si="7"/>
        <v>Sugar</v>
      </c>
      <c r="J154" s="13" t="str">
        <f t="shared" si="8"/>
        <v>1</v>
      </c>
      <c r="K154" s="13" t="str">
        <f t="shared" si="9"/>
        <v>22.5</v>
      </c>
    </row>
    <row r="155">
      <c r="A155" s="10">
        <v>154.0</v>
      </c>
      <c r="B155" s="11" t="s">
        <v>173</v>
      </c>
      <c r="C155" s="12" t="str">
        <f t="shared" si="1"/>
        <v>ORDER1924//CUST6570/45448/CookingOil/Q-1/*@?##75</v>
      </c>
      <c r="D155" s="13" t="str">
        <f t="shared" si="2"/>
        <v>ORDER1924CUST657045448CookingOilQ-1*@?##75</v>
      </c>
      <c r="E155" s="13" t="str">
        <f t="shared" si="3"/>
        <v>ORDER1924CUST657045448CookingOilQ175</v>
      </c>
      <c r="F155" s="14">
        <f t="shared" si="4"/>
        <v>45448</v>
      </c>
      <c r="G155" s="13" t="str">
        <f t="shared" si="5"/>
        <v>ORDER1924</v>
      </c>
      <c r="H155" s="13" t="str">
        <f t="shared" si="6"/>
        <v>CUST6570</v>
      </c>
      <c r="I155" s="13" t="str">
        <f t="shared" si="7"/>
        <v>CookingOil</v>
      </c>
      <c r="J155" s="13" t="str">
        <f t="shared" si="8"/>
        <v>1</v>
      </c>
      <c r="K155" s="13" t="str">
        <f t="shared" si="9"/>
        <v>75</v>
      </c>
    </row>
    <row r="156">
      <c r="A156" s="10">
        <v>155.0</v>
      </c>
      <c r="B156" s="11" t="s">
        <v>174</v>
      </c>
      <c r="C156" s="12" t="str">
        <f t="shared" si="1"/>
        <v>ORDER1923//CUST2169/45448/TeaLeaves/Q-1/*@?##60</v>
      </c>
      <c r="D156" s="13" t="str">
        <f t="shared" si="2"/>
        <v>ORDER1923CUST216945448TeaLeavesQ-1*@?##60</v>
      </c>
      <c r="E156" s="13" t="str">
        <f t="shared" si="3"/>
        <v>ORDER1923CUST216945448TeaLeavesQ160</v>
      </c>
      <c r="F156" s="14">
        <f t="shared" si="4"/>
        <v>45448</v>
      </c>
      <c r="G156" s="13" t="str">
        <f t="shared" si="5"/>
        <v>ORDER1923</v>
      </c>
      <c r="H156" s="13" t="str">
        <f t="shared" si="6"/>
        <v>CUST2169</v>
      </c>
      <c r="I156" s="13" t="str">
        <f t="shared" si="7"/>
        <v>TeaLeaves</v>
      </c>
      <c r="J156" s="13" t="str">
        <f t="shared" si="8"/>
        <v>1</v>
      </c>
      <c r="K156" s="13" t="str">
        <f t="shared" si="9"/>
        <v>60</v>
      </c>
    </row>
    <row r="157">
      <c r="A157" s="10">
        <v>156.0</v>
      </c>
      <c r="B157" s="11" t="s">
        <v>175</v>
      </c>
      <c r="C157" s="12" t="str">
        <f t="shared" si="1"/>
        <v>ORDER1923//CUST2169/45448/CoffeePowder/Q-1/*@?##45</v>
      </c>
      <c r="D157" s="13" t="str">
        <f t="shared" si="2"/>
        <v>ORDER1923CUST216945448CoffeePowderQ-1*@?##45</v>
      </c>
      <c r="E157" s="13" t="str">
        <f t="shared" si="3"/>
        <v>ORDER1923CUST216945448CoffeePowderQ145</v>
      </c>
      <c r="F157" s="14">
        <f t="shared" si="4"/>
        <v>45448</v>
      </c>
      <c r="G157" s="13" t="str">
        <f t="shared" si="5"/>
        <v>ORDER1923</v>
      </c>
      <c r="H157" s="13" t="str">
        <f t="shared" si="6"/>
        <v>CUST2169</v>
      </c>
      <c r="I157" s="13" t="str">
        <f t="shared" si="7"/>
        <v>CoffeePowder</v>
      </c>
      <c r="J157" s="13" t="str">
        <f t="shared" si="8"/>
        <v>1</v>
      </c>
      <c r="K157" s="13" t="str">
        <f t="shared" si="9"/>
        <v>45</v>
      </c>
    </row>
    <row r="158">
      <c r="A158" s="10">
        <v>157.0</v>
      </c>
      <c r="B158" s="11" t="s">
        <v>176</v>
      </c>
      <c r="C158" s="12" t="str">
        <f t="shared" si="1"/>
        <v>ORDER1922//CUST3392/45448/Biscuits/Q-1/*@?##20</v>
      </c>
      <c r="D158" s="13" t="str">
        <f t="shared" si="2"/>
        <v>ORDER1922CUST339245448BiscuitsQ-1*@?##20</v>
      </c>
      <c r="E158" s="13" t="str">
        <f t="shared" si="3"/>
        <v>ORDER1922CUST339245448BiscuitsQ120</v>
      </c>
      <c r="F158" s="14">
        <f t="shared" si="4"/>
        <v>45448</v>
      </c>
      <c r="G158" s="13" t="str">
        <f t="shared" si="5"/>
        <v>ORDER1922</v>
      </c>
      <c r="H158" s="13" t="str">
        <f t="shared" si="6"/>
        <v>CUST3392</v>
      </c>
      <c r="I158" s="13" t="str">
        <f t="shared" si="7"/>
        <v>Biscuits</v>
      </c>
      <c r="J158" s="13" t="str">
        <f t="shared" si="8"/>
        <v>1</v>
      </c>
      <c r="K158" s="13" t="str">
        <f t="shared" si="9"/>
        <v>20</v>
      </c>
    </row>
    <row r="159">
      <c r="A159" s="10">
        <v>158.0</v>
      </c>
      <c r="B159" s="11" t="s">
        <v>177</v>
      </c>
      <c r="C159" s="12" t="str">
        <f t="shared" si="1"/>
        <v>ORDER1922//CUST3392/45448/Chocolates/Q-1/*@?##50</v>
      </c>
      <c r="D159" s="13" t="str">
        <f t="shared" si="2"/>
        <v>ORDER1922CUST339245448ChocolatesQ-1*@?##50</v>
      </c>
      <c r="E159" s="13" t="str">
        <f t="shared" si="3"/>
        <v>ORDER1922CUST339245448ChocolatesQ150</v>
      </c>
      <c r="F159" s="14">
        <f t="shared" si="4"/>
        <v>45448</v>
      </c>
      <c r="G159" s="13" t="str">
        <f t="shared" si="5"/>
        <v>ORDER1922</v>
      </c>
      <c r="H159" s="13" t="str">
        <f t="shared" si="6"/>
        <v>CUST3392</v>
      </c>
      <c r="I159" s="13" t="str">
        <f t="shared" si="7"/>
        <v>Chocolates</v>
      </c>
      <c r="J159" s="13" t="str">
        <f t="shared" si="8"/>
        <v>1</v>
      </c>
      <c r="K159" s="13" t="str">
        <f t="shared" si="9"/>
        <v>50</v>
      </c>
    </row>
    <row r="160">
      <c r="A160" s="10">
        <v>159.0</v>
      </c>
      <c r="B160" s="11" t="s">
        <v>178</v>
      </c>
      <c r="C160" s="12" t="str">
        <f t="shared" si="1"/>
        <v>ORDER1921//CUST2832/45448/IceCream/Q-2/*@?##180</v>
      </c>
      <c r="D160" s="13" t="str">
        <f t="shared" si="2"/>
        <v>ORDER1921CUST283245448IceCreamQ-2*@?##180</v>
      </c>
      <c r="E160" s="13" t="str">
        <f t="shared" si="3"/>
        <v>ORDER1921CUST283245448IceCreamQ2180</v>
      </c>
      <c r="F160" s="14">
        <f t="shared" si="4"/>
        <v>45448</v>
      </c>
      <c r="G160" s="13" t="str">
        <f t="shared" si="5"/>
        <v>ORDER1921</v>
      </c>
      <c r="H160" s="13" t="str">
        <f t="shared" si="6"/>
        <v>CUST2832</v>
      </c>
      <c r="I160" s="13" t="str">
        <f t="shared" si="7"/>
        <v>IceCream</v>
      </c>
      <c r="J160" s="13" t="str">
        <f t="shared" si="8"/>
        <v>2</v>
      </c>
      <c r="K160" s="13" t="str">
        <f t="shared" si="9"/>
        <v>180</v>
      </c>
    </row>
    <row r="161">
      <c r="A161" s="10">
        <v>160.0</v>
      </c>
      <c r="B161" s="11" t="s">
        <v>179</v>
      </c>
      <c r="C161" s="12" t="str">
        <f t="shared" si="1"/>
        <v>ORDER1921//CUST2832/45448/SoftDrink/Q-1/*@?##50</v>
      </c>
      <c r="D161" s="13" t="str">
        <f t="shared" si="2"/>
        <v>ORDER1921CUST283245448SoftDrinkQ-1*@?##50</v>
      </c>
      <c r="E161" s="13" t="str">
        <f t="shared" si="3"/>
        <v>ORDER1921CUST283245448SoftDrinkQ150</v>
      </c>
      <c r="F161" s="14">
        <f t="shared" si="4"/>
        <v>45448</v>
      </c>
      <c r="G161" s="13" t="str">
        <f t="shared" si="5"/>
        <v>ORDER1921</v>
      </c>
      <c r="H161" s="13" t="str">
        <f t="shared" si="6"/>
        <v>CUST2832</v>
      </c>
      <c r="I161" s="13" t="str">
        <f t="shared" si="7"/>
        <v>SoftDrink</v>
      </c>
      <c r="J161" s="13" t="str">
        <f t="shared" si="8"/>
        <v>1</v>
      </c>
      <c r="K161" s="13" t="str">
        <f t="shared" si="9"/>
        <v>50</v>
      </c>
    </row>
    <row r="162">
      <c r="A162" s="10">
        <v>161.0</v>
      </c>
      <c r="B162" s="11" t="s">
        <v>180</v>
      </c>
      <c r="C162" s="12" t="str">
        <f t="shared" si="1"/>
        <v>ORDER1920//CUST6201/45448/BasmatiRice/Q-1/*@?##60</v>
      </c>
      <c r="D162" s="13" t="str">
        <f t="shared" si="2"/>
        <v>ORDER1920CUST620145448BasmatiRiceQ-1*@?##60</v>
      </c>
      <c r="E162" s="13" t="str">
        <f t="shared" si="3"/>
        <v>ORDER1920CUST620145448BasmatiRiceQ160</v>
      </c>
      <c r="F162" s="14">
        <f t="shared" si="4"/>
        <v>45448</v>
      </c>
      <c r="G162" s="13" t="str">
        <f t="shared" si="5"/>
        <v>ORDER1920</v>
      </c>
      <c r="H162" s="13" t="str">
        <f t="shared" si="6"/>
        <v>CUST6201</v>
      </c>
      <c r="I162" s="13" t="str">
        <f t="shared" si="7"/>
        <v>BasmatiRice</v>
      </c>
      <c r="J162" s="13" t="str">
        <f t="shared" si="8"/>
        <v>1</v>
      </c>
      <c r="K162" s="13" t="str">
        <f t="shared" si="9"/>
        <v>60</v>
      </c>
    </row>
    <row r="163">
      <c r="A163" s="10">
        <v>162.0</v>
      </c>
      <c r="B163" s="11" t="s">
        <v>181</v>
      </c>
      <c r="C163" s="12" t="str">
        <f t="shared" si="1"/>
        <v>ORDER1920//CUST6201/45448/WholeWheatBread/Q-2/*@?##40</v>
      </c>
      <c r="D163" s="13" t="str">
        <f t="shared" si="2"/>
        <v>ORDER1920CUST620145448WholeWheatBreadQ-2*@?##40</v>
      </c>
      <c r="E163" s="13" t="str">
        <f t="shared" si="3"/>
        <v>ORDER1920CUST620145448WholeWheatBreadQ240</v>
      </c>
      <c r="F163" s="14">
        <f t="shared" si="4"/>
        <v>45448</v>
      </c>
      <c r="G163" s="13" t="str">
        <f t="shared" si="5"/>
        <v>ORDER1920</v>
      </c>
      <c r="H163" s="13" t="str">
        <f t="shared" si="6"/>
        <v>CUST6201</v>
      </c>
      <c r="I163" s="13" t="str">
        <f t="shared" si="7"/>
        <v>WholeWheatBread</v>
      </c>
      <c r="J163" s="13" t="str">
        <f t="shared" si="8"/>
        <v>2</v>
      </c>
      <c r="K163" s="13" t="str">
        <f t="shared" si="9"/>
        <v>40</v>
      </c>
    </row>
    <row r="164">
      <c r="A164" s="10">
        <v>163.0</v>
      </c>
      <c r="B164" s="11" t="s">
        <v>182</v>
      </c>
      <c r="C164" s="12" t="str">
        <f t="shared" si="1"/>
        <v>ORDER1919//CUST3704/45448/FreshMilk/Q-2/*@?##60</v>
      </c>
      <c r="D164" s="13" t="str">
        <f t="shared" si="2"/>
        <v>ORDER1919CUST370445448FreshMilkQ-2*@?##60</v>
      </c>
      <c r="E164" s="13" t="str">
        <f t="shared" si="3"/>
        <v>ORDER1919CUST370445448FreshMilkQ260</v>
      </c>
      <c r="F164" s="14">
        <f t="shared" si="4"/>
        <v>45448</v>
      </c>
      <c r="G164" s="13" t="str">
        <f t="shared" si="5"/>
        <v>ORDER1919</v>
      </c>
      <c r="H164" s="13" t="str">
        <f t="shared" si="6"/>
        <v>CUST3704</v>
      </c>
      <c r="I164" s="13" t="str">
        <f t="shared" si="7"/>
        <v>FreshMilk</v>
      </c>
      <c r="J164" s="13" t="str">
        <f t="shared" si="8"/>
        <v>2</v>
      </c>
      <c r="K164" s="13" t="str">
        <f t="shared" si="9"/>
        <v>60</v>
      </c>
    </row>
    <row r="165">
      <c r="A165" s="10">
        <v>164.0</v>
      </c>
      <c r="B165" s="11" t="s">
        <v>183</v>
      </c>
      <c r="C165" s="12" t="str">
        <f t="shared" si="1"/>
        <v>ORDER1919//CUST3704/45448/Eggs/Q-1/*@?##40</v>
      </c>
      <c r="D165" s="13" t="str">
        <f t="shared" si="2"/>
        <v>ORDER1919CUST370445448EggsQ-1*@?##40</v>
      </c>
      <c r="E165" s="13" t="str">
        <f t="shared" si="3"/>
        <v>ORDER1919CUST370445448EggsQ140</v>
      </c>
      <c r="F165" s="14">
        <f t="shared" si="4"/>
        <v>45448</v>
      </c>
      <c r="G165" s="13" t="str">
        <f t="shared" si="5"/>
        <v>ORDER1919</v>
      </c>
      <c r="H165" s="13" t="str">
        <f t="shared" si="6"/>
        <v>CUST3704</v>
      </c>
      <c r="I165" s="13" t="str">
        <f t="shared" si="7"/>
        <v>Eggs</v>
      </c>
      <c r="J165" s="13" t="str">
        <f t="shared" si="8"/>
        <v>1</v>
      </c>
      <c r="K165" s="13" t="str">
        <f t="shared" si="9"/>
        <v>40</v>
      </c>
    </row>
    <row r="166">
      <c r="A166" s="10">
        <v>165.0</v>
      </c>
      <c r="B166" s="11" t="s">
        <v>184</v>
      </c>
      <c r="C166" s="12" t="str">
        <f t="shared" si="1"/>
        <v>ORDER1918//CUST3153/45448/ChickenBreast/Q-1/*@?##125</v>
      </c>
      <c r="D166" s="13" t="str">
        <f t="shared" si="2"/>
        <v>ORDER1918CUST315345448ChickenBreastQ-1*@?##125</v>
      </c>
      <c r="E166" s="13" t="str">
        <f t="shared" si="3"/>
        <v>ORDER1918CUST315345448ChickenBreastQ1125</v>
      </c>
      <c r="F166" s="14">
        <f t="shared" si="4"/>
        <v>45448</v>
      </c>
      <c r="G166" s="13" t="str">
        <f t="shared" si="5"/>
        <v>ORDER1918</v>
      </c>
      <c r="H166" s="13" t="str">
        <f t="shared" si="6"/>
        <v>CUST3153</v>
      </c>
      <c r="I166" s="13" t="str">
        <f t="shared" si="7"/>
        <v>ChickenBreast</v>
      </c>
      <c r="J166" s="13" t="str">
        <f t="shared" si="8"/>
        <v>1</v>
      </c>
      <c r="K166" s="13" t="str">
        <f t="shared" si="9"/>
        <v>125</v>
      </c>
    </row>
    <row r="167">
      <c r="A167" s="10">
        <v>166.0</v>
      </c>
      <c r="B167" s="11" t="s">
        <v>185</v>
      </c>
      <c r="C167" s="12" t="str">
        <f t="shared" si="1"/>
        <v>ORDER1918//CUST3153/45448/Apples/Q-1/*@?##75</v>
      </c>
      <c r="D167" s="13" t="str">
        <f t="shared" si="2"/>
        <v>ORDER1918CUST315345448ApplesQ-1*@?##75</v>
      </c>
      <c r="E167" s="13" t="str">
        <f t="shared" si="3"/>
        <v>ORDER1918CUST315345448ApplesQ175</v>
      </c>
      <c r="F167" s="14">
        <f t="shared" si="4"/>
        <v>45448</v>
      </c>
      <c r="G167" s="13" t="str">
        <f t="shared" si="5"/>
        <v>ORDER1918</v>
      </c>
      <c r="H167" s="13" t="str">
        <f t="shared" si="6"/>
        <v>CUST3153</v>
      </c>
      <c r="I167" s="13" t="str">
        <f t="shared" si="7"/>
        <v>Apples</v>
      </c>
      <c r="J167" s="13" t="str">
        <f t="shared" si="8"/>
        <v>1</v>
      </c>
      <c r="K167" s="13" t="str">
        <f t="shared" si="9"/>
        <v>75</v>
      </c>
    </row>
    <row r="168">
      <c r="A168" s="10">
        <v>167.0</v>
      </c>
      <c r="B168" s="11" t="s">
        <v>186</v>
      </c>
      <c r="C168" s="12" t="str">
        <f t="shared" si="1"/>
        <v>ORDER1917//CUST1502/45448/Bananas/Q-1/*@?##25</v>
      </c>
      <c r="D168" s="13" t="str">
        <f t="shared" si="2"/>
        <v>ORDER1917CUST150245448BananasQ-1*@?##25</v>
      </c>
      <c r="E168" s="13" t="str">
        <f t="shared" si="3"/>
        <v>ORDER1917CUST150245448BananasQ125</v>
      </c>
      <c r="F168" s="14">
        <f t="shared" si="4"/>
        <v>45448</v>
      </c>
      <c r="G168" s="13" t="str">
        <f t="shared" si="5"/>
        <v>ORDER1917</v>
      </c>
      <c r="H168" s="13" t="str">
        <f t="shared" si="6"/>
        <v>CUST1502</v>
      </c>
      <c r="I168" s="13" t="str">
        <f t="shared" si="7"/>
        <v>Bananas</v>
      </c>
      <c r="J168" s="13" t="str">
        <f t="shared" si="8"/>
        <v>1</v>
      </c>
      <c r="K168" s="13" t="str">
        <f t="shared" si="9"/>
        <v>25</v>
      </c>
    </row>
    <row r="169">
      <c r="A169" s="10">
        <v>168.0</v>
      </c>
      <c r="B169" s="11" t="s">
        <v>187</v>
      </c>
      <c r="C169" s="12" t="str">
        <f t="shared" si="1"/>
        <v>ORDER1917//CUST1502/45448/Potatoes/Q-2/*@?##30</v>
      </c>
      <c r="D169" s="13" t="str">
        <f t="shared" si="2"/>
        <v>ORDER1917CUST150245448PotatoesQ-2*@?##30</v>
      </c>
      <c r="E169" s="13" t="str">
        <f t="shared" si="3"/>
        <v>ORDER1917CUST150245448PotatoesQ230</v>
      </c>
      <c r="F169" s="14">
        <f t="shared" si="4"/>
        <v>45448</v>
      </c>
      <c r="G169" s="13" t="str">
        <f t="shared" si="5"/>
        <v>ORDER1917</v>
      </c>
      <c r="H169" s="13" t="str">
        <f t="shared" si="6"/>
        <v>CUST1502</v>
      </c>
      <c r="I169" s="13" t="str">
        <f t="shared" si="7"/>
        <v>Potatoes</v>
      </c>
      <c r="J169" s="13" t="str">
        <f t="shared" si="8"/>
        <v>2</v>
      </c>
      <c r="K169" s="13" t="str">
        <f t="shared" si="9"/>
        <v>30</v>
      </c>
    </row>
    <row r="170">
      <c r="A170" s="10">
        <v>169.0</v>
      </c>
      <c r="B170" s="11" t="s">
        <v>188</v>
      </c>
      <c r="C170" s="12" t="str">
        <f t="shared" si="1"/>
        <v>ORDER1916//CUST9584/45448/Onions/Q-1/*@?##12.5</v>
      </c>
      <c r="D170" s="13" t="str">
        <f t="shared" si="2"/>
        <v>ORDER1916CUST958445448OnionsQ-1*@?##12.5</v>
      </c>
      <c r="E170" s="13" t="str">
        <f t="shared" si="3"/>
        <v>ORDER1916CUST958445448OnionsQ112.5</v>
      </c>
      <c r="F170" s="14">
        <f t="shared" si="4"/>
        <v>45448</v>
      </c>
      <c r="G170" s="13" t="str">
        <f t="shared" si="5"/>
        <v>ORDER1916</v>
      </c>
      <c r="H170" s="13" t="str">
        <f t="shared" si="6"/>
        <v>CUST9584</v>
      </c>
      <c r="I170" s="13" t="str">
        <f t="shared" si="7"/>
        <v>Onions</v>
      </c>
      <c r="J170" s="13" t="str">
        <f t="shared" si="8"/>
        <v>1</v>
      </c>
      <c r="K170" s="13" t="str">
        <f t="shared" si="9"/>
        <v>12.5</v>
      </c>
    </row>
    <row r="171">
      <c r="A171" s="10">
        <v>170.0</v>
      </c>
      <c r="B171" s="11" t="s">
        <v>189</v>
      </c>
      <c r="C171" s="12" t="str">
        <f t="shared" si="1"/>
        <v>ORDER1916//CUST9584/45448/Paneer/Q-1/*@?##40</v>
      </c>
      <c r="D171" s="13" t="str">
        <f t="shared" si="2"/>
        <v>ORDER1916CUST958445448PaneerQ-1*@?##40</v>
      </c>
      <c r="E171" s="13" t="str">
        <f t="shared" si="3"/>
        <v>ORDER1916CUST958445448PaneerQ140</v>
      </c>
      <c r="F171" s="14">
        <f t="shared" si="4"/>
        <v>45448</v>
      </c>
      <c r="G171" s="13" t="str">
        <f t="shared" si="5"/>
        <v>ORDER1916</v>
      </c>
      <c r="H171" s="13" t="str">
        <f t="shared" si="6"/>
        <v>CUST9584</v>
      </c>
      <c r="I171" s="13" t="str">
        <f t="shared" si="7"/>
        <v>Paneer</v>
      </c>
      <c r="J171" s="13" t="str">
        <f t="shared" si="8"/>
        <v>1</v>
      </c>
      <c r="K171" s="13" t="str">
        <f t="shared" si="9"/>
        <v>40</v>
      </c>
    </row>
    <row r="172">
      <c r="A172" s="10">
        <v>171.0</v>
      </c>
      <c r="B172" s="11" t="s">
        <v>190</v>
      </c>
      <c r="C172" s="12" t="str">
        <f t="shared" si="1"/>
        <v>ORDER1915//CUST7909/45448/Butter/Q-1/*@?##125</v>
      </c>
      <c r="D172" s="13" t="str">
        <f t="shared" si="2"/>
        <v>ORDER1915CUST790945448ButterQ-1*@?##125</v>
      </c>
      <c r="E172" s="13" t="str">
        <f t="shared" si="3"/>
        <v>ORDER1915CUST790945448ButterQ1125</v>
      </c>
      <c r="F172" s="14">
        <f t="shared" si="4"/>
        <v>45448</v>
      </c>
      <c r="G172" s="13" t="str">
        <f t="shared" si="5"/>
        <v>ORDER1915</v>
      </c>
      <c r="H172" s="13" t="str">
        <f t="shared" si="6"/>
        <v>CUST7909</v>
      </c>
      <c r="I172" s="13" t="str">
        <f t="shared" si="7"/>
        <v>Butter</v>
      </c>
      <c r="J172" s="13" t="str">
        <f t="shared" si="8"/>
        <v>1</v>
      </c>
      <c r="K172" s="13" t="str">
        <f t="shared" si="9"/>
        <v>125</v>
      </c>
    </row>
    <row r="173">
      <c r="A173" s="10">
        <v>172.0</v>
      </c>
      <c r="B173" s="11" t="s">
        <v>191</v>
      </c>
      <c r="C173" s="12" t="str">
        <f t="shared" si="1"/>
        <v>ORDER1915//CUST7909/45448/CheeseSlices/Q-1/*@?##60</v>
      </c>
      <c r="D173" s="13" t="str">
        <f t="shared" si="2"/>
        <v>ORDER1915CUST790945448CheeseSlicesQ-1*@?##60</v>
      </c>
      <c r="E173" s="13" t="str">
        <f t="shared" si="3"/>
        <v>ORDER1915CUST790945448CheeseSlicesQ160</v>
      </c>
      <c r="F173" s="14">
        <f t="shared" si="4"/>
        <v>45448</v>
      </c>
      <c r="G173" s="13" t="str">
        <f t="shared" si="5"/>
        <v>ORDER1915</v>
      </c>
      <c r="H173" s="13" t="str">
        <f t="shared" si="6"/>
        <v>CUST7909</v>
      </c>
      <c r="I173" s="13" t="str">
        <f t="shared" si="7"/>
        <v>CheeseSlices</v>
      </c>
      <c r="J173" s="13" t="str">
        <f t="shared" si="8"/>
        <v>1</v>
      </c>
      <c r="K173" s="13" t="str">
        <f t="shared" si="9"/>
        <v>60</v>
      </c>
    </row>
    <row r="174">
      <c r="A174" s="10">
        <v>173.0</v>
      </c>
      <c r="B174" s="11" t="s">
        <v>192</v>
      </c>
      <c r="C174" s="12" t="str">
        <f t="shared" si="1"/>
        <v>ORDER1914//CUST3384/45448/Sugar/Q-1/*@?##22.5</v>
      </c>
      <c r="D174" s="13" t="str">
        <f t="shared" si="2"/>
        <v>ORDER1914CUST338445448SugarQ-1*@?##22.5</v>
      </c>
      <c r="E174" s="13" t="str">
        <f t="shared" si="3"/>
        <v>ORDER1914CUST338445448SugarQ122.5</v>
      </c>
      <c r="F174" s="14">
        <f t="shared" si="4"/>
        <v>45448</v>
      </c>
      <c r="G174" s="13" t="str">
        <f t="shared" si="5"/>
        <v>ORDER1914</v>
      </c>
      <c r="H174" s="13" t="str">
        <f t="shared" si="6"/>
        <v>CUST3384</v>
      </c>
      <c r="I174" s="13" t="str">
        <f t="shared" si="7"/>
        <v>Sugar</v>
      </c>
      <c r="J174" s="13" t="str">
        <f t="shared" si="8"/>
        <v>1</v>
      </c>
      <c r="K174" s="13" t="str">
        <f t="shared" si="9"/>
        <v>22.5</v>
      </c>
    </row>
    <row r="175">
      <c r="A175" s="10">
        <v>174.0</v>
      </c>
      <c r="B175" s="11" t="s">
        <v>193</v>
      </c>
      <c r="C175" s="12" t="str">
        <f t="shared" si="1"/>
        <v>ORDER1914//CUST3384/45448/CookingOil/Q-1/*@?##75</v>
      </c>
      <c r="D175" s="13" t="str">
        <f t="shared" si="2"/>
        <v>ORDER1914CUST338445448CookingOilQ-1*@?##75</v>
      </c>
      <c r="E175" s="13" t="str">
        <f t="shared" si="3"/>
        <v>ORDER1914CUST338445448CookingOilQ175</v>
      </c>
      <c r="F175" s="14">
        <f t="shared" si="4"/>
        <v>45448</v>
      </c>
      <c r="G175" s="13" t="str">
        <f t="shared" si="5"/>
        <v>ORDER1914</v>
      </c>
      <c r="H175" s="13" t="str">
        <f t="shared" si="6"/>
        <v>CUST3384</v>
      </c>
      <c r="I175" s="13" t="str">
        <f t="shared" si="7"/>
        <v>CookingOil</v>
      </c>
      <c r="J175" s="13" t="str">
        <f t="shared" si="8"/>
        <v>1</v>
      </c>
      <c r="K175" s="13" t="str">
        <f t="shared" si="9"/>
        <v>75</v>
      </c>
    </row>
    <row r="176">
      <c r="A176" s="10">
        <v>175.0</v>
      </c>
      <c r="B176" s="11" t="s">
        <v>194</v>
      </c>
      <c r="C176" s="12" t="str">
        <f t="shared" si="1"/>
        <v>ORDER1913//CUST2658/45447/TeaLeaves/Q-1/*@?##60</v>
      </c>
      <c r="D176" s="13" t="str">
        <f t="shared" si="2"/>
        <v>ORDER1913CUST265845447TeaLeavesQ-1*@?##60</v>
      </c>
      <c r="E176" s="13" t="str">
        <f t="shared" si="3"/>
        <v>ORDER1913CUST265845447TeaLeavesQ160</v>
      </c>
      <c r="F176" s="14">
        <f t="shared" si="4"/>
        <v>45447</v>
      </c>
      <c r="G176" s="13" t="str">
        <f t="shared" si="5"/>
        <v>ORDER1913</v>
      </c>
      <c r="H176" s="13" t="str">
        <f t="shared" si="6"/>
        <v>CUST2658</v>
      </c>
      <c r="I176" s="13" t="str">
        <f t="shared" si="7"/>
        <v>TeaLeaves</v>
      </c>
      <c r="J176" s="13" t="str">
        <f t="shared" si="8"/>
        <v>1</v>
      </c>
      <c r="K176" s="13" t="str">
        <f t="shared" si="9"/>
        <v>60</v>
      </c>
    </row>
    <row r="177">
      <c r="A177" s="10">
        <v>176.0</v>
      </c>
      <c r="B177" s="11" t="s">
        <v>195</v>
      </c>
      <c r="C177" s="12" t="str">
        <f t="shared" si="1"/>
        <v>ORDER1913//CUST2658/45447/CoffeePowder/Q-1/*@?##45</v>
      </c>
      <c r="D177" s="13" t="str">
        <f t="shared" si="2"/>
        <v>ORDER1913CUST265845447CoffeePowderQ-1*@?##45</v>
      </c>
      <c r="E177" s="13" t="str">
        <f t="shared" si="3"/>
        <v>ORDER1913CUST265845447CoffeePowderQ145</v>
      </c>
      <c r="F177" s="14">
        <f t="shared" si="4"/>
        <v>45447</v>
      </c>
      <c r="G177" s="13" t="str">
        <f t="shared" si="5"/>
        <v>ORDER1913</v>
      </c>
      <c r="H177" s="13" t="str">
        <f t="shared" si="6"/>
        <v>CUST2658</v>
      </c>
      <c r="I177" s="13" t="str">
        <f t="shared" si="7"/>
        <v>CoffeePowder</v>
      </c>
      <c r="J177" s="13" t="str">
        <f t="shared" si="8"/>
        <v>1</v>
      </c>
      <c r="K177" s="13" t="str">
        <f t="shared" si="9"/>
        <v>45</v>
      </c>
    </row>
    <row r="178">
      <c r="A178" s="10">
        <v>177.0</v>
      </c>
      <c r="B178" s="11" t="s">
        <v>196</v>
      </c>
      <c r="C178" s="12" t="str">
        <f t="shared" si="1"/>
        <v>ORDER1912//CUST4675/45447/Biscuits/Q-1/*@?##20</v>
      </c>
      <c r="D178" s="13" t="str">
        <f t="shared" si="2"/>
        <v>ORDER1912CUST467545447BiscuitsQ-1*@?##20</v>
      </c>
      <c r="E178" s="13" t="str">
        <f t="shared" si="3"/>
        <v>ORDER1912CUST467545447BiscuitsQ120</v>
      </c>
      <c r="F178" s="14">
        <f t="shared" si="4"/>
        <v>45447</v>
      </c>
      <c r="G178" s="13" t="str">
        <f t="shared" si="5"/>
        <v>ORDER1912</v>
      </c>
      <c r="H178" s="13" t="str">
        <f t="shared" si="6"/>
        <v>CUST4675</v>
      </c>
      <c r="I178" s="13" t="str">
        <f t="shared" si="7"/>
        <v>Biscuits</v>
      </c>
      <c r="J178" s="13" t="str">
        <f t="shared" si="8"/>
        <v>1</v>
      </c>
      <c r="K178" s="13" t="str">
        <f t="shared" si="9"/>
        <v>20</v>
      </c>
    </row>
    <row r="179">
      <c r="A179" s="10">
        <v>178.0</v>
      </c>
      <c r="B179" s="11" t="s">
        <v>197</v>
      </c>
      <c r="C179" s="12" t="str">
        <f t="shared" si="1"/>
        <v>ORDER1912//CUST4675/45447/Chocolates/Q-1/*@?##50</v>
      </c>
      <c r="D179" s="13" t="str">
        <f t="shared" si="2"/>
        <v>ORDER1912CUST467545447ChocolatesQ-1*@?##50</v>
      </c>
      <c r="E179" s="13" t="str">
        <f t="shared" si="3"/>
        <v>ORDER1912CUST467545447ChocolatesQ150</v>
      </c>
      <c r="F179" s="14">
        <f t="shared" si="4"/>
        <v>45447</v>
      </c>
      <c r="G179" s="13" t="str">
        <f t="shared" si="5"/>
        <v>ORDER1912</v>
      </c>
      <c r="H179" s="13" t="str">
        <f t="shared" si="6"/>
        <v>CUST4675</v>
      </c>
      <c r="I179" s="13" t="str">
        <f t="shared" si="7"/>
        <v>Chocolates</v>
      </c>
      <c r="J179" s="13" t="str">
        <f t="shared" si="8"/>
        <v>1</v>
      </c>
      <c r="K179" s="13" t="str">
        <f t="shared" si="9"/>
        <v>50</v>
      </c>
    </row>
    <row r="180">
      <c r="A180" s="10">
        <v>179.0</v>
      </c>
      <c r="B180" s="11" t="s">
        <v>198</v>
      </c>
      <c r="C180" s="12" t="str">
        <f t="shared" si="1"/>
        <v>ORDER1911//CUST8924/45447/IceCream/Q-1/*@?##90</v>
      </c>
      <c r="D180" s="13" t="str">
        <f t="shared" si="2"/>
        <v>ORDER1911CUST892445447IceCreamQ-1*@?##90</v>
      </c>
      <c r="E180" s="13" t="str">
        <f t="shared" si="3"/>
        <v>ORDER1911CUST892445447IceCreamQ190</v>
      </c>
      <c r="F180" s="14">
        <f t="shared" si="4"/>
        <v>45447</v>
      </c>
      <c r="G180" s="13" t="str">
        <f t="shared" si="5"/>
        <v>ORDER1911</v>
      </c>
      <c r="H180" s="13" t="str">
        <f t="shared" si="6"/>
        <v>CUST8924</v>
      </c>
      <c r="I180" s="13" t="str">
        <f t="shared" si="7"/>
        <v>IceCream</v>
      </c>
      <c r="J180" s="13" t="str">
        <f t="shared" si="8"/>
        <v>1</v>
      </c>
      <c r="K180" s="13" t="str">
        <f t="shared" si="9"/>
        <v>90</v>
      </c>
    </row>
    <row r="181">
      <c r="A181" s="10">
        <v>180.0</v>
      </c>
      <c r="B181" s="11" t="s">
        <v>199</v>
      </c>
      <c r="C181" s="12" t="str">
        <f t="shared" si="1"/>
        <v>ORDER1911//CUST8924/45447/SoftDrink/Q-1/*@?##50</v>
      </c>
      <c r="D181" s="13" t="str">
        <f t="shared" si="2"/>
        <v>ORDER1911CUST892445447SoftDrinkQ-1*@?##50</v>
      </c>
      <c r="E181" s="13" t="str">
        <f t="shared" si="3"/>
        <v>ORDER1911CUST892445447SoftDrinkQ150</v>
      </c>
      <c r="F181" s="14">
        <f t="shared" si="4"/>
        <v>45447</v>
      </c>
      <c r="G181" s="13" t="str">
        <f t="shared" si="5"/>
        <v>ORDER1911</v>
      </c>
      <c r="H181" s="13" t="str">
        <f t="shared" si="6"/>
        <v>CUST8924</v>
      </c>
      <c r="I181" s="13" t="str">
        <f t="shared" si="7"/>
        <v>SoftDrink</v>
      </c>
      <c r="J181" s="13" t="str">
        <f t="shared" si="8"/>
        <v>1</v>
      </c>
      <c r="K181" s="13" t="str">
        <f t="shared" si="9"/>
        <v>50</v>
      </c>
    </row>
    <row r="182">
      <c r="A182" s="10">
        <v>181.0</v>
      </c>
      <c r="B182" s="11" t="s">
        <v>200</v>
      </c>
      <c r="C182" s="12" t="str">
        <f t="shared" si="1"/>
        <v>ORDER1910//CUST9409/45447/BasmatiRice/Q-1/*@?##60</v>
      </c>
      <c r="D182" s="13" t="str">
        <f t="shared" si="2"/>
        <v>ORDER1910CUST940945447BasmatiRiceQ-1*@?##60</v>
      </c>
      <c r="E182" s="13" t="str">
        <f t="shared" si="3"/>
        <v>ORDER1910CUST940945447BasmatiRiceQ160</v>
      </c>
      <c r="F182" s="14">
        <f t="shared" si="4"/>
        <v>45447</v>
      </c>
      <c r="G182" s="13" t="str">
        <f t="shared" si="5"/>
        <v>ORDER1910</v>
      </c>
      <c r="H182" s="13" t="str">
        <f t="shared" si="6"/>
        <v>CUST9409</v>
      </c>
      <c r="I182" s="13" t="str">
        <f t="shared" si="7"/>
        <v>BasmatiRice</v>
      </c>
      <c r="J182" s="13" t="str">
        <f t="shared" si="8"/>
        <v>1</v>
      </c>
      <c r="K182" s="13" t="str">
        <f t="shared" si="9"/>
        <v>60</v>
      </c>
    </row>
    <row r="183">
      <c r="A183" s="10">
        <v>182.0</v>
      </c>
      <c r="B183" s="11" t="s">
        <v>201</v>
      </c>
      <c r="C183" s="12" t="str">
        <f t="shared" si="1"/>
        <v>ORDER1910//CUST9409/45447/WholeWheatBread/Q-1/*@?##20</v>
      </c>
      <c r="D183" s="13" t="str">
        <f t="shared" si="2"/>
        <v>ORDER1910CUST940945447WholeWheatBreadQ-1*@?##20</v>
      </c>
      <c r="E183" s="13" t="str">
        <f t="shared" si="3"/>
        <v>ORDER1910CUST940945447WholeWheatBreadQ120</v>
      </c>
      <c r="F183" s="14">
        <f t="shared" si="4"/>
        <v>45447</v>
      </c>
      <c r="G183" s="13" t="str">
        <f t="shared" si="5"/>
        <v>ORDER1910</v>
      </c>
      <c r="H183" s="13" t="str">
        <f t="shared" si="6"/>
        <v>CUST9409</v>
      </c>
      <c r="I183" s="13" t="str">
        <f t="shared" si="7"/>
        <v>WholeWheatBread</v>
      </c>
      <c r="J183" s="13" t="str">
        <f t="shared" si="8"/>
        <v>1</v>
      </c>
      <c r="K183" s="13" t="str">
        <f t="shared" si="9"/>
        <v>20</v>
      </c>
    </row>
    <row r="184">
      <c r="A184" s="10">
        <v>183.0</v>
      </c>
      <c r="B184" s="11" t="s">
        <v>202</v>
      </c>
      <c r="C184" s="12" t="str">
        <f t="shared" si="1"/>
        <v>ORDER1909//CUST4271/45447/FreshMilk/Q-1/*@?##30</v>
      </c>
      <c r="D184" s="13" t="str">
        <f t="shared" si="2"/>
        <v>ORDER1909CUST427145447FreshMilkQ-1*@?##30</v>
      </c>
      <c r="E184" s="13" t="str">
        <f t="shared" si="3"/>
        <v>ORDER1909CUST427145447FreshMilkQ130</v>
      </c>
      <c r="F184" s="14">
        <f t="shared" si="4"/>
        <v>45447</v>
      </c>
      <c r="G184" s="13" t="str">
        <f t="shared" si="5"/>
        <v>ORDER1909</v>
      </c>
      <c r="H184" s="13" t="str">
        <f t="shared" si="6"/>
        <v>CUST4271</v>
      </c>
      <c r="I184" s="13" t="str">
        <f t="shared" si="7"/>
        <v>FreshMilk</v>
      </c>
      <c r="J184" s="13" t="str">
        <f t="shared" si="8"/>
        <v>1</v>
      </c>
      <c r="K184" s="13" t="str">
        <f t="shared" si="9"/>
        <v>30</v>
      </c>
    </row>
    <row r="185">
      <c r="A185" s="10">
        <v>184.0</v>
      </c>
      <c r="B185" s="11" t="s">
        <v>203</v>
      </c>
      <c r="C185" s="12" t="str">
        <f t="shared" si="1"/>
        <v>ORDER1909//CUST4271/45447/Eggs/Q-2/*@?##80</v>
      </c>
      <c r="D185" s="13" t="str">
        <f t="shared" si="2"/>
        <v>ORDER1909CUST427145447EggsQ-2*@?##80</v>
      </c>
      <c r="E185" s="13" t="str">
        <f t="shared" si="3"/>
        <v>ORDER1909CUST427145447EggsQ280</v>
      </c>
      <c r="F185" s="14">
        <f t="shared" si="4"/>
        <v>45447</v>
      </c>
      <c r="G185" s="13" t="str">
        <f t="shared" si="5"/>
        <v>ORDER1909</v>
      </c>
      <c r="H185" s="13" t="str">
        <f t="shared" si="6"/>
        <v>CUST4271</v>
      </c>
      <c r="I185" s="13" t="str">
        <f t="shared" si="7"/>
        <v>Eggs</v>
      </c>
      <c r="J185" s="13" t="str">
        <f t="shared" si="8"/>
        <v>2</v>
      </c>
      <c r="K185" s="13" t="str">
        <f t="shared" si="9"/>
        <v>80</v>
      </c>
    </row>
    <row r="186">
      <c r="A186" s="10">
        <v>185.0</v>
      </c>
      <c r="B186" s="11" t="s">
        <v>204</v>
      </c>
      <c r="C186" s="12" t="str">
        <f t="shared" si="1"/>
        <v>ORDER1908//CUST2188/45447/ChickenBreast/Q-1/*@?##125</v>
      </c>
      <c r="D186" s="13" t="str">
        <f t="shared" si="2"/>
        <v>ORDER1908CUST218845447ChickenBreastQ-1*@?##125</v>
      </c>
      <c r="E186" s="13" t="str">
        <f t="shared" si="3"/>
        <v>ORDER1908CUST218845447ChickenBreastQ1125</v>
      </c>
      <c r="F186" s="14">
        <f t="shared" si="4"/>
        <v>45447</v>
      </c>
      <c r="G186" s="13" t="str">
        <f t="shared" si="5"/>
        <v>ORDER1908</v>
      </c>
      <c r="H186" s="13" t="str">
        <f t="shared" si="6"/>
        <v>CUST2188</v>
      </c>
      <c r="I186" s="13" t="str">
        <f t="shared" si="7"/>
        <v>ChickenBreast</v>
      </c>
      <c r="J186" s="13" t="str">
        <f t="shared" si="8"/>
        <v>1</v>
      </c>
      <c r="K186" s="13" t="str">
        <f t="shared" si="9"/>
        <v>125</v>
      </c>
    </row>
    <row r="187">
      <c r="A187" s="10">
        <v>186.0</v>
      </c>
      <c r="B187" s="11" t="s">
        <v>205</v>
      </c>
      <c r="C187" s="12" t="str">
        <f t="shared" si="1"/>
        <v>ORDER1908//CUST2188/45447/Apples/Q-1/*@?##75</v>
      </c>
      <c r="D187" s="13" t="str">
        <f t="shared" si="2"/>
        <v>ORDER1908CUST218845447ApplesQ-1*@?##75</v>
      </c>
      <c r="E187" s="13" t="str">
        <f t="shared" si="3"/>
        <v>ORDER1908CUST218845447ApplesQ175</v>
      </c>
      <c r="F187" s="14">
        <f t="shared" si="4"/>
        <v>45447</v>
      </c>
      <c r="G187" s="13" t="str">
        <f t="shared" si="5"/>
        <v>ORDER1908</v>
      </c>
      <c r="H187" s="13" t="str">
        <f t="shared" si="6"/>
        <v>CUST2188</v>
      </c>
      <c r="I187" s="13" t="str">
        <f t="shared" si="7"/>
        <v>Apples</v>
      </c>
      <c r="J187" s="13" t="str">
        <f t="shared" si="8"/>
        <v>1</v>
      </c>
      <c r="K187" s="13" t="str">
        <f t="shared" si="9"/>
        <v>75</v>
      </c>
    </row>
    <row r="188">
      <c r="A188" s="10">
        <v>187.0</v>
      </c>
      <c r="B188" s="11" t="s">
        <v>206</v>
      </c>
      <c r="C188" s="12" t="str">
        <f t="shared" si="1"/>
        <v>ORDER1907//CUST8317/45447/Bananas/Q-1/*@?##25</v>
      </c>
      <c r="D188" s="13" t="str">
        <f t="shared" si="2"/>
        <v>ORDER1907CUST831745447BananasQ-1*@?##25</v>
      </c>
      <c r="E188" s="13" t="str">
        <f t="shared" si="3"/>
        <v>ORDER1907CUST831745447BananasQ125</v>
      </c>
      <c r="F188" s="14">
        <f t="shared" si="4"/>
        <v>45447</v>
      </c>
      <c r="G188" s="13" t="str">
        <f t="shared" si="5"/>
        <v>ORDER1907</v>
      </c>
      <c r="H188" s="13" t="str">
        <f t="shared" si="6"/>
        <v>CUST8317</v>
      </c>
      <c r="I188" s="13" t="str">
        <f t="shared" si="7"/>
        <v>Bananas</v>
      </c>
      <c r="J188" s="13" t="str">
        <f t="shared" si="8"/>
        <v>1</v>
      </c>
      <c r="K188" s="13" t="str">
        <f t="shared" si="9"/>
        <v>25</v>
      </c>
    </row>
    <row r="189">
      <c r="A189" s="10">
        <v>188.0</v>
      </c>
      <c r="B189" s="11" t="s">
        <v>207</v>
      </c>
      <c r="C189" s="12" t="str">
        <f t="shared" si="1"/>
        <v>ORDER1907//CUST8317/45447/Potatoes/Q-1/*@?##15</v>
      </c>
      <c r="D189" s="13" t="str">
        <f t="shared" si="2"/>
        <v>ORDER1907CUST831745447PotatoesQ-1*@?##15</v>
      </c>
      <c r="E189" s="13" t="str">
        <f t="shared" si="3"/>
        <v>ORDER1907CUST831745447PotatoesQ115</v>
      </c>
      <c r="F189" s="14">
        <f t="shared" si="4"/>
        <v>45447</v>
      </c>
      <c r="G189" s="13" t="str">
        <f t="shared" si="5"/>
        <v>ORDER1907</v>
      </c>
      <c r="H189" s="13" t="str">
        <f t="shared" si="6"/>
        <v>CUST8317</v>
      </c>
      <c r="I189" s="13" t="str">
        <f t="shared" si="7"/>
        <v>Potatoes</v>
      </c>
      <c r="J189" s="13" t="str">
        <f t="shared" si="8"/>
        <v>1</v>
      </c>
      <c r="K189" s="13" t="str">
        <f t="shared" si="9"/>
        <v>15</v>
      </c>
    </row>
    <row r="190">
      <c r="A190" s="10">
        <v>189.0</v>
      </c>
      <c r="B190" s="11" t="s">
        <v>208</v>
      </c>
      <c r="C190" s="12" t="str">
        <f t="shared" si="1"/>
        <v>ORDER1906//CUST2970/45447/Onions/Q-1/*@?##12.5</v>
      </c>
      <c r="D190" s="13" t="str">
        <f t="shared" si="2"/>
        <v>ORDER1906CUST297045447OnionsQ-1*@?##12.5</v>
      </c>
      <c r="E190" s="13" t="str">
        <f t="shared" si="3"/>
        <v>ORDER1906CUST297045447OnionsQ112.5</v>
      </c>
      <c r="F190" s="14">
        <f t="shared" si="4"/>
        <v>45447</v>
      </c>
      <c r="G190" s="13" t="str">
        <f t="shared" si="5"/>
        <v>ORDER1906</v>
      </c>
      <c r="H190" s="13" t="str">
        <f t="shared" si="6"/>
        <v>CUST2970</v>
      </c>
      <c r="I190" s="13" t="str">
        <f t="shared" si="7"/>
        <v>Onions</v>
      </c>
      <c r="J190" s="13" t="str">
        <f t="shared" si="8"/>
        <v>1</v>
      </c>
      <c r="K190" s="13" t="str">
        <f t="shared" si="9"/>
        <v>12.5</v>
      </c>
    </row>
    <row r="191">
      <c r="A191" s="10">
        <v>190.0</v>
      </c>
      <c r="B191" s="11" t="s">
        <v>209</v>
      </c>
      <c r="C191" s="12" t="str">
        <f t="shared" si="1"/>
        <v>ORDER1906//CUST2970/45447/Paneer/Q-2/*@?##80</v>
      </c>
      <c r="D191" s="13" t="str">
        <f t="shared" si="2"/>
        <v>ORDER1906CUST297045447PaneerQ-2*@?##80</v>
      </c>
      <c r="E191" s="13" t="str">
        <f t="shared" si="3"/>
        <v>ORDER1906CUST297045447PaneerQ280</v>
      </c>
      <c r="F191" s="14">
        <f t="shared" si="4"/>
        <v>45447</v>
      </c>
      <c r="G191" s="13" t="str">
        <f t="shared" si="5"/>
        <v>ORDER1906</v>
      </c>
      <c r="H191" s="13" t="str">
        <f t="shared" si="6"/>
        <v>CUST2970</v>
      </c>
      <c r="I191" s="13" t="str">
        <f t="shared" si="7"/>
        <v>Paneer</v>
      </c>
      <c r="J191" s="13" t="str">
        <f t="shared" si="8"/>
        <v>2</v>
      </c>
      <c r="K191" s="13" t="str">
        <f t="shared" si="9"/>
        <v>80</v>
      </c>
    </row>
    <row r="192">
      <c r="A192" s="10">
        <v>191.0</v>
      </c>
      <c r="B192" s="11" t="s">
        <v>210</v>
      </c>
      <c r="C192" s="12" t="str">
        <f t="shared" si="1"/>
        <v>ORDER1905//CUST9482/45447/Butter/Q-1/*@?##125</v>
      </c>
      <c r="D192" s="13" t="str">
        <f t="shared" si="2"/>
        <v>ORDER1905CUST948245447ButterQ-1*@?##125</v>
      </c>
      <c r="E192" s="13" t="str">
        <f t="shared" si="3"/>
        <v>ORDER1905CUST948245447ButterQ1125</v>
      </c>
      <c r="F192" s="14">
        <f t="shared" si="4"/>
        <v>45447</v>
      </c>
      <c r="G192" s="13" t="str">
        <f t="shared" si="5"/>
        <v>ORDER1905</v>
      </c>
      <c r="H192" s="13" t="str">
        <f t="shared" si="6"/>
        <v>CUST9482</v>
      </c>
      <c r="I192" s="13" t="str">
        <f t="shared" si="7"/>
        <v>Butter</v>
      </c>
      <c r="J192" s="13" t="str">
        <f t="shared" si="8"/>
        <v>1</v>
      </c>
      <c r="K192" s="13" t="str">
        <f t="shared" si="9"/>
        <v>125</v>
      </c>
    </row>
    <row r="193">
      <c r="A193" s="10">
        <v>192.0</v>
      </c>
      <c r="B193" s="11" t="s">
        <v>211</v>
      </c>
      <c r="C193" s="12" t="str">
        <f t="shared" si="1"/>
        <v>ORDER1905//CUST9482/45447/CheeseSlices/Q-1/*@?##60</v>
      </c>
      <c r="D193" s="13" t="str">
        <f t="shared" si="2"/>
        <v>ORDER1905CUST948245447CheeseSlicesQ-1*@?##60</v>
      </c>
      <c r="E193" s="13" t="str">
        <f t="shared" si="3"/>
        <v>ORDER1905CUST948245447CheeseSlicesQ160</v>
      </c>
      <c r="F193" s="14">
        <f t="shared" si="4"/>
        <v>45447</v>
      </c>
      <c r="G193" s="13" t="str">
        <f t="shared" si="5"/>
        <v>ORDER1905</v>
      </c>
      <c r="H193" s="13" t="str">
        <f t="shared" si="6"/>
        <v>CUST9482</v>
      </c>
      <c r="I193" s="13" t="str">
        <f t="shared" si="7"/>
        <v>CheeseSlices</v>
      </c>
      <c r="J193" s="13" t="str">
        <f t="shared" si="8"/>
        <v>1</v>
      </c>
      <c r="K193" s="13" t="str">
        <f t="shared" si="9"/>
        <v>60</v>
      </c>
    </row>
    <row r="194">
      <c r="A194" s="10">
        <v>193.0</v>
      </c>
      <c r="B194" s="11" t="s">
        <v>212</v>
      </c>
      <c r="C194" s="12" t="str">
        <f t="shared" si="1"/>
        <v>ORDER1904//CUST8449/45447/Sugar/Q-1/*@?##22.5</v>
      </c>
      <c r="D194" s="13" t="str">
        <f t="shared" si="2"/>
        <v>ORDER1904CUST844945447SugarQ-1*@?##22.5</v>
      </c>
      <c r="E194" s="13" t="str">
        <f t="shared" si="3"/>
        <v>ORDER1904CUST844945447SugarQ122.5</v>
      </c>
      <c r="F194" s="14">
        <f t="shared" si="4"/>
        <v>45447</v>
      </c>
      <c r="G194" s="13" t="str">
        <f t="shared" si="5"/>
        <v>ORDER1904</v>
      </c>
      <c r="H194" s="13" t="str">
        <f t="shared" si="6"/>
        <v>CUST8449</v>
      </c>
      <c r="I194" s="13" t="str">
        <f t="shared" si="7"/>
        <v>Sugar</v>
      </c>
      <c r="J194" s="13" t="str">
        <f t="shared" si="8"/>
        <v>1</v>
      </c>
      <c r="K194" s="13" t="str">
        <f t="shared" si="9"/>
        <v>22.5</v>
      </c>
    </row>
    <row r="195">
      <c r="A195" s="10">
        <v>194.0</v>
      </c>
      <c r="B195" s="11" t="s">
        <v>213</v>
      </c>
      <c r="C195" s="12" t="str">
        <f t="shared" si="1"/>
        <v>ORDER1904//CUST8449/45447/CookingOil/Q-1/*@?##75</v>
      </c>
      <c r="D195" s="13" t="str">
        <f t="shared" si="2"/>
        <v>ORDER1904CUST844945447CookingOilQ-1*@?##75</v>
      </c>
      <c r="E195" s="13" t="str">
        <f t="shared" si="3"/>
        <v>ORDER1904CUST844945447CookingOilQ175</v>
      </c>
      <c r="F195" s="14">
        <f t="shared" si="4"/>
        <v>45447</v>
      </c>
      <c r="G195" s="13" t="str">
        <f t="shared" si="5"/>
        <v>ORDER1904</v>
      </c>
      <c r="H195" s="13" t="str">
        <f t="shared" si="6"/>
        <v>CUST8449</v>
      </c>
      <c r="I195" s="13" t="str">
        <f t="shared" si="7"/>
        <v>CookingOil</v>
      </c>
      <c r="J195" s="13" t="str">
        <f t="shared" si="8"/>
        <v>1</v>
      </c>
      <c r="K195" s="13" t="str">
        <f t="shared" si="9"/>
        <v>75</v>
      </c>
    </row>
    <row r="196">
      <c r="A196" s="10">
        <v>195.0</v>
      </c>
      <c r="B196" s="11" t="s">
        <v>214</v>
      </c>
      <c r="C196" s="12" t="str">
        <f t="shared" si="1"/>
        <v>ORDER1903//CUST1520/45447/TeaLeaves/Q-2/*@?##120</v>
      </c>
      <c r="D196" s="13" t="str">
        <f t="shared" si="2"/>
        <v>ORDER1903CUST152045447TeaLeavesQ-2*@?##120</v>
      </c>
      <c r="E196" s="13" t="str">
        <f t="shared" si="3"/>
        <v>ORDER1903CUST152045447TeaLeavesQ2120</v>
      </c>
      <c r="F196" s="14">
        <f t="shared" si="4"/>
        <v>45447</v>
      </c>
      <c r="G196" s="13" t="str">
        <f t="shared" si="5"/>
        <v>ORDER1903</v>
      </c>
      <c r="H196" s="13" t="str">
        <f t="shared" si="6"/>
        <v>CUST1520</v>
      </c>
      <c r="I196" s="13" t="str">
        <f t="shared" si="7"/>
        <v>TeaLeaves</v>
      </c>
      <c r="J196" s="13" t="str">
        <f t="shared" si="8"/>
        <v>2</v>
      </c>
      <c r="K196" s="13" t="str">
        <f t="shared" si="9"/>
        <v>120</v>
      </c>
    </row>
    <row r="197">
      <c r="A197" s="10">
        <v>196.0</v>
      </c>
      <c r="B197" s="11" t="s">
        <v>215</v>
      </c>
      <c r="C197" s="12" t="str">
        <f t="shared" si="1"/>
        <v>ORDER1903//CUST1520/45447/CoffeePowder/Q-2/*@?##90</v>
      </c>
      <c r="D197" s="13" t="str">
        <f t="shared" si="2"/>
        <v>ORDER1903CUST152045447CoffeePowderQ-2*@?##90</v>
      </c>
      <c r="E197" s="13" t="str">
        <f t="shared" si="3"/>
        <v>ORDER1903CUST152045447CoffeePowderQ290</v>
      </c>
      <c r="F197" s="14">
        <f t="shared" si="4"/>
        <v>45447</v>
      </c>
      <c r="G197" s="13" t="str">
        <f t="shared" si="5"/>
        <v>ORDER1903</v>
      </c>
      <c r="H197" s="13" t="str">
        <f t="shared" si="6"/>
        <v>CUST1520</v>
      </c>
      <c r="I197" s="13" t="str">
        <f t="shared" si="7"/>
        <v>CoffeePowder</v>
      </c>
      <c r="J197" s="13" t="str">
        <f t="shared" si="8"/>
        <v>2</v>
      </c>
      <c r="K197" s="13" t="str">
        <f t="shared" si="9"/>
        <v>90</v>
      </c>
    </row>
    <row r="198">
      <c r="A198" s="10">
        <v>197.0</v>
      </c>
      <c r="B198" s="11" t="s">
        <v>216</v>
      </c>
      <c r="C198" s="12" t="str">
        <f t="shared" si="1"/>
        <v>ORDER1902//CUST4271/45447/Biscuits/Q-2/*@?##40</v>
      </c>
      <c r="D198" s="13" t="str">
        <f t="shared" si="2"/>
        <v>ORDER1902CUST427145447BiscuitsQ-2*@?##40</v>
      </c>
      <c r="E198" s="13" t="str">
        <f t="shared" si="3"/>
        <v>ORDER1902CUST427145447BiscuitsQ240</v>
      </c>
      <c r="F198" s="14">
        <f t="shared" si="4"/>
        <v>45447</v>
      </c>
      <c r="G198" s="13" t="str">
        <f t="shared" si="5"/>
        <v>ORDER1902</v>
      </c>
      <c r="H198" s="13" t="str">
        <f t="shared" si="6"/>
        <v>CUST4271</v>
      </c>
      <c r="I198" s="13" t="str">
        <f t="shared" si="7"/>
        <v>Biscuits</v>
      </c>
      <c r="J198" s="13" t="str">
        <f t="shared" si="8"/>
        <v>2</v>
      </c>
      <c r="K198" s="13" t="str">
        <f t="shared" si="9"/>
        <v>40</v>
      </c>
    </row>
    <row r="199">
      <c r="A199" s="10">
        <v>198.0</v>
      </c>
      <c r="B199" s="11" t="s">
        <v>217</v>
      </c>
      <c r="C199" s="12" t="str">
        <f t="shared" si="1"/>
        <v>ORDER1902//CUST4271/45447/Chocolates/Q-1/*@?##50</v>
      </c>
      <c r="D199" s="13" t="str">
        <f t="shared" si="2"/>
        <v>ORDER1902CUST427145447ChocolatesQ-1*@?##50</v>
      </c>
      <c r="E199" s="13" t="str">
        <f t="shared" si="3"/>
        <v>ORDER1902CUST427145447ChocolatesQ150</v>
      </c>
      <c r="F199" s="14">
        <f t="shared" si="4"/>
        <v>45447</v>
      </c>
      <c r="G199" s="13" t="str">
        <f t="shared" si="5"/>
        <v>ORDER1902</v>
      </c>
      <c r="H199" s="13" t="str">
        <f t="shared" si="6"/>
        <v>CUST4271</v>
      </c>
      <c r="I199" s="13" t="str">
        <f t="shared" si="7"/>
        <v>Chocolates</v>
      </c>
      <c r="J199" s="13" t="str">
        <f t="shared" si="8"/>
        <v>1</v>
      </c>
      <c r="K199" s="13" t="str">
        <f t="shared" si="9"/>
        <v>50</v>
      </c>
    </row>
    <row r="200">
      <c r="A200" s="10">
        <v>199.0</v>
      </c>
      <c r="B200" s="11" t="s">
        <v>218</v>
      </c>
      <c r="C200" s="12" t="str">
        <f t="shared" si="1"/>
        <v>ORDER1901//CUST1509/45447/IceCream/Q-1/*@?##90</v>
      </c>
      <c r="D200" s="13" t="str">
        <f t="shared" si="2"/>
        <v>ORDER1901CUST150945447IceCreamQ-1*@?##90</v>
      </c>
      <c r="E200" s="13" t="str">
        <f t="shared" si="3"/>
        <v>ORDER1901CUST150945447IceCreamQ190</v>
      </c>
      <c r="F200" s="14">
        <f t="shared" si="4"/>
        <v>45447</v>
      </c>
      <c r="G200" s="13" t="str">
        <f t="shared" si="5"/>
        <v>ORDER1901</v>
      </c>
      <c r="H200" s="13" t="str">
        <f t="shared" si="6"/>
        <v>CUST1509</v>
      </c>
      <c r="I200" s="13" t="str">
        <f t="shared" si="7"/>
        <v>IceCream</v>
      </c>
      <c r="J200" s="13" t="str">
        <f t="shared" si="8"/>
        <v>1</v>
      </c>
      <c r="K200" s="13" t="str">
        <f t="shared" si="9"/>
        <v>90</v>
      </c>
    </row>
    <row r="201">
      <c r="A201" s="10">
        <v>200.0</v>
      </c>
      <c r="B201" s="11" t="s">
        <v>219</v>
      </c>
      <c r="C201" s="12" t="str">
        <f t="shared" si="1"/>
        <v>ORDER1901//CUST1509/45447/SoftDrink/Q-1/*@?##50</v>
      </c>
      <c r="D201" s="13" t="str">
        <f t="shared" si="2"/>
        <v>ORDER1901CUST150945447SoftDrinkQ-1*@?##50</v>
      </c>
      <c r="E201" s="13" t="str">
        <f t="shared" si="3"/>
        <v>ORDER1901CUST150945447SoftDrinkQ150</v>
      </c>
      <c r="F201" s="14">
        <f t="shared" si="4"/>
        <v>45447</v>
      </c>
      <c r="G201" s="13" t="str">
        <f t="shared" si="5"/>
        <v>ORDER1901</v>
      </c>
      <c r="H201" s="13" t="str">
        <f t="shared" si="6"/>
        <v>CUST1509</v>
      </c>
      <c r="I201" s="13" t="str">
        <f t="shared" si="7"/>
        <v>SoftDrink</v>
      </c>
      <c r="J201" s="13" t="str">
        <f t="shared" si="8"/>
        <v>1</v>
      </c>
      <c r="K201" s="13" t="str">
        <f t="shared" si="9"/>
        <v>50</v>
      </c>
    </row>
    <row r="202">
      <c r="A202" s="10">
        <v>201.0</v>
      </c>
      <c r="B202" s="11" t="s">
        <v>220</v>
      </c>
      <c r="C202" s="12" t="str">
        <f t="shared" si="1"/>
        <v>ORDER1900//CUST6869/45447/BasmatiRice/Q-1/*@?##60</v>
      </c>
      <c r="D202" s="13" t="str">
        <f t="shared" si="2"/>
        <v>ORDER1900CUST686945447BasmatiRiceQ-1*@?##60</v>
      </c>
      <c r="E202" s="13" t="str">
        <f t="shared" si="3"/>
        <v>ORDER1900CUST686945447BasmatiRiceQ160</v>
      </c>
      <c r="F202" s="14">
        <f t="shared" si="4"/>
        <v>45447</v>
      </c>
      <c r="G202" s="13" t="str">
        <f t="shared" si="5"/>
        <v>ORDER1900</v>
      </c>
      <c r="H202" s="13" t="str">
        <f t="shared" si="6"/>
        <v>CUST6869</v>
      </c>
      <c r="I202" s="13" t="str">
        <f t="shared" si="7"/>
        <v>BasmatiRice</v>
      </c>
      <c r="J202" s="13" t="str">
        <f t="shared" si="8"/>
        <v>1</v>
      </c>
      <c r="K202" s="13" t="str">
        <f t="shared" si="9"/>
        <v>60</v>
      </c>
    </row>
    <row r="203">
      <c r="A203" s="10">
        <v>202.0</v>
      </c>
      <c r="B203" s="11" t="s">
        <v>221</v>
      </c>
      <c r="C203" s="12" t="str">
        <f t="shared" si="1"/>
        <v>ORDER1900//CUST6869/45447/WholeWheatBread/Q-1/*@?##20</v>
      </c>
      <c r="D203" s="13" t="str">
        <f t="shared" si="2"/>
        <v>ORDER1900CUST686945447WholeWheatBreadQ-1*@?##20</v>
      </c>
      <c r="E203" s="13" t="str">
        <f t="shared" si="3"/>
        <v>ORDER1900CUST686945447WholeWheatBreadQ120</v>
      </c>
      <c r="F203" s="14">
        <f t="shared" si="4"/>
        <v>45447</v>
      </c>
      <c r="G203" s="13" t="str">
        <f t="shared" si="5"/>
        <v>ORDER1900</v>
      </c>
      <c r="H203" s="13" t="str">
        <f t="shared" si="6"/>
        <v>CUST6869</v>
      </c>
      <c r="I203" s="13" t="str">
        <f t="shared" si="7"/>
        <v>WholeWheatBread</v>
      </c>
      <c r="J203" s="13" t="str">
        <f t="shared" si="8"/>
        <v>1</v>
      </c>
      <c r="K203" s="13" t="str">
        <f t="shared" si="9"/>
        <v>20</v>
      </c>
    </row>
    <row r="204">
      <c r="A204" s="10">
        <v>203.0</v>
      </c>
      <c r="B204" s="11" t="s">
        <v>222</v>
      </c>
      <c r="C204" s="12" t="str">
        <f t="shared" si="1"/>
        <v>ORDER1899//CUST6570/45447/FreshMilk/Q-1/*@?##30</v>
      </c>
      <c r="D204" s="13" t="str">
        <f t="shared" si="2"/>
        <v>ORDER1899CUST657045447FreshMilkQ-1*@?##30</v>
      </c>
      <c r="E204" s="13" t="str">
        <f t="shared" si="3"/>
        <v>ORDER1899CUST657045447FreshMilkQ130</v>
      </c>
      <c r="F204" s="14">
        <f t="shared" si="4"/>
        <v>45447</v>
      </c>
      <c r="G204" s="13" t="str">
        <f t="shared" si="5"/>
        <v>ORDER1899</v>
      </c>
      <c r="H204" s="13" t="str">
        <f t="shared" si="6"/>
        <v>CUST6570</v>
      </c>
      <c r="I204" s="13" t="str">
        <f t="shared" si="7"/>
        <v>FreshMilk</v>
      </c>
      <c r="J204" s="13" t="str">
        <f t="shared" si="8"/>
        <v>1</v>
      </c>
      <c r="K204" s="13" t="str">
        <f t="shared" si="9"/>
        <v>30</v>
      </c>
    </row>
    <row r="205">
      <c r="A205" s="10">
        <v>204.0</v>
      </c>
      <c r="B205" s="11" t="s">
        <v>223</v>
      </c>
      <c r="C205" s="12" t="str">
        <f t="shared" si="1"/>
        <v>ORDER1899//CUST6570/45447/Eggs/Q-2/*@?##80</v>
      </c>
      <c r="D205" s="13" t="str">
        <f t="shared" si="2"/>
        <v>ORDER1899CUST657045447EggsQ-2*@?##80</v>
      </c>
      <c r="E205" s="13" t="str">
        <f t="shared" si="3"/>
        <v>ORDER1899CUST657045447EggsQ280</v>
      </c>
      <c r="F205" s="14">
        <f t="shared" si="4"/>
        <v>45447</v>
      </c>
      <c r="G205" s="13" t="str">
        <f t="shared" si="5"/>
        <v>ORDER1899</v>
      </c>
      <c r="H205" s="13" t="str">
        <f t="shared" si="6"/>
        <v>CUST6570</v>
      </c>
      <c r="I205" s="13" t="str">
        <f t="shared" si="7"/>
        <v>Eggs</v>
      </c>
      <c r="J205" s="13" t="str">
        <f t="shared" si="8"/>
        <v>2</v>
      </c>
      <c r="K205" s="13" t="str">
        <f t="shared" si="9"/>
        <v>80</v>
      </c>
    </row>
    <row r="206">
      <c r="A206" s="10">
        <v>205.0</v>
      </c>
      <c r="B206" s="11" t="s">
        <v>224</v>
      </c>
      <c r="C206" s="12" t="str">
        <f t="shared" si="1"/>
        <v>ORDER1898//CUST1803/45447/ChickenBreast/Q-1/*@?##125</v>
      </c>
      <c r="D206" s="13" t="str">
        <f t="shared" si="2"/>
        <v>ORDER1898CUST180345447ChickenBreastQ-1*@?##125</v>
      </c>
      <c r="E206" s="13" t="str">
        <f t="shared" si="3"/>
        <v>ORDER1898CUST180345447ChickenBreastQ1125</v>
      </c>
      <c r="F206" s="14">
        <f t="shared" si="4"/>
        <v>45447</v>
      </c>
      <c r="G206" s="13" t="str">
        <f t="shared" si="5"/>
        <v>ORDER1898</v>
      </c>
      <c r="H206" s="13" t="str">
        <f t="shared" si="6"/>
        <v>CUST1803</v>
      </c>
      <c r="I206" s="13" t="str">
        <f t="shared" si="7"/>
        <v>ChickenBreast</v>
      </c>
      <c r="J206" s="13" t="str">
        <f t="shared" si="8"/>
        <v>1</v>
      </c>
      <c r="K206" s="13" t="str">
        <f t="shared" si="9"/>
        <v>125</v>
      </c>
    </row>
    <row r="207">
      <c r="A207" s="10">
        <v>206.0</v>
      </c>
      <c r="B207" s="11" t="s">
        <v>225</v>
      </c>
      <c r="C207" s="12" t="str">
        <f t="shared" si="1"/>
        <v>ORDER1898//CUST1803/45447/Apples/Q-1/*@?##75</v>
      </c>
      <c r="D207" s="13" t="str">
        <f t="shared" si="2"/>
        <v>ORDER1898CUST180345447ApplesQ-1*@?##75</v>
      </c>
      <c r="E207" s="13" t="str">
        <f t="shared" si="3"/>
        <v>ORDER1898CUST180345447ApplesQ175</v>
      </c>
      <c r="F207" s="14">
        <f t="shared" si="4"/>
        <v>45447</v>
      </c>
      <c r="G207" s="13" t="str">
        <f t="shared" si="5"/>
        <v>ORDER1898</v>
      </c>
      <c r="H207" s="13" t="str">
        <f t="shared" si="6"/>
        <v>CUST1803</v>
      </c>
      <c r="I207" s="13" t="str">
        <f t="shared" si="7"/>
        <v>Apples</v>
      </c>
      <c r="J207" s="13" t="str">
        <f t="shared" si="8"/>
        <v>1</v>
      </c>
      <c r="K207" s="13" t="str">
        <f t="shared" si="9"/>
        <v>75</v>
      </c>
    </row>
    <row r="208">
      <c r="A208" s="10">
        <v>207.0</v>
      </c>
      <c r="B208" s="11" t="s">
        <v>226</v>
      </c>
      <c r="C208" s="12" t="str">
        <f t="shared" si="1"/>
        <v>ORDER1897//CUST7965/45447/Bananas/Q-1/*@?##25</v>
      </c>
      <c r="D208" s="13" t="str">
        <f t="shared" si="2"/>
        <v>ORDER1897CUST796545447BananasQ-1*@?##25</v>
      </c>
      <c r="E208" s="13" t="str">
        <f t="shared" si="3"/>
        <v>ORDER1897CUST796545447BananasQ125</v>
      </c>
      <c r="F208" s="14">
        <f t="shared" si="4"/>
        <v>45447</v>
      </c>
      <c r="G208" s="13" t="str">
        <f t="shared" si="5"/>
        <v>ORDER1897</v>
      </c>
      <c r="H208" s="13" t="str">
        <f t="shared" si="6"/>
        <v>CUST7965</v>
      </c>
      <c r="I208" s="13" t="str">
        <f t="shared" si="7"/>
        <v>Bananas</v>
      </c>
      <c r="J208" s="13" t="str">
        <f t="shared" si="8"/>
        <v>1</v>
      </c>
      <c r="K208" s="13" t="str">
        <f t="shared" si="9"/>
        <v>25</v>
      </c>
    </row>
    <row r="209">
      <c r="A209" s="10">
        <v>208.0</v>
      </c>
      <c r="B209" s="11" t="s">
        <v>227</v>
      </c>
      <c r="C209" s="12" t="str">
        <f t="shared" si="1"/>
        <v>ORDER1897//CUST7965/45447/Potatoes/Q-2/*@?##30</v>
      </c>
      <c r="D209" s="13" t="str">
        <f t="shared" si="2"/>
        <v>ORDER1897CUST796545447PotatoesQ-2*@?##30</v>
      </c>
      <c r="E209" s="13" t="str">
        <f t="shared" si="3"/>
        <v>ORDER1897CUST796545447PotatoesQ230</v>
      </c>
      <c r="F209" s="14">
        <f t="shared" si="4"/>
        <v>45447</v>
      </c>
      <c r="G209" s="13" t="str">
        <f t="shared" si="5"/>
        <v>ORDER1897</v>
      </c>
      <c r="H209" s="13" t="str">
        <f t="shared" si="6"/>
        <v>CUST7965</v>
      </c>
      <c r="I209" s="13" t="str">
        <f t="shared" si="7"/>
        <v>Potatoes</v>
      </c>
      <c r="J209" s="13" t="str">
        <f t="shared" si="8"/>
        <v>2</v>
      </c>
      <c r="K209" s="13" t="str">
        <f t="shared" si="9"/>
        <v>30</v>
      </c>
    </row>
    <row r="210">
      <c r="A210" s="10">
        <v>209.0</v>
      </c>
      <c r="B210" s="11" t="s">
        <v>228</v>
      </c>
      <c r="C210" s="12" t="str">
        <f t="shared" si="1"/>
        <v>ORDER1896//CUST8449/45447/Onions/Q-1/*@?##12.5</v>
      </c>
      <c r="D210" s="13" t="str">
        <f t="shared" si="2"/>
        <v>ORDER1896CUST844945447OnionsQ-1*@?##12.5</v>
      </c>
      <c r="E210" s="13" t="str">
        <f t="shared" si="3"/>
        <v>ORDER1896CUST844945447OnionsQ112.5</v>
      </c>
      <c r="F210" s="14">
        <f t="shared" si="4"/>
        <v>45447</v>
      </c>
      <c r="G210" s="13" t="str">
        <f t="shared" si="5"/>
        <v>ORDER1896</v>
      </c>
      <c r="H210" s="13" t="str">
        <f t="shared" si="6"/>
        <v>CUST8449</v>
      </c>
      <c r="I210" s="13" t="str">
        <f t="shared" si="7"/>
        <v>Onions</v>
      </c>
      <c r="J210" s="13" t="str">
        <f t="shared" si="8"/>
        <v>1</v>
      </c>
      <c r="K210" s="13" t="str">
        <f t="shared" si="9"/>
        <v>12.5</v>
      </c>
    </row>
    <row r="211">
      <c r="A211" s="10">
        <v>210.0</v>
      </c>
      <c r="B211" s="11" t="s">
        <v>229</v>
      </c>
      <c r="C211" s="12" t="str">
        <f t="shared" si="1"/>
        <v>ORDER1896//CUST8449/45447/Paneer/Q-1/*@?##40</v>
      </c>
      <c r="D211" s="13" t="str">
        <f t="shared" si="2"/>
        <v>ORDER1896CUST844945447PaneerQ-1*@?##40</v>
      </c>
      <c r="E211" s="13" t="str">
        <f t="shared" si="3"/>
        <v>ORDER1896CUST844945447PaneerQ140</v>
      </c>
      <c r="F211" s="14">
        <f t="shared" si="4"/>
        <v>45447</v>
      </c>
      <c r="G211" s="13" t="str">
        <f t="shared" si="5"/>
        <v>ORDER1896</v>
      </c>
      <c r="H211" s="13" t="str">
        <f t="shared" si="6"/>
        <v>CUST8449</v>
      </c>
      <c r="I211" s="13" t="str">
        <f t="shared" si="7"/>
        <v>Paneer</v>
      </c>
      <c r="J211" s="13" t="str">
        <f t="shared" si="8"/>
        <v>1</v>
      </c>
      <c r="K211" s="13" t="str">
        <f t="shared" si="9"/>
        <v>40</v>
      </c>
    </row>
    <row r="212">
      <c r="A212" s="10">
        <v>211.0</v>
      </c>
      <c r="B212" s="11" t="s">
        <v>230</v>
      </c>
      <c r="C212" s="12" t="str">
        <f t="shared" si="1"/>
        <v>ORDER1895//CUST8909/45447/Butter/Q-2/*@?##250</v>
      </c>
      <c r="D212" s="13" t="str">
        <f t="shared" si="2"/>
        <v>ORDER1895CUST890945447ButterQ-2*@?##250</v>
      </c>
      <c r="E212" s="13" t="str">
        <f t="shared" si="3"/>
        <v>ORDER1895CUST890945447ButterQ2250</v>
      </c>
      <c r="F212" s="14">
        <f t="shared" si="4"/>
        <v>45447</v>
      </c>
      <c r="G212" s="13" t="str">
        <f t="shared" si="5"/>
        <v>ORDER1895</v>
      </c>
      <c r="H212" s="13" t="str">
        <f t="shared" si="6"/>
        <v>CUST8909</v>
      </c>
      <c r="I212" s="13" t="str">
        <f t="shared" si="7"/>
        <v>Butter</v>
      </c>
      <c r="J212" s="13" t="str">
        <f t="shared" si="8"/>
        <v>2</v>
      </c>
      <c r="K212" s="13" t="str">
        <f t="shared" si="9"/>
        <v>250</v>
      </c>
    </row>
    <row r="213">
      <c r="A213" s="10">
        <v>212.0</v>
      </c>
      <c r="B213" s="11" t="s">
        <v>231</v>
      </c>
      <c r="C213" s="12" t="str">
        <f t="shared" si="1"/>
        <v>ORDER1895//CUST8909/45447/CheeseSlices/Q-1/*@?##60</v>
      </c>
      <c r="D213" s="13" t="str">
        <f t="shared" si="2"/>
        <v>ORDER1895CUST890945447CheeseSlicesQ-1*@?##60</v>
      </c>
      <c r="E213" s="13" t="str">
        <f t="shared" si="3"/>
        <v>ORDER1895CUST890945447CheeseSlicesQ160</v>
      </c>
      <c r="F213" s="14">
        <f t="shared" si="4"/>
        <v>45447</v>
      </c>
      <c r="G213" s="13" t="str">
        <f t="shared" si="5"/>
        <v>ORDER1895</v>
      </c>
      <c r="H213" s="13" t="str">
        <f t="shared" si="6"/>
        <v>CUST8909</v>
      </c>
      <c r="I213" s="13" t="str">
        <f t="shared" si="7"/>
        <v>CheeseSlices</v>
      </c>
      <c r="J213" s="13" t="str">
        <f t="shared" si="8"/>
        <v>1</v>
      </c>
      <c r="K213" s="13" t="str">
        <f t="shared" si="9"/>
        <v>60</v>
      </c>
    </row>
    <row r="214">
      <c r="A214" s="10">
        <v>213.0</v>
      </c>
      <c r="B214" s="11" t="s">
        <v>232</v>
      </c>
      <c r="C214" s="12" t="str">
        <f t="shared" si="1"/>
        <v>ORDER1894//CUST2234/45447/Sugar/Q-1/*@?##22.5</v>
      </c>
      <c r="D214" s="13" t="str">
        <f t="shared" si="2"/>
        <v>ORDER1894CUST223445447SugarQ-1*@?##22.5</v>
      </c>
      <c r="E214" s="13" t="str">
        <f t="shared" si="3"/>
        <v>ORDER1894CUST223445447SugarQ122.5</v>
      </c>
      <c r="F214" s="14">
        <f t="shared" si="4"/>
        <v>45447</v>
      </c>
      <c r="G214" s="13" t="str">
        <f t="shared" si="5"/>
        <v>ORDER1894</v>
      </c>
      <c r="H214" s="13" t="str">
        <f t="shared" si="6"/>
        <v>CUST2234</v>
      </c>
      <c r="I214" s="13" t="str">
        <f t="shared" si="7"/>
        <v>Sugar</v>
      </c>
      <c r="J214" s="13" t="str">
        <f t="shared" si="8"/>
        <v>1</v>
      </c>
      <c r="K214" s="13" t="str">
        <f t="shared" si="9"/>
        <v>22.5</v>
      </c>
    </row>
    <row r="215">
      <c r="A215" s="10">
        <v>214.0</v>
      </c>
      <c r="B215" s="11" t="s">
        <v>233</v>
      </c>
      <c r="C215" s="12" t="str">
        <f t="shared" si="1"/>
        <v>ORDER1894//CUST2234/45447/CookingOil/Q-1/*@?##75</v>
      </c>
      <c r="D215" s="13" t="str">
        <f t="shared" si="2"/>
        <v>ORDER1894CUST223445447CookingOilQ-1*@?##75</v>
      </c>
      <c r="E215" s="13" t="str">
        <f t="shared" si="3"/>
        <v>ORDER1894CUST223445447CookingOilQ175</v>
      </c>
      <c r="F215" s="14">
        <f t="shared" si="4"/>
        <v>45447</v>
      </c>
      <c r="G215" s="13" t="str">
        <f t="shared" si="5"/>
        <v>ORDER1894</v>
      </c>
      <c r="H215" s="13" t="str">
        <f t="shared" si="6"/>
        <v>CUST2234</v>
      </c>
      <c r="I215" s="13" t="str">
        <f t="shared" si="7"/>
        <v>CookingOil</v>
      </c>
      <c r="J215" s="13" t="str">
        <f t="shared" si="8"/>
        <v>1</v>
      </c>
      <c r="K215" s="13" t="str">
        <f t="shared" si="9"/>
        <v>75</v>
      </c>
    </row>
    <row r="216">
      <c r="A216" s="10">
        <v>215.0</v>
      </c>
      <c r="B216" s="11" t="s">
        <v>234</v>
      </c>
      <c r="C216" s="12" t="str">
        <f t="shared" si="1"/>
        <v>ORDER1893//CUST1879/45447/TeaLeaves/Q-1/*@?##60</v>
      </c>
      <c r="D216" s="13" t="str">
        <f t="shared" si="2"/>
        <v>ORDER1893CUST187945447TeaLeavesQ-1*@?##60</v>
      </c>
      <c r="E216" s="13" t="str">
        <f t="shared" si="3"/>
        <v>ORDER1893CUST187945447TeaLeavesQ160</v>
      </c>
      <c r="F216" s="14">
        <f t="shared" si="4"/>
        <v>45447</v>
      </c>
      <c r="G216" s="13" t="str">
        <f t="shared" si="5"/>
        <v>ORDER1893</v>
      </c>
      <c r="H216" s="13" t="str">
        <f t="shared" si="6"/>
        <v>CUST1879</v>
      </c>
      <c r="I216" s="13" t="str">
        <f t="shared" si="7"/>
        <v>TeaLeaves</v>
      </c>
      <c r="J216" s="13" t="str">
        <f t="shared" si="8"/>
        <v>1</v>
      </c>
      <c r="K216" s="13" t="str">
        <f t="shared" si="9"/>
        <v>60</v>
      </c>
    </row>
    <row r="217">
      <c r="A217" s="10">
        <v>216.0</v>
      </c>
      <c r="B217" s="11" t="s">
        <v>235</v>
      </c>
      <c r="C217" s="12" t="str">
        <f t="shared" si="1"/>
        <v>ORDER1893//CUST1879/45447/CoffeePowder/Q-1/*@?##45</v>
      </c>
      <c r="D217" s="13" t="str">
        <f t="shared" si="2"/>
        <v>ORDER1893CUST187945447CoffeePowderQ-1*@?##45</v>
      </c>
      <c r="E217" s="13" t="str">
        <f t="shared" si="3"/>
        <v>ORDER1893CUST187945447CoffeePowderQ145</v>
      </c>
      <c r="F217" s="14">
        <f t="shared" si="4"/>
        <v>45447</v>
      </c>
      <c r="G217" s="13" t="str">
        <f t="shared" si="5"/>
        <v>ORDER1893</v>
      </c>
      <c r="H217" s="13" t="str">
        <f t="shared" si="6"/>
        <v>CUST1879</v>
      </c>
      <c r="I217" s="13" t="str">
        <f t="shared" si="7"/>
        <v>CoffeePowder</v>
      </c>
      <c r="J217" s="13" t="str">
        <f t="shared" si="8"/>
        <v>1</v>
      </c>
      <c r="K217" s="13" t="str">
        <f t="shared" si="9"/>
        <v>45</v>
      </c>
    </row>
    <row r="218">
      <c r="A218" s="10">
        <v>217.0</v>
      </c>
      <c r="B218" s="11" t="s">
        <v>236</v>
      </c>
      <c r="C218" s="12" t="str">
        <f t="shared" si="1"/>
        <v>ORDER1892//CUST7965/45446/Biscuits/Q-1/*@?##20</v>
      </c>
      <c r="D218" s="13" t="str">
        <f t="shared" si="2"/>
        <v>ORDER1892CUST796545446BiscuitsQ-1*@?##20</v>
      </c>
      <c r="E218" s="13" t="str">
        <f t="shared" si="3"/>
        <v>ORDER1892CUST796545446BiscuitsQ120</v>
      </c>
      <c r="F218" s="14">
        <f t="shared" si="4"/>
        <v>45446</v>
      </c>
      <c r="G218" s="13" t="str">
        <f t="shared" si="5"/>
        <v>ORDER1892</v>
      </c>
      <c r="H218" s="13" t="str">
        <f t="shared" si="6"/>
        <v>CUST7965</v>
      </c>
      <c r="I218" s="13" t="str">
        <f t="shared" si="7"/>
        <v>Biscuits</v>
      </c>
      <c r="J218" s="13" t="str">
        <f t="shared" si="8"/>
        <v>1</v>
      </c>
      <c r="K218" s="13" t="str">
        <f t="shared" si="9"/>
        <v>20</v>
      </c>
    </row>
    <row r="219">
      <c r="A219" s="10">
        <v>218.0</v>
      </c>
      <c r="B219" s="11" t="s">
        <v>237</v>
      </c>
      <c r="C219" s="12" t="str">
        <f t="shared" si="1"/>
        <v>ORDER1892//CUST7965/45446/Chocolates/Q-1/*@?##50</v>
      </c>
      <c r="D219" s="13" t="str">
        <f t="shared" si="2"/>
        <v>ORDER1892CUST796545446ChocolatesQ-1*@?##50</v>
      </c>
      <c r="E219" s="13" t="str">
        <f t="shared" si="3"/>
        <v>ORDER1892CUST796545446ChocolatesQ150</v>
      </c>
      <c r="F219" s="14">
        <f t="shared" si="4"/>
        <v>45446</v>
      </c>
      <c r="G219" s="13" t="str">
        <f t="shared" si="5"/>
        <v>ORDER1892</v>
      </c>
      <c r="H219" s="13" t="str">
        <f t="shared" si="6"/>
        <v>CUST7965</v>
      </c>
      <c r="I219" s="13" t="str">
        <f t="shared" si="7"/>
        <v>Chocolates</v>
      </c>
      <c r="J219" s="13" t="str">
        <f t="shared" si="8"/>
        <v>1</v>
      </c>
      <c r="K219" s="13" t="str">
        <f t="shared" si="9"/>
        <v>50</v>
      </c>
    </row>
    <row r="220">
      <c r="A220" s="10">
        <v>219.0</v>
      </c>
      <c r="B220" s="11" t="s">
        <v>238</v>
      </c>
      <c r="C220" s="12" t="str">
        <f t="shared" si="1"/>
        <v>ORDER1891//CUST3384/45446/IceCream/Q-1/*@?##90</v>
      </c>
      <c r="D220" s="13" t="str">
        <f t="shared" si="2"/>
        <v>ORDER1891CUST338445446IceCreamQ-1*@?##90</v>
      </c>
      <c r="E220" s="13" t="str">
        <f t="shared" si="3"/>
        <v>ORDER1891CUST338445446IceCreamQ190</v>
      </c>
      <c r="F220" s="14">
        <f t="shared" si="4"/>
        <v>45446</v>
      </c>
      <c r="G220" s="13" t="str">
        <f t="shared" si="5"/>
        <v>ORDER1891</v>
      </c>
      <c r="H220" s="13" t="str">
        <f t="shared" si="6"/>
        <v>CUST3384</v>
      </c>
      <c r="I220" s="13" t="str">
        <f t="shared" si="7"/>
        <v>IceCream</v>
      </c>
      <c r="J220" s="13" t="str">
        <f t="shared" si="8"/>
        <v>1</v>
      </c>
      <c r="K220" s="13" t="str">
        <f t="shared" si="9"/>
        <v>90</v>
      </c>
    </row>
    <row r="221">
      <c r="A221" s="10">
        <v>220.0</v>
      </c>
      <c r="B221" s="11" t="s">
        <v>239</v>
      </c>
      <c r="C221" s="12" t="str">
        <f t="shared" si="1"/>
        <v>ORDER1891//CUST3384/45446/SoftDrink/Q-2/*@?##100</v>
      </c>
      <c r="D221" s="13" t="str">
        <f t="shared" si="2"/>
        <v>ORDER1891CUST338445446SoftDrinkQ-2*@?##100</v>
      </c>
      <c r="E221" s="13" t="str">
        <f t="shared" si="3"/>
        <v>ORDER1891CUST338445446SoftDrinkQ2100</v>
      </c>
      <c r="F221" s="14">
        <f t="shared" si="4"/>
        <v>45446</v>
      </c>
      <c r="G221" s="13" t="str">
        <f t="shared" si="5"/>
        <v>ORDER1891</v>
      </c>
      <c r="H221" s="13" t="str">
        <f t="shared" si="6"/>
        <v>CUST3384</v>
      </c>
      <c r="I221" s="13" t="str">
        <f t="shared" si="7"/>
        <v>SoftDrink</v>
      </c>
      <c r="J221" s="13" t="str">
        <f t="shared" si="8"/>
        <v>2</v>
      </c>
      <c r="K221" s="13" t="str">
        <f t="shared" si="9"/>
        <v>100</v>
      </c>
    </row>
    <row r="222">
      <c r="A222" s="10">
        <v>221.0</v>
      </c>
      <c r="B222" s="11" t="s">
        <v>240</v>
      </c>
      <c r="C222" s="12" t="str">
        <f t="shared" si="1"/>
        <v>ORDER1890//CUST2658/45446/BasmatiRice/Q-2/*@?##120</v>
      </c>
      <c r="D222" s="13" t="str">
        <f t="shared" si="2"/>
        <v>ORDER1890CUST265845446BasmatiRiceQ-2*@?##120</v>
      </c>
      <c r="E222" s="13" t="str">
        <f t="shared" si="3"/>
        <v>ORDER1890CUST265845446BasmatiRiceQ2120</v>
      </c>
      <c r="F222" s="14">
        <f t="shared" si="4"/>
        <v>45446</v>
      </c>
      <c r="G222" s="13" t="str">
        <f t="shared" si="5"/>
        <v>ORDER1890</v>
      </c>
      <c r="H222" s="13" t="str">
        <f t="shared" si="6"/>
        <v>CUST2658</v>
      </c>
      <c r="I222" s="13" t="str">
        <f t="shared" si="7"/>
        <v>BasmatiRice</v>
      </c>
      <c r="J222" s="13" t="str">
        <f t="shared" si="8"/>
        <v>2</v>
      </c>
      <c r="K222" s="13" t="str">
        <f t="shared" si="9"/>
        <v>120</v>
      </c>
    </row>
    <row r="223">
      <c r="A223" s="10">
        <v>222.0</v>
      </c>
      <c r="B223" s="11" t="s">
        <v>241</v>
      </c>
      <c r="C223" s="12" t="str">
        <f t="shared" si="1"/>
        <v>ORDER1890//CUST2658/45446/WholeWheatBread/Q-1/*@?##20</v>
      </c>
      <c r="D223" s="13" t="str">
        <f t="shared" si="2"/>
        <v>ORDER1890CUST265845446WholeWheatBreadQ-1*@?##20</v>
      </c>
      <c r="E223" s="13" t="str">
        <f t="shared" si="3"/>
        <v>ORDER1890CUST265845446WholeWheatBreadQ120</v>
      </c>
      <c r="F223" s="14">
        <f t="shared" si="4"/>
        <v>45446</v>
      </c>
      <c r="G223" s="13" t="str">
        <f t="shared" si="5"/>
        <v>ORDER1890</v>
      </c>
      <c r="H223" s="13" t="str">
        <f t="shared" si="6"/>
        <v>CUST2658</v>
      </c>
      <c r="I223" s="13" t="str">
        <f t="shared" si="7"/>
        <v>WholeWheatBread</v>
      </c>
      <c r="J223" s="13" t="str">
        <f t="shared" si="8"/>
        <v>1</v>
      </c>
      <c r="K223" s="13" t="str">
        <f t="shared" si="9"/>
        <v>20</v>
      </c>
    </row>
    <row r="224">
      <c r="A224" s="10">
        <v>223.0</v>
      </c>
      <c r="B224" s="11" t="s">
        <v>242</v>
      </c>
      <c r="C224" s="12" t="str">
        <f t="shared" si="1"/>
        <v>ORDER1889//CUST4675/45446/FreshMilk/Q-1/*@?##30</v>
      </c>
      <c r="D224" s="13" t="str">
        <f t="shared" si="2"/>
        <v>ORDER1889CUST467545446FreshMilkQ-1*@?##30</v>
      </c>
      <c r="E224" s="13" t="str">
        <f t="shared" si="3"/>
        <v>ORDER1889CUST467545446FreshMilkQ130</v>
      </c>
      <c r="F224" s="14">
        <f t="shared" si="4"/>
        <v>45446</v>
      </c>
      <c r="G224" s="13" t="str">
        <f t="shared" si="5"/>
        <v>ORDER1889</v>
      </c>
      <c r="H224" s="13" t="str">
        <f t="shared" si="6"/>
        <v>CUST4675</v>
      </c>
      <c r="I224" s="13" t="str">
        <f t="shared" si="7"/>
        <v>FreshMilk</v>
      </c>
      <c r="J224" s="13" t="str">
        <f t="shared" si="8"/>
        <v>1</v>
      </c>
      <c r="K224" s="13" t="str">
        <f t="shared" si="9"/>
        <v>30</v>
      </c>
    </row>
    <row r="225">
      <c r="A225" s="10">
        <v>224.0</v>
      </c>
      <c r="B225" s="11" t="s">
        <v>243</v>
      </c>
      <c r="C225" s="12" t="str">
        <f t="shared" si="1"/>
        <v>ORDER1889//CUST4675/45446/Eggs/Q-1/*@?##40</v>
      </c>
      <c r="D225" s="13" t="str">
        <f t="shared" si="2"/>
        <v>ORDER1889CUST467545446EggsQ-1*@?##40</v>
      </c>
      <c r="E225" s="13" t="str">
        <f t="shared" si="3"/>
        <v>ORDER1889CUST467545446EggsQ140</v>
      </c>
      <c r="F225" s="14">
        <f t="shared" si="4"/>
        <v>45446</v>
      </c>
      <c r="G225" s="13" t="str">
        <f t="shared" si="5"/>
        <v>ORDER1889</v>
      </c>
      <c r="H225" s="13" t="str">
        <f t="shared" si="6"/>
        <v>CUST4675</v>
      </c>
      <c r="I225" s="13" t="str">
        <f t="shared" si="7"/>
        <v>Eggs</v>
      </c>
      <c r="J225" s="13" t="str">
        <f t="shared" si="8"/>
        <v>1</v>
      </c>
      <c r="K225" s="13" t="str">
        <f t="shared" si="9"/>
        <v>40</v>
      </c>
    </row>
    <row r="226">
      <c r="A226" s="10">
        <v>225.0</v>
      </c>
      <c r="B226" s="11" t="s">
        <v>244</v>
      </c>
      <c r="C226" s="12" t="str">
        <f t="shared" si="1"/>
        <v>ORDER1888//CUST1879/45446/ChickenBreast/Q-1/*@?##125</v>
      </c>
      <c r="D226" s="13" t="str">
        <f t="shared" si="2"/>
        <v>ORDER1888CUST187945446ChickenBreastQ-1*@?##125</v>
      </c>
      <c r="E226" s="13" t="str">
        <f t="shared" si="3"/>
        <v>ORDER1888CUST187945446ChickenBreastQ1125</v>
      </c>
      <c r="F226" s="14">
        <f t="shared" si="4"/>
        <v>45446</v>
      </c>
      <c r="G226" s="13" t="str">
        <f t="shared" si="5"/>
        <v>ORDER1888</v>
      </c>
      <c r="H226" s="13" t="str">
        <f t="shared" si="6"/>
        <v>CUST1879</v>
      </c>
      <c r="I226" s="13" t="str">
        <f t="shared" si="7"/>
        <v>ChickenBreast</v>
      </c>
      <c r="J226" s="13" t="str">
        <f t="shared" si="8"/>
        <v>1</v>
      </c>
      <c r="K226" s="13" t="str">
        <f t="shared" si="9"/>
        <v>125</v>
      </c>
    </row>
    <row r="227">
      <c r="A227" s="10">
        <v>226.0</v>
      </c>
      <c r="B227" s="11" t="s">
        <v>245</v>
      </c>
      <c r="C227" s="12" t="str">
        <f t="shared" si="1"/>
        <v>ORDER1888//CUST1879/45446/Apples/Q-2/*@?##150</v>
      </c>
      <c r="D227" s="13" t="str">
        <f t="shared" si="2"/>
        <v>ORDER1888CUST187945446ApplesQ-2*@?##150</v>
      </c>
      <c r="E227" s="13" t="str">
        <f t="shared" si="3"/>
        <v>ORDER1888CUST187945446ApplesQ2150</v>
      </c>
      <c r="F227" s="14">
        <f t="shared" si="4"/>
        <v>45446</v>
      </c>
      <c r="G227" s="13" t="str">
        <f t="shared" si="5"/>
        <v>ORDER1888</v>
      </c>
      <c r="H227" s="13" t="str">
        <f t="shared" si="6"/>
        <v>CUST1879</v>
      </c>
      <c r="I227" s="13" t="str">
        <f t="shared" si="7"/>
        <v>Apples</v>
      </c>
      <c r="J227" s="13" t="str">
        <f t="shared" si="8"/>
        <v>2</v>
      </c>
      <c r="K227" s="13" t="str">
        <f t="shared" si="9"/>
        <v>150</v>
      </c>
    </row>
    <row r="228">
      <c r="A228" s="10">
        <v>227.0</v>
      </c>
      <c r="B228" s="11" t="s">
        <v>246</v>
      </c>
      <c r="C228" s="12" t="str">
        <f t="shared" si="1"/>
        <v>ORDER1887//CUST8951/45446/Bananas/Q-1/*@?##25</v>
      </c>
      <c r="D228" s="13" t="str">
        <f t="shared" si="2"/>
        <v>ORDER1887CUST895145446BananasQ-1*@?##25</v>
      </c>
      <c r="E228" s="13" t="str">
        <f t="shared" si="3"/>
        <v>ORDER1887CUST895145446BananasQ125</v>
      </c>
      <c r="F228" s="14">
        <f t="shared" si="4"/>
        <v>45446</v>
      </c>
      <c r="G228" s="13" t="str">
        <f t="shared" si="5"/>
        <v>ORDER1887</v>
      </c>
      <c r="H228" s="13" t="str">
        <f t="shared" si="6"/>
        <v>CUST8951</v>
      </c>
      <c r="I228" s="13" t="str">
        <f t="shared" si="7"/>
        <v>Bananas</v>
      </c>
      <c r="J228" s="13" t="str">
        <f t="shared" si="8"/>
        <v>1</v>
      </c>
      <c r="K228" s="13" t="str">
        <f t="shared" si="9"/>
        <v>25</v>
      </c>
    </row>
    <row r="229">
      <c r="A229" s="10">
        <v>228.0</v>
      </c>
      <c r="B229" s="11" t="s">
        <v>247</v>
      </c>
      <c r="C229" s="12" t="str">
        <f t="shared" si="1"/>
        <v>ORDER1887//CUST8951/45446/Potatoes/Q-1/*@?##15</v>
      </c>
      <c r="D229" s="13" t="str">
        <f t="shared" si="2"/>
        <v>ORDER1887CUST895145446PotatoesQ-1*@?##15</v>
      </c>
      <c r="E229" s="13" t="str">
        <f t="shared" si="3"/>
        <v>ORDER1887CUST895145446PotatoesQ115</v>
      </c>
      <c r="F229" s="14">
        <f t="shared" si="4"/>
        <v>45446</v>
      </c>
      <c r="G229" s="13" t="str">
        <f t="shared" si="5"/>
        <v>ORDER1887</v>
      </c>
      <c r="H229" s="13" t="str">
        <f t="shared" si="6"/>
        <v>CUST8951</v>
      </c>
      <c r="I229" s="13" t="str">
        <f t="shared" si="7"/>
        <v>Potatoes</v>
      </c>
      <c r="J229" s="13" t="str">
        <f t="shared" si="8"/>
        <v>1</v>
      </c>
      <c r="K229" s="13" t="str">
        <f t="shared" si="9"/>
        <v>15</v>
      </c>
    </row>
    <row r="230">
      <c r="A230" s="10">
        <v>229.0</v>
      </c>
      <c r="B230" s="11" t="s">
        <v>248</v>
      </c>
      <c r="C230" s="12" t="str">
        <f t="shared" si="1"/>
        <v>ORDER1886//CUST1803/45446/Onions/Q-1/*@?##12.5</v>
      </c>
      <c r="D230" s="13" t="str">
        <f t="shared" si="2"/>
        <v>ORDER1886CUST180345446OnionsQ-1*@?##12.5</v>
      </c>
      <c r="E230" s="13" t="str">
        <f t="shared" si="3"/>
        <v>ORDER1886CUST180345446OnionsQ112.5</v>
      </c>
      <c r="F230" s="14">
        <f t="shared" si="4"/>
        <v>45446</v>
      </c>
      <c r="G230" s="13" t="str">
        <f t="shared" si="5"/>
        <v>ORDER1886</v>
      </c>
      <c r="H230" s="13" t="str">
        <f t="shared" si="6"/>
        <v>CUST1803</v>
      </c>
      <c r="I230" s="13" t="str">
        <f t="shared" si="7"/>
        <v>Onions</v>
      </c>
      <c r="J230" s="13" t="str">
        <f t="shared" si="8"/>
        <v>1</v>
      </c>
      <c r="K230" s="13" t="str">
        <f t="shared" si="9"/>
        <v>12.5</v>
      </c>
    </row>
    <row r="231">
      <c r="A231" s="10">
        <v>230.0</v>
      </c>
      <c r="B231" s="11" t="s">
        <v>249</v>
      </c>
      <c r="C231" s="12" t="str">
        <f t="shared" si="1"/>
        <v>ORDER1886//CUST1803/45446/Paneer/Q-1/*@?##40</v>
      </c>
      <c r="D231" s="13" t="str">
        <f t="shared" si="2"/>
        <v>ORDER1886CUST180345446PaneerQ-1*@?##40</v>
      </c>
      <c r="E231" s="13" t="str">
        <f t="shared" si="3"/>
        <v>ORDER1886CUST180345446PaneerQ140</v>
      </c>
      <c r="F231" s="14">
        <f t="shared" si="4"/>
        <v>45446</v>
      </c>
      <c r="G231" s="13" t="str">
        <f t="shared" si="5"/>
        <v>ORDER1886</v>
      </c>
      <c r="H231" s="13" t="str">
        <f t="shared" si="6"/>
        <v>CUST1803</v>
      </c>
      <c r="I231" s="13" t="str">
        <f t="shared" si="7"/>
        <v>Paneer</v>
      </c>
      <c r="J231" s="13" t="str">
        <f t="shared" si="8"/>
        <v>1</v>
      </c>
      <c r="K231" s="13" t="str">
        <f t="shared" si="9"/>
        <v>40</v>
      </c>
    </row>
    <row r="232">
      <c r="A232" s="10">
        <v>231.0</v>
      </c>
      <c r="B232" s="11" t="s">
        <v>250</v>
      </c>
      <c r="C232" s="12" t="str">
        <f t="shared" si="1"/>
        <v>ORDER1885//CUST2970/45446/Butter/Q-2/*@?##250</v>
      </c>
      <c r="D232" s="13" t="str">
        <f t="shared" si="2"/>
        <v>ORDER1885CUST297045446ButterQ-2*@?##250</v>
      </c>
      <c r="E232" s="13" t="str">
        <f t="shared" si="3"/>
        <v>ORDER1885CUST297045446ButterQ2250</v>
      </c>
      <c r="F232" s="14">
        <f t="shared" si="4"/>
        <v>45446</v>
      </c>
      <c r="G232" s="13" t="str">
        <f t="shared" si="5"/>
        <v>ORDER1885</v>
      </c>
      <c r="H232" s="13" t="str">
        <f t="shared" si="6"/>
        <v>CUST2970</v>
      </c>
      <c r="I232" s="13" t="str">
        <f t="shared" si="7"/>
        <v>Butter</v>
      </c>
      <c r="J232" s="13" t="str">
        <f t="shared" si="8"/>
        <v>2</v>
      </c>
      <c r="K232" s="13" t="str">
        <f t="shared" si="9"/>
        <v>250</v>
      </c>
    </row>
    <row r="233">
      <c r="A233" s="10">
        <v>232.0</v>
      </c>
      <c r="B233" s="11" t="s">
        <v>251</v>
      </c>
      <c r="C233" s="12" t="str">
        <f t="shared" si="1"/>
        <v>ORDER1885//CUST2970/45446/CheeseSlices/Q-2/*@?##120</v>
      </c>
      <c r="D233" s="13" t="str">
        <f t="shared" si="2"/>
        <v>ORDER1885CUST297045446CheeseSlicesQ-2*@?##120</v>
      </c>
      <c r="E233" s="13" t="str">
        <f t="shared" si="3"/>
        <v>ORDER1885CUST297045446CheeseSlicesQ2120</v>
      </c>
      <c r="F233" s="14">
        <f t="shared" si="4"/>
        <v>45446</v>
      </c>
      <c r="G233" s="13" t="str">
        <f t="shared" si="5"/>
        <v>ORDER1885</v>
      </c>
      <c r="H233" s="13" t="str">
        <f t="shared" si="6"/>
        <v>CUST2970</v>
      </c>
      <c r="I233" s="13" t="str">
        <f t="shared" si="7"/>
        <v>CheeseSlices</v>
      </c>
      <c r="J233" s="13" t="str">
        <f t="shared" si="8"/>
        <v>2</v>
      </c>
      <c r="K233" s="13" t="str">
        <f t="shared" si="9"/>
        <v>120</v>
      </c>
    </row>
    <row r="234">
      <c r="A234" s="10">
        <v>233.0</v>
      </c>
      <c r="B234" s="11" t="s">
        <v>252</v>
      </c>
      <c r="C234" s="12" t="str">
        <f t="shared" si="1"/>
        <v>ORDER1884//CUST5349/45446/Sugar/Q-1/*@?##22.5</v>
      </c>
      <c r="D234" s="13" t="str">
        <f t="shared" si="2"/>
        <v>ORDER1884CUST534945446SugarQ-1*@?##22.5</v>
      </c>
      <c r="E234" s="13" t="str">
        <f t="shared" si="3"/>
        <v>ORDER1884CUST534945446SugarQ122.5</v>
      </c>
      <c r="F234" s="14">
        <f t="shared" si="4"/>
        <v>45446</v>
      </c>
      <c r="G234" s="13" t="str">
        <f t="shared" si="5"/>
        <v>ORDER1884</v>
      </c>
      <c r="H234" s="13" t="str">
        <f t="shared" si="6"/>
        <v>CUST5349</v>
      </c>
      <c r="I234" s="13" t="str">
        <f t="shared" si="7"/>
        <v>Sugar</v>
      </c>
      <c r="J234" s="13" t="str">
        <f t="shared" si="8"/>
        <v>1</v>
      </c>
      <c r="K234" s="13" t="str">
        <f t="shared" si="9"/>
        <v>22.5</v>
      </c>
    </row>
    <row r="235">
      <c r="A235" s="10">
        <v>234.0</v>
      </c>
      <c r="B235" s="11" t="s">
        <v>253</v>
      </c>
      <c r="C235" s="12" t="str">
        <f t="shared" si="1"/>
        <v>ORDER1884//CUST5349/45446/CookingOil/Q-1/*@?##75</v>
      </c>
      <c r="D235" s="13" t="str">
        <f t="shared" si="2"/>
        <v>ORDER1884CUST534945446CookingOilQ-1*@?##75</v>
      </c>
      <c r="E235" s="13" t="str">
        <f t="shared" si="3"/>
        <v>ORDER1884CUST534945446CookingOilQ175</v>
      </c>
      <c r="F235" s="14">
        <f t="shared" si="4"/>
        <v>45446</v>
      </c>
      <c r="G235" s="13" t="str">
        <f t="shared" si="5"/>
        <v>ORDER1884</v>
      </c>
      <c r="H235" s="13" t="str">
        <f t="shared" si="6"/>
        <v>CUST5349</v>
      </c>
      <c r="I235" s="13" t="str">
        <f t="shared" si="7"/>
        <v>CookingOil</v>
      </c>
      <c r="J235" s="13" t="str">
        <f t="shared" si="8"/>
        <v>1</v>
      </c>
      <c r="K235" s="13" t="str">
        <f t="shared" si="9"/>
        <v>75</v>
      </c>
    </row>
    <row r="236">
      <c r="A236" s="10">
        <v>235.0</v>
      </c>
      <c r="B236" s="11" t="s">
        <v>254</v>
      </c>
      <c r="C236" s="12" t="str">
        <f t="shared" si="1"/>
        <v>ORDER1883//CUST1502/45446/TeaLeaves/Q-2/*@?##120</v>
      </c>
      <c r="D236" s="13" t="str">
        <f t="shared" si="2"/>
        <v>ORDER1883CUST150245446TeaLeavesQ-2*@?##120</v>
      </c>
      <c r="E236" s="13" t="str">
        <f t="shared" si="3"/>
        <v>ORDER1883CUST150245446TeaLeavesQ2120</v>
      </c>
      <c r="F236" s="14">
        <f t="shared" si="4"/>
        <v>45446</v>
      </c>
      <c r="G236" s="13" t="str">
        <f t="shared" si="5"/>
        <v>ORDER1883</v>
      </c>
      <c r="H236" s="13" t="str">
        <f t="shared" si="6"/>
        <v>CUST1502</v>
      </c>
      <c r="I236" s="13" t="str">
        <f t="shared" si="7"/>
        <v>TeaLeaves</v>
      </c>
      <c r="J236" s="13" t="str">
        <f t="shared" si="8"/>
        <v>2</v>
      </c>
      <c r="K236" s="13" t="str">
        <f t="shared" si="9"/>
        <v>120</v>
      </c>
    </row>
    <row r="237">
      <c r="A237" s="10">
        <v>236.0</v>
      </c>
      <c r="B237" s="11" t="s">
        <v>255</v>
      </c>
      <c r="C237" s="12" t="str">
        <f t="shared" si="1"/>
        <v>ORDER1883//CUST1502/45446/CoffeePowder/Q-1/*@?##45</v>
      </c>
      <c r="D237" s="13" t="str">
        <f t="shared" si="2"/>
        <v>ORDER1883CUST150245446CoffeePowderQ-1*@?##45</v>
      </c>
      <c r="E237" s="13" t="str">
        <f t="shared" si="3"/>
        <v>ORDER1883CUST150245446CoffeePowderQ145</v>
      </c>
      <c r="F237" s="14">
        <f t="shared" si="4"/>
        <v>45446</v>
      </c>
      <c r="G237" s="13" t="str">
        <f t="shared" si="5"/>
        <v>ORDER1883</v>
      </c>
      <c r="H237" s="13" t="str">
        <f t="shared" si="6"/>
        <v>CUST1502</v>
      </c>
      <c r="I237" s="13" t="str">
        <f t="shared" si="7"/>
        <v>CoffeePowder</v>
      </c>
      <c r="J237" s="13" t="str">
        <f t="shared" si="8"/>
        <v>1</v>
      </c>
      <c r="K237" s="13" t="str">
        <f t="shared" si="9"/>
        <v>45</v>
      </c>
    </row>
    <row r="238">
      <c r="A238" s="10">
        <v>237.0</v>
      </c>
      <c r="B238" s="11" t="s">
        <v>256</v>
      </c>
      <c r="C238" s="12" t="str">
        <f t="shared" si="1"/>
        <v>ORDER1882//CUST5670/45446/Biscuits/Q-1/*@?##20</v>
      </c>
      <c r="D238" s="13" t="str">
        <f t="shared" si="2"/>
        <v>ORDER1882CUST567045446BiscuitsQ-1*@?##20</v>
      </c>
      <c r="E238" s="13" t="str">
        <f t="shared" si="3"/>
        <v>ORDER1882CUST567045446BiscuitsQ120</v>
      </c>
      <c r="F238" s="14">
        <f t="shared" si="4"/>
        <v>45446</v>
      </c>
      <c r="G238" s="13" t="str">
        <f t="shared" si="5"/>
        <v>ORDER1882</v>
      </c>
      <c r="H238" s="13" t="str">
        <f t="shared" si="6"/>
        <v>CUST5670</v>
      </c>
      <c r="I238" s="13" t="str">
        <f t="shared" si="7"/>
        <v>Biscuits</v>
      </c>
      <c r="J238" s="13" t="str">
        <f t="shared" si="8"/>
        <v>1</v>
      </c>
      <c r="K238" s="13" t="str">
        <f t="shared" si="9"/>
        <v>20</v>
      </c>
    </row>
    <row r="239">
      <c r="A239" s="10">
        <v>238.0</v>
      </c>
      <c r="B239" s="11" t="s">
        <v>257</v>
      </c>
      <c r="C239" s="12" t="str">
        <f t="shared" si="1"/>
        <v>ORDER1882//CUST5670/45446/Chocolates/Q-1/*@?##50</v>
      </c>
      <c r="D239" s="13" t="str">
        <f t="shared" si="2"/>
        <v>ORDER1882CUST567045446ChocolatesQ-1*@?##50</v>
      </c>
      <c r="E239" s="13" t="str">
        <f t="shared" si="3"/>
        <v>ORDER1882CUST567045446ChocolatesQ150</v>
      </c>
      <c r="F239" s="14">
        <f t="shared" si="4"/>
        <v>45446</v>
      </c>
      <c r="G239" s="13" t="str">
        <f t="shared" si="5"/>
        <v>ORDER1882</v>
      </c>
      <c r="H239" s="13" t="str">
        <f t="shared" si="6"/>
        <v>CUST5670</v>
      </c>
      <c r="I239" s="13" t="str">
        <f t="shared" si="7"/>
        <v>Chocolates</v>
      </c>
      <c r="J239" s="13" t="str">
        <f t="shared" si="8"/>
        <v>1</v>
      </c>
      <c r="K239" s="13" t="str">
        <f t="shared" si="9"/>
        <v>50</v>
      </c>
    </row>
    <row r="240">
      <c r="A240" s="10">
        <v>239.0</v>
      </c>
      <c r="B240" s="11" t="s">
        <v>258</v>
      </c>
      <c r="C240" s="12" t="str">
        <f t="shared" si="1"/>
        <v>ORDER1881//CUST2169/45446/IceCream/Q-1/*@?##90</v>
      </c>
      <c r="D240" s="13" t="str">
        <f t="shared" si="2"/>
        <v>ORDER1881CUST216945446IceCreamQ-1*@?##90</v>
      </c>
      <c r="E240" s="13" t="str">
        <f t="shared" si="3"/>
        <v>ORDER1881CUST216945446IceCreamQ190</v>
      </c>
      <c r="F240" s="14">
        <f t="shared" si="4"/>
        <v>45446</v>
      </c>
      <c r="G240" s="13" t="str">
        <f t="shared" si="5"/>
        <v>ORDER1881</v>
      </c>
      <c r="H240" s="13" t="str">
        <f t="shared" si="6"/>
        <v>CUST2169</v>
      </c>
      <c r="I240" s="13" t="str">
        <f t="shared" si="7"/>
        <v>IceCream</v>
      </c>
      <c r="J240" s="13" t="str">
        <f t="shared" si="8"/>
        <v>1</v>
      </c>
      <c r="K240" s="13" t="str">
        <f t="shared" si="9"/>
        <v>90</v>
      </c>
    </row>
    <row r="241">
      <c r="A241" s="10">
        <v>240.0</v>
      </c>
      <c r="B241" s="11" t="s">
        <v>259</v>
      </c>
      <c r="C241" s="12" t="str">
        <f t="shared" si="1"/>
        <v>ORDER1881//CUST2169/45446/SoftDrink/Q-1/*@?##50</v>
      </c>
      <c r="D241" s="13" t="str">
        <f t="shared" si="2"/>
        <v>ORDER1881CUST216945446SoftDrinkQ-1*@?##50</v>
      </c>
      <c r="E241" s="13" t="str">
        <f t="shared" si="3"/>
        <v>ORDER1881CUST216945446SoftDrinkQ150</v>
      </c>
      <c r="F241" s="14">
        <f t="shared" si="4"/>
        <v>45446</v>
      </c>
      <c r="G241" s="13" t="str">
        <f t="shared" si="5"/>
        <v>ORDER1881</v>
      </c>
      <c r="H241" s="13" t="str">
        <f t="shared" si="6"/>
        <v>CUST2169</v>
      </c>
      <c r="I241" s="13" t="str">
        <f t="shared" si="7"/>
        <v>SoftDrink</v>
      </c>
      <c r="J241" s="13" t="str">
        <f t="shared" si="8"/>
        <v>1</v>
      </c>
      <c r="K241" s="13" t="str">
        <f t="shared" si="9"/>
        <v>50</v>
      </c>
    </row>
    <row r="242">
      <c r="A242" s="10">
        <v>241.0</v>
      </c>
      <c r="B242" s="11" t="s">
        <v>260</v>
      </c>
      <c r="C242" s="12" t="str">
        <f t="shared" si="1"/>
        <v>ORDER1880//CUST8909/45446/BasmatiRice/Q-1/*@?##60</v>
      </c>
      <c r="D242" s="13" t="str">
        <f t="shared" si="2"/>
        <v>ORDER1880CUST890945446BasmatiRiceQ-1*@?##60</v>
      </c>
      <c r="E242" s="13" t="str">
        <f t="shared" si="3"/>
        <v>ORDER1880CUST890945446BasmatiRiceQ160</v>
      </c>
      <c r="F242" s="14">
        <f t="shared" si="4"/>
        <v>45446</v>
      </c>
      <c r="G242" s="13" t="str">
        <f t="shared" si="5"/>
        <v>ORDER1880</v>
      </c>
      <c r="H242" s="13" t="str">
        <f t="shared" si="6"/>
        <v>CUST8909</v>
      </c>
      <c r="I242" s="13" t="str">
        <f t="shared" si="7"/>
        <v>BasmatiRice</v>
      </c>
      <c r="J242" s="13" t="str">
        <f t="shared" si="8"/>
        <v>1</v>
      </c>
      <c r="K242" s="13" t="str">
        <f t="shared" si="9"/>
        <v>60</v>
      </c>
    </row>
    <row r="243">
      <c r="A243" s="10">
        <v>242.0</v>
      </c>
      <c r="B243" s="11" t="s">
        <v>261</v>
      </c>
      <c r="C243" s="12" t="str">
        <f t="shared" si="1"/>
        <v>ORDER1880//CUST8909/45446/WholeWheatBread/Q-1/*@?##20</v>
      </c>
      <c r="D243" s="13" t="str">
        <f t="shared" si="2"/>
        <v>ORDER1880CUST890945446WholeWheatBreadQ-1*@?##20</v>
      </c>
      <c r="E243" s="13" t="str">
        <f t="shared" si="3"/>
        <v>ORDER1880CUST890945446WholeWheatBreadQ120</v>
      </c>
      <c r="F243" s="14">
        <f t="shared" si="4"/>
        <v>45446</v>
      </c>
      <c r="G243" s="13" t="str">
        <f t="shared" si="5"/>
        <v>ORDER1880</v>
      </c>
      <c r="H243" s="13" t="str">
        <f t="shared" si="6"/>
        <v>CUST8909</v>
      </c>
      <c r="I243" s="13" t="str">
        <f t="shared" si="7"/>
        <v>WholeWheatBread</v>
      </c>
      <c r="J243" s="13" t="str">
        <f t="shared" si="8"/>
        <v>1</v>
      </c>
      <c r="K243" s="13" t="str">
        <f t="shared" si="9"/>
        <v>20</v>
      </c>
    </row>
    <row r="244">
      <c r="A244" s="10">
        <v>243.0</v>
      </c>
      <c r="B244" s="11" t="s">
        <v>262</v>
      </c>
      <c r="C244" s="12" t="str">
        <f t="shared" si="1"/>
        <v>ORDER1879//CUST8924/45446/FreshMilk/Q-1/*@?##30</v>
      </c>
      <c r="D244" s="13" t="str">
        <f t="shared" si="2"/>
        <v>ORDER1879CUST892445446FreshMilkQ-1*@?##30</v>
      </c>
      <c r="E244" s="13" t="str">
        <f t="shared" si="3"/>
        <v>ORDER1879CUST892445446FreshMilkQ130</v>
      </c>
      <c r="F244" s="14">
        <f t="shared" si="4"/>
        <v>45446</v>
      </c>
      <c r="G244" s="13" t="str">
        <f t="shared" si="5"/>
        <v>ORDER1879</v>
      </c>
      <c r="H244" s="13" t="str">
        <f t="shared" si="6"/>
        <v>CUST8924</v>
      </c>
      <c r="I244" s="13" t="str">
        <f t="shared" si="7"/>
        <v>FreshMilk</v>
      </c>
      <c r="J244" s="13" t="str">
        <f t="shared" si="8"/>
        <v>1</v>
      </c>
      <c r="K244" s="13" t="str">
        <f t="shared" si="9"/>
        <v>30</v>
      </c>
    </row>
    <row r="245">
      <c r="A245" s="10">
        <v>244.0</v>
      </c>
      <c r="B245" s="11" t="s">
        <v>263</v>
      </c>
      <c r="C245" s="12" t="str">
        <f t="shared" si="1"/>
        <v>ORDER1879//CUST8924/45446/Eggs/Q-1/*@?##40</v>
      </c>
      <c r="D245" s="13" t="str">
        <f t="shared" si="2"/>
        <v>ORDER1879CUST892445446EggsQ-1*@?##40</v>
      </c>
      <c r="E245" s="13" t="str">
        <f t="shared" si="3"/>
        <v>ORDER1879CUST892445446EggsQ140</v>
      </c>
      <c r="F245" s="14">
        <f t="shared" si="4"/>
        <v>45446</v>
      </c>
      <c r="G245" s="13" t="str">
        <f t="shared" si="5"/>
        <v>ORDER1879</v>
      </c>
      <c r="H245" s="13" t="str">
        <f t="shared" si="6"/>
        <v>CUST8924</v>
      </c>
      <c r="I245" s="13" t="str">
        <f t="shared" si="7"/>
        <v>Eggs</v>
      </c>
      <c r="J245" s="13" t="str">
        <f t="shared" si="8"/>
        <v>1</v>
      </c>
      <c r="K245" s="13" t="str">
        <f t="shared" si="9"/>
        <v>40</v>
      </c>
    </row>
    <row r="246">
      <c r="A246" s="10">
        <v>245.0</v>
      </c>
      <c r="B246" s="11" t="s">
        <v>264</v>
      </c>
      <c r="C246" s="12" t="str">
        <f t="shared" si="1"/>
        <v>ORDER1878//CUST5670/45446/ChickenBreast/Q-2/*@?##250</v>
      </c>
      <c r="D246" s="13" t="str">
        <f t="shared" si="2"/>
        <v>ORDER1878CUST567045446ChickenBreastQ-2*@?##250</v>
      </c>
      <c r="E246" s="13" t="str">
        <f t="shared" si="3"/>
        <v>ORDER1878CUST567045446ChickenBreastQ2250</v>
      </c>
      <c r="F246" s="14">
        <f t="shared" si="4"/>
        <v>45446</v>
      </c>
      <c r="G246" s="13" t="str">
        <f t="shared" si="5"/>
        <v>ORDER1878</v>
      </c>
      <c r="H246" s="13" t="str">
        <f t="shared" si="6"/>
        <v>CUST5670</v>
      </c>
      <c r="I246" s="13" t="str">
        <f t="shared" si="7"/>
        <v>ChickenBreast</v>
      </c>
      <c r="J246" s="13" t="str">
        <f t="shared" si="8"/>
        <v>2</v>
      </c>
      <c r="K246" s="13" t="str">
        <f t="shared" si="9"/>
        <v>250</v>
      </c>
    </row>
    <row r="247">
      <c r="A247" s="10">
        <v>246.0</v>
      </c>
      <c r="B247" s="11" t="s">
        <v>265</v>
      </c>
      <c r="C247" s="12" t="str">
        <f t="shared" si="1"/>
        <v>ORDER1878//CUST5670/45446/Apples/Q-2/*@?##150</v>
      </c>
      <c r="D247" s="13" t="str">
        <f t="shared" si="2"/>
        <v>ORDER1878CUST567045446ApplesQ-2*@?##150</v>
      </c>
      <c r="E247" s="13" t="str">
        <f t="shared" si="3"/>
        <v>ORDER1878CUST567045446ApplesQ2150</v>
      </c>
      <c r="F247" s="14">
        <f t="shared" si="4"/>
        <v>45446</v>
      </c>
      <c r="G247" s="13" t="str">
        <f t="shared" si="5"/>
        <v>ORDER1878</v>
      </c>
      <c r="H247" s="13" t="str">
        <f t="shared" si="6"/>
        <v>CUST5670</v>
      </c>
      <c r="I247" s="13" t="str">
        <f t="shared" si="7"/>
        <v>Apples</v>
      </c>
      <c r="J247" s="13" t="str">
        <f t="shared" si="8"/>
        <v>2</v>
      </c>
      <c r="K247" s="13" t="str">
        <f t="shared" si="9"/>
        <v>150</v>
      </c>
    </row>
    <row r="248">
      <c r="A248" s="10">
        <v>247.0</v>
      </c>
      <c r="B248" s="11" t="s">
        <v>266</v>
      </c>
      <c r="C248" s="12" t="str">
        <f t="shared" si="1"/>
        <v>ORDER1877//CUST8724/45445/Bananas/Q-2/*@?##50</v>
      </c>
      <c r="D248" s="13" t="str">
        <f t="shared" si="2"/>
        <v>ORDER1877CUST872445445BananasQ-2*@?##50</v>
      </c>
      <c r="E248" s="13" t="str">
        <f t="shared" si="3"/>
        <v>ORDER1877CUST872445445BananasQ250</v>
      </c>
      <c r="F248" s="14">
        <f t="shared" si="4"/>
        <v>45445</v>
      </c>
      <c r="G248" s="13" t="str">
        <f t="shared" si="5"/>
        <v>ORDER1877</v>
      </c>
      <c r="H248" s="13" t="str">
        <f t="shared" si="6"/>
        <v>CUST8724</v>
      </c>
      <c r="I248" s="13" t="str">
        <f t="shared" si="7"/>
        <v>Bananas</v>
      </c>
      <c r="J248" s="13" t="str">
        <f t="shared" si="8"/>
        <v>2</v>
      </c>
      <c r="K248" s="13" t="str">
        <f t="shared" si="9"/>
        <v>50</v>
      </c>
    </row>
    <row r="249">
      <c r="A249" s="10">
        <v>248.0</v>
      </c>
      <c r="B249" s="11" t="s">
        <v>267</v>
      </c>
      <c r="C249" s="12" t="str">
        <f t="shared" si="1"/>
        <v>ORDER1877//CUST8724/45445/Potatoes/Q-1/*@?##15</v>
      </c>
      <c r="D249" s="13" t="str">
        <f t="shared" si="2"/>
        <v>ORDER1877CUST872445445PotatoesQ-1*@?##15</v>
      </c>
      <c r="E249" s="13" t="str">
        <f t="shared" si="3"/>
        <v>ORDER1877CUST872445445PotatoesQ115</v>
      </c>
      <c r="F249" s="14">
        <f t="shared" si="4"/>
        <v>45445</v>
      </c>
      <c r="G249" s="13" t="str">
        <f t="shared" si="5"/>
        <v>ORDER1877</v>
      </c>
      <c r="H249" s="13" t="str">
        <f t="shared" si="6"/>
        <v>CUST8724</v>
      </c>
      <c r="I249" s="13" t="str">
        <f t="shared" si="7"/>
        <v>Potatoes</v>
      </c>
      <c r="J249" s="13" t="str">
        <f t="shared" si="8"/>
        <v>1</v>
      </c>
      <c r="K249" s="13" t="str">
        <f t="shared" si="9"/>
        <v>15</v>
      </c>
    </row>
    <row r="250">
      <c r="A250" s="10">
        <v>249.0</v>
      </c>
      <c r="B250" s="11" t="s">
        <v>268</v>
      </c>
      <c r="C250" s="12" t="str">
        <f t="shared" si="1"/>
        <v>ORDER1876//CUST9148/45445/Onions/Q-2/*@?##25</v>
      </c>
      <c r="D250" s="13" t="str">
        <f t="shared" si="2"/>
        <v>ORDER1876CUST914845445OnionsQ-2*@?##25</v>
      </c>
      <c r="E250" s="13" t="str">
        <f t="shared" si="3"/>
        <v>ORDER1876CUST914845445OnionsQ225</v>
      </c>
      <c r="F250" s="14">
        <f t="shared" si="4"/>
        <v>45445</v>
      </c>
      <c r="G250" s="13" t="str">
        <f t="shared" si="5"/>
        <v>ORDER1876</v>
      </c>
      <c r="H250" s="13" t="str">
        <f t="shared" si="6"/>
        <v>CUST9148</v>
      </c>
      <c r="I250" s="13" t="str">
        <f t="shared" si="7"/>
        <v>Onions</v>
      </c>
      <c r="J250" s="13" t="str">
        <f t="shared" si="8"/>
        <v>2</v>
      </c>
      <c r="K250" s="13" t="str">
        <f t="shared" si="9"/>
        <v>25</v>
      </c>
    </row>
    <row r="251">
      <c r="A251" s="10">
        <v>250.0</v>
      </c>
      <c r="B251" s="11" t="s">
        <v>269</v>
      </c>
      <c r="C251" s="12" t="str">
        <f t="shared" si="1"/>
        <v>ORDER1876//CUST9148/45445/Paneer/Q-1/*@?##40</v>
      </c>
      <c r="D251" s="13" t="str">
        <f t="shared" si="2"/>
        <v>ORDER1876CUST914845445PaneerQ-1*@?##40</v>
      </c>
      <c r="E251" s="13" t="str">
        <f t="shared" si="3"/>
        <v>ORDER1876CUST914845445PaneerQ140</v>
      </c>
      <c r="F251" s="14">
        <f t="shared" si="4"/>
        <v>45445</v>
      </c>
      <c r="G251" s="13" t="str">
        <f t="shared" si="5"/>
        <v>ORDER1876</v>
      </c>
      <c r="H251" s="13" t="str">
        <f t="shared" si="6"/>
        <v>CUST9148</v>
      </c>
      <c r="I251" s="13" t="str">
        <f t="shared" si="7"/>
        <v>Paneer</v>
      </c>
      <c r="J251" s="13" t="str">
        <f t="shared" si="8"/>
        <v>1</v>
      </c>
      <c r="K251" s="13" t="str">
        <f t="shared" si="9"/>
        <v>40</v>
      </c>
    </row>
    <row r="252">
      <c r="A252" s="10">
        <v>251.0</v>
      </c>
      <c r="B252" s="11" t="s">
        <v>270</v>
      </c>
      <c r="C252" s="12" t="str">
        <f t="shared" si="1"/>
        <v>ORDER1875//CUST6570/45445/Butter/Q-1/*@?##125</v>
      </c>
      <c r="D252" s="13" t="str">
        <f t="shared" si="2"/>
        <v>ORDER1875CUST657045445ButterQ-1*@?##125</v>
      </c>
      <c r="E252" s="13" t="str">
        <f t="shared" si="3"/>
        <v>ORDER1875CUST657045445ButterQ1125</v>
      </c>
      <c r="F252" s="14">
        <f t="shared" si="4"/>
        <v>45445</v>
      </c>
      <c r="G252" s="13" t="str">
        <f t="shared" si="5"/>
        <v>ORDER1875</v>
      </c>
      <c r="H252" s="13" t="str">
        <f t="shared" si="6"/>
        <v>CUST6570</v>
      </c>
      <c r="I252" s="13" t="str">
        <f t="shared" si="7"/>
        <v>Butter</v>
      </c>
      <c r="J252" s="13" t="str">
        <f t="shared" si="8"/>
        <v>1</v>
      </c>
      <c r="K252" s="13" t="str">
        <f t="shared" si="9"/>
        <v>125</v>
      </c>
    </row>
    <row r="253">
      <c r="A253" s="10">
        <v>252.0</v>
      </c>
      <c r="B253" s="11" t="s">
        <v>271</v>
      </c>
      <c r="C253" s="12" t="str">
        <f t="shared" si="1"/>
        <v>ORDER1875//CUST6570/45445/CheeseSlices/Q-1/*@?##60</v>
      </c>
      <c r="D253" s="13" t="str">
        <f t="shared" si="2"/>
        <v>ORDER1875CUST657045445CheeseSlicesQ-1*@?##60</v>
      </c>
      <c r="E253" s="13" t="str">
        <f t="shared" si="3"/>
        <v>ORDER1875CUST657045445CheeseSlicesQ160</v>
      </c>
      <c r="F253" s="14">
        <f t="shared" si="4"/>
        <v>45445</v>
      </c>
      <c r="G253" s="13" t="str">
        <f t="shared" si="5"/>
        <v>ORDER1875</v>
      </c>
      <c r="H253" s="13" t="str">
        <f t="shared" si="6"/>
        <v>CUST6570</v>
      </c>
      <c r="I253" s="13" t="str">
        <f t="shared" si="7"/>
        <v>CheeseSlices</v>
      </c>
      <c r="J253" s="13" t="str">
        <f t="shared" si="8"/>
        <v>1</v>
      </c>
      <c r="K253" s="13" t="str">
        <f t="shared" si="9"/>
        <v>60</v>
      </c>
    </row>
    <row r="254">
      <c r="A254" s="10">
        <v>253.0</v>
      </c>
      <c r="B254" s="11" t="s">
        <v>272</v>
      </c>
      <c r="C254" s="12" t="str">
        <f t="shared" si="1"/>
        <v>ORDER1874//CUST8924/45445/Sugar/Q-2/*@?##45</v>
      </c>
      <c r="D254" s="13" t="str">
        <f t="shared" si="2"/>
        <v>ORDER1874CUST892445445SugarQ-2*@?##45</v>
      </c>
      <c r="E254" s="13" t="str">
        <f t="shared" si="3"/>
        <v>ORDER1874CUST892445445SugarQ245</v>
      </c>
      <c r="F254" s="14">
        <f t="shared" si="4"/>
        <v>45445</v>
      </c>
      <c r="G254" s="13" t="str">
        <f t="shared" si="5"/>
        <v>ORDER1874</v>
      </c>
      <c r="H254" s="13" t="str">
        <f t="shared" si="6"/>
        <v>CUST8924</v>
      </c>
      <c r="I254" s="13" t="str">
        <f t="shared" si="7"/>
        <v>Sugar</v>
      </c>
      <c r="J254" s="13" t="str">
        <f t="shared" si="8"/>
        <v>2</v>
      </c>
      <c r="K254" s="13" t="str">
        <f t="shared" si="9"/>
        <v>45</v>
      </c>
    </row>
    <row r="255">
      <c r="A255" s="10">
        <v>254.0</v>
      </c>
      <c r="B255" s="11" t="s">
        <v>273</v>
      </c>
      <c r="C255" s="12" t="str">
        <f t="shared" si="1"/>
        <v>ORDER1874//CUST8924/45445/CookingOil/Q-1/*@?##75</v>
      </c>
      <c r="D255" s="13" t="str">
        <f t="shared" si="2"/>
        <v>ORDER1874CUST892445445CookingOilQ-1*@?##75</v>
      </c>
      <c r="E255" s="13" t="str">
        <f t="shared" si="3"/>
        <v>ORDER1874CUST892445445CookingOilQ175</v>
      </c>
      <c r="F255" s="14">
        <f t="shared" si="4"/>
        <v>45445</v>
      </c>
      <c r="G255" s="13" t="str">
        <f t="shared" si="5"/>
        <v>ORDER1874</v>
      </c>
      <c r="H255" s="13" t="str">
        <f t="shared" si="6"/>
        <v>CUST8924</v>
      </c>
      <c r="I255" s="13" t="str">
        <f t="shared" si="7"/>
        <v>CookingOil</v>
      </c>
      <c r="J255" s="13" t="str">
        <f t="shared" si="8"/>
        <v>1</v>
      </c>
      <c r="K255" s="13" t="str">
        <f t="shared" si="9"/>
        <v>75</v>
      </c>
    </row>
    <row r="256">
      <c r="A256" s="10">
        <v>255.0</v>
      </c>
      <c r="B256" s="11" t="s">
        <v>274</v>
      </c>
      <c r="C256" s="12" t="str">
        <f t="shared" si="1"/>
        <v>ORDER1873//CUST2527/45445/TeaLeaves/Q-1/*@?##60</v>
      </c>
      <c r="D256" s="13" t="str">
        <f t="shared" si="2"/>
        <v>ORDER1873CUST252745445TeaLeavesQ-1*@?##60</v>
      </c>
      <c r="E256" s="13" t="str">
        <f t="shared" si="3"/>
        <v>ORDER1873CUST252745445TeaLeavesQ160</v>
      </c>
      <c r="F256" s="14">
        <f t="shared" si="4"/>
        <v>45445</v>
      </c>
      <c r="G256" s="13" t="str">
        <f t="shared" si="5"/>
        <v>ORDER1873</v>
      </c>
      <c r="H256" s="13" t="str">
        <f t="shared" si="6"/>
        <v>CUST2527</v>
      </c>
      <c r="I256" s="13" t="str">
        <f t="shared" si="7"/>
        <v>TeaLeaves</v>
      </c>
      <c r="J256" s="13" t="str">
        <f t="shared" si="8"/>
        <v>1</v>
      </c>
      <c r="K256" s="13" t="str">
        <f t="shared" si="9"/>
        <v>60</v>
      </c>
    </row>
    <row r="257">
      <c r="A257" s="10">
        <v>256.0</v>
      </c>
      <c r="B257" s="11" t="s">
        <v>275</v>
      </c>
      <c r="C257" s="12" t="str">
        <f t="shared" si="1"/>
        <v>ORDER1873//CUST2527/45445/CoffeePowder/Q-1/*@?##45</v>
      </c>
      <c r="D257" s="13" t="str">
        <f t="shared" si="2"/>
        <v>ORDER1873CUST252745445CoffeePowderQ-1*@?##45</v>
      </c>
      <c r="E257" s="13" t="str">
        <f t="shared" si="3"/>
        <v>ORDER1873CUST252745445CoffeePowderQ145</v>
      </c>
      <c r="F257" s="14">
        <f t="shared" si="4"/>
        <v>45445</v>
      </c>
      <c r="G257" s="13" t="str">
        <f t="shared" si="5"/>
        <v>ORDER1873</v>
      </c>
      <c r="H257" s="13" t="str">
        <f t="shared" si="6"/>
        <v>CUST2527</v>
      </c>
      <c r="I257" s="13" t="str">
        <f t="shared" si="7"/>
        <v>CoffeePowder</v>
      </c>
      <c r="J257" s="13" t="str">
        <f t="shared" si="8"/>
        <v>1</v>
      </c>
      <c r="K257" s="13" t="str">
        <f t="shared" si="9"/>
        <v>45</v>
      </c>
    </row>
    <row r="258">
      <c r="A258" s="10">
        <v>257.0</v>
      </c>
      <c r="B258" s="11" t="s">
        <v>276</v>
      </c>
      <c r="C258" s="12" t="str">
        <f t="shared" si="1"/>
        <v>ORDER1872//CUST6228/45445/Biscuits/Q-1/*@?##20</v>
      </c>
      <c r="D258" s="13" t="str">
        <f t="shared" si="2"/>
        <v>ORDER1872CUST622845445BiscuitsQ-1*@?##20</v>
      </c>
      <c r="E258" s="13" t="str">
        <f t="shared" si="3"/>
        <v>ORDER1872CUST622845445BiscuitsQ120</v>
      </c>
      <c r="F258" s="14">
        <f t="shared" si="4"/>
        <v>45445</v>
      </c>
      <c r="G258" s="13" t="str">
        <f t="shared" si="5"/>
        <v>ORDER1872</v>
      </c>
      <c r="H258" s="13" t="str">
        <f t="shared" si="6"/>
        <v>CUST6228</v>
      </c>
      <c r="I258" s="13" t="str">
        <f t="shared" si="7"/>
        <v>Biscuits</v>
      </c>
      <c r="J258" s="13" t="str">
        <f t="shared" si="8"/>
        <v>1</v>
      </c>
      <c r="K258" s="13" t="str">
        <f t="shared" si="9"/>
        <v>20</v>
      </c>
    </row>
    <row r="259">
      <c r="A259" s="10">
        <v>258.0</v>
      </c>
      <c r="B259" s="11" t="s">
        <v>277</v>
      </c>
      <c r="C259" s="12" t="str">
        <f t="shared" si="1"/>
        <v>ORDER1872//CUST6228/45445/Chocolates/Q-1/*@?##50</v>
      </c>
      <c r="D259" s="13" t="str">
        <f t="shared" si="2"/>
        <v>ORDER1872CUST622845445ChocolatesQ-1*@?##50</v>
      </c>
      <c r="E259" s="13" t="str">
        <f t="shared" si="3"/>
        <v>ORDER1872CUST622845445ChocolatesQ150</v>
      </c>
      <c r="F259" s="14">
        <f t="shared" si="4"/>
        <v>45445</v>
      </c>
      <c r="G259" s="13" t="str">
        <f t="shared" si="5"/>
        <v>ORDER1872</v>
      </c>
      <c r="H259" s="13" t="str">
        <f t="shared" si="6"/>
        <v>CUST6228</v>
      </c>
      <c r="I259" s="13" t="str">
        <f t="shared" si="7"/>
        <v>Chocolates</v>
      </c>
      <c r="J259" s="13" t="str">
        <f t="shared" si="8"/>
        <v>1</v>
      </c>
      <c r="K259" s="13" t="str">
        <f t="shared" si="9"/>
        <v>50</v>
      </c>
    </row>
    <row r="260">
      <c r="A260" s="10">
        <v>259.0</v>
      </c>
      <c r="B260" s="11" t="s">
        <v>278</v>
      </c>
      <c r="C260" s="12" t="str">
        <f t="shared" si="1"/>
        <v>ORDER1871//CUST2982/45445/IceCream/Q-1/*@?##90</v>
      </c>
      <c r="D260" s="13" t="str">
        <f t="shared" si="2"/>
        <v>ORDER1871CUST298245445IceCreamQ-1*@?##90</v>
      </c>
      <c r="E260" s="13" t="str">
        <f t="shared" si="3"/>
        <v>ORDER1871CUST298245445IceCreamQ190</v>
      </c>
      <c r="F260" s="14">
        <f t="shared" si="4"/>
        <v>45445</v>
      </c>
      <c r="G260" s="13" t="str">
        <f t="shared" si="5"/>
        <v>ORDER1871</v>
      </c>
      <c r="H260" s="13" t="str">
        <f t="shared" si="6"/>
        <v>CUST2982</v>
      </c>
      <c r="I260" s="13" t="str">
        <f t="shared" si="7"/>
        <v>IceCream</v>
      </c>
      <c r="J260" s="13" t="str">
        <f t="shared" si="8"/>
        <v>1</v>
      </c>
      <c r="K260" s="13" t="str">
        <f t="shared" si="9"/>
        <v>90</v>
      </c>
    </row>
    <row r="261">
      <c r="A261" s="10">
        <v>260.0</v>
      </c>
      <c r="B261" s="11" t="s">
        <v>279</v>
      </c>
      <c r="C261" s="12" t="str">
        <f t="shared" si="1"/>
        <v>ORDER1871//CUST2982/45445/SoftDrink/Q-2/*@?##100</v>
      </c>
      <c r="D261" s="13" t="str">
        <f t="shared" si="2"/>
        <v>ORDER1871CUST298245445SoftDrinkQ-2*@?##100</v>
      </c>
      <c r="E261" s="13" t="str">
        <f t="shared" si="3"/>
        <v>ORDER1871CUST298245445SoftDrinkQ2100</v>
      </c>
      <c r="F261" s="14">
        <f t="shared" si="4"/>
        <v>45445</v>
      </c>
      <c r="G261" s="13" t="str">
        <f t="shared" si="5"/>
        <v>ORDER1871</v>
      </c>
      <c r="H261" s="13" t="str">
        <f t="shared" si="6"/>
        <v>CUST2982</v>
      </c>
      <c r="I261" s="13" t="str">
        <f t="shared" si="7"/>
        <v>SoftDrink</v>
      </c>
      <c r="J261" s="13" t="str">
        <f t="shared" si="8"/>
        <v>2</v>
      </c>
      <c r="K261" s="13" t="str">
        <f t="shared" si="9"/>
        <v>100</v>
      </c>
    </row>
    <row r="262">
      <c r="A262" s="10">
        <v>261.0</v>
      </c>
      <c r="B262" s="11" t="s">
        <v>280</v>
      </c>
      <c r="C262" s="12" t="str">
        <f t="shared" si="1"/>
        <v>ORDER1870//CUST3392/45445/BasmatiRice/Q-1/*@?##60</v>
      </c>
      <c r="D262" s="13" t="str">
        <f t="shared" si="2"/>
        <v>ORDER1870CUST339245445BasmatiRiceQ-1*@?##60</v>
      </c>
      <c r="E262" s="13" t="str">
        <f t="shared" si="3"/>
        <v>ORDER1870CUST339245445BasmatiRiceQ160</v>
      </c>
      <c r="F262" s="14">
        <f t="shared" si="4"/>
        <v>45445</v>
      </c>
      <c r="G262" s="13" t="str">
        <f t="shared" si="5"/>
        <v>ORDER1870</v>
      </c>
      <c r="H262" s="13" t="str">
        <f t="shared" si="6"/>
        <v>CUST3392</v>
      </c>
      <c r="I262" s="13" t="str">
        <f t="shared" si="7"/>
        <v>BasmatiRice</v>
      </c>
      <c r="J262" s="13" t="str">
        <f t="shared" si="8"/>
        <v>1</v>
      </c>
      <c r="K262" s="13" t="str">
        <f t="shared" si="9"/>
        <v>60</v>
      </c>
    </row>
    <row r="263">
      <c r="A263" s="10">
        <v>262.0</v>
      </c>
      <c r="B263" s="11" t="s">
        <v>281</v>
      </c>
      <c r="C263" s="12" t="str">
        <f t="shared" si="1"/>
        <v>ORDER1870//CUST3392/45445/WholeWheatBread/Q-1/*@?##20</v>
      </c>
      <c r="D263" s="13" t="str">
        <f t="shared" si="2"/>
        <v>ORDER1870CUST339245445WholeWheatBreadQ-1*@?##20</v>
      </c>
      <c r="E263" s="13" t="str">
        <f t="shared" si="3"/>
        <v>ORDER1870CUST339245445WholeWheatBreadQ120</v>
      </c>
      <c r="F263" s="14">
        <f t="shared" si="4"/>
        <v>45445</v>
      </c>
      <c r="G263" s="13" t="str">
        <f t="shared" si="5"/>
        <v>ORDER1870</v>
      </c>
      <c r="H263" s="13" t="str">
        <f t="shared" si="6"/>
        <v>CUST3392</v>
      </c>
      <c r="I263" s="13" t="str">
        <f t="shared" si="7"/>
        <v>WholeWheatBread</v>
      </c>
      <c r="J263" s="13" t="str">
        <f t="shared" si="8"/>
        <v>1</v>
      </c>
      <c r="K263" s="13" t="str">
        <f t="shared" si="9"/>
        <v>20</v>
      </c>
    </row>
    <row r="264">
      <c r="A264" s="10">
        <v>263.0</v>
      </c>
      <c r="B264" s="11" t="s">
        <v>282</v>
      </c>
      <c r="C264" s="12" t="str">
        <f t="shared" si="1"/>
        <v>ORDER1869//CUST3392/45445/FreshMilk/Q-1/*@?##30</v>
      </c>
      <c r="D264" s="13" t="str">
        <f t="shared" si="2"/>
        <v>ORDER1869CUST339245445FreshMilkQ-1*@?##30</v>
      </c>
      <c r="E264" s="13" t="str">
        <f t="shared" si="3"/>
        <v>ORDER1869CUST339245445FreshMilkQ130</v>
      </c>
      <c r="F264" s="14">
        <f t="shared" si="4"/>
        <v>45445</v>
      </c>
      <c r="G264" s="13" t="str">
        <f t="shared" si="5"/>
        <v>ORDER1869</v>
      </c>
      <c r="H264" s="13" t="str">
        <f t="shared" si="6"/>
        <v>CUST3392</v>
      </c>
      <c r="I264" s="13" t="str">
        <f t="shared" si="7"/>
        <v>FreshMilk</v>
      </c>
      <c r="J264" s="13" t="str">
        <f t="shared" si="8"/>
        <v>1</v>
      </c>
      <c r="K264" s="13" t="str">
        <f t="shared" si="9"/>
        <v>30</v>
      </c>
    </row>
    <row r="265">
      <c r="A265" s="10">
        <v>264.0</v>
      </c>
      <c r="B265" s="11" t="s">
        <v>283</v>
      </c>
      <c r="C265" s="12" t="str">
        <f t="shared" si="1"/>
        <v>ORDER1869//CUST3392/45445/Eggs/Q-1/*@?##40</v>
      </c>
      <c r="D265" s="13" t="str">
        <f t="shared" si="2"/>
        <v>ORDER1869CUST339245445EggsQ-1*@?##40</v>
      </c>
      <c r="E265" s="13" t="str">
        <f t="shared" si="3"/>
        <v>ORDER1869CUST339245445EggsQ140</v>
      </c>
      <c r="F265" s="14">
        <f t="shared" si="4"/>
        <v>45445</v>
      </c>
      <c r="G265" s="13" t="str">
        <f t="shared" si="5"/>
        <v>ORDER1869</v>
      </c>
      <c r="H265" s="13" t="str">
        <f t="shared" si="6"/>
        <v>CUST3392</v>
      </c>
      <c r="I265" s="13" t="str">
        <f t="shared" si="7"/>
        <v>Eggs</v>
      </c>
      <c r="J265" s="13" t="str">
        <f t="shared" si="8"/>
        <v>1</v>
      </c>
      <c r="K265" s="13" t="str">
        <f t="shared" si="9"/>
        <v>40</v>
      </c>
    </row>
    <row r="266">
      <c r="A266" s="10">
        <v>265.0</v>
      </c>
      <c r="B266" s="11" t="s">
        <v>284</v>
      </c>
      <c r="C266" s="12" t="str">
        <f t="shared" si="1"/>
        <v>ORDER1868//CUST8924/45445/ChickenBreast/Q-1/*@?##125</v>
      </c>
      <c r="D266" s="13" t="str">
        <f t="shared" si="2"/>
        <v>ORDER1868CUST892445445ChickenBreastQ-1*@?##125</v>
      </c>
      <c r="E266" s="13" t="str">
        <f t="shared" si="3"/>
        <v>ORDER1868CUST892445445ChickenBreastQ1125</v>
      </c>
      <c r="F266" s="14">
        <f t="shared" si="4"/>
        <v>45445</v>
      </c>
      <c r="G266" s="13" t="str">
        <f t="shared" si="5"/>
        <v>ORDER1868</v>
      </c>
      <c r="H266" s="13" t="str">
        <f t="shared" si="6"/>
        <v>CUST8924</v>
      </c>
      <c r="I266" s="13" t="str">
        <f t="shared" si="7"/>
        <v>ChickenBreast</v>
      </c>
      <c r="J266" s="13" t="str">
        <f t="shared" si="8"/>
        <v>1</v>
      </c>
      <c r="K266" s="13" t="str">
        <f t="shared" si="9"/>
        <v>125</v>
      </c>
    </row>
    <row r="267">
      <c r="A267" s="10">
        <v>266.0</v>
      </c>
      <c r="B267" s="11" t="s">
        <v>285</v>
      </c>
      <c r="C267" s="12" t="str">
        <f t="shared" si="1"/>
        <v>ORDER1868//CUST8924/45445/Apples/Q-1/*@?##75</v>
      </c>
      <c r="D267" s="13" t="str">
        <f t="shared" si="2"/>
        <v>ORDER1868CUST892445445ApplesQ-1*@?##75</v>
      </c>
      <c r="E267" s="13" t="str">
        <f t="shared" si="3"/>
        <v>ORDER1868CUST892445445ApplesQ175</v>
      </c>
      <c r="F267" s="14">
        <f t="shared" si="4"/>
        <v>45445</v>
      </c>
      <c r="G267" s="13" t="str">
        <f t="shared" si="5"/>
        <v>ORDER1868</v>
      </c>
      <c r="H267" s="13" t="str">
        <f t="shared" si="6"/>
        <v>CUST8924</v>
      </c>
      <c r="I267" s="13" t="str">
        <f t="shared" si="7"/>
        <v>Apples</v>
      </c>
      <c r="J267" s="13" t="str">
        <f t="shared" si="8"/>
        <v>1</v>
      </c>
      <c r="K267" s="13" t="str">
        <f t="shared" si="9"/>
        <v>75</v>
      </c>
    </row>
    <row r="268">
      <c r="A268" s="10">
        <v>267.0</v>
      </c>
      <c r="B268" s="11" t="s">
        <v>286</v>
      </c>
      <c r="C268" s="12" t="str">
        <f t="shared" si="1"/>
        <v>ORDER1867//CUST8951/45445/Bananas/Q-1/*@?##25</v>
      </c>
      <c r="D268" s="13" t="str">
        <f t="shared" si="2"/>
        <v>ORDER1867CUST895145445BananasQ-1*@?##25</v>
      </c>
      <c r="E268" s="13" t="str">
        <f t="shared" si="3"/>
        <v>ORDER1867CUST895145445BananasQ125</v>
      </c>
      <c r="F268" s="14">
        <f t="shared" si="4"/>
        <v>45445</v>
      </c>
      <c r="G268" s="13" t="str">
        <f t="shared" si="5"/>
        <v>ORDER1867</v>
      </c>
      <c r="H268" s="13" t="str">
        <f t="shared" si="6"/>
        <v>CUST8951</v>
      </c>
      <c r="I268" s="13" t="str">
        <f t="shared" si="7"/>
        <v>Bananas</v>
      </c>
      <c r="J268" s="13" t="str">
        <f t="shared" si="8"/>
        <v>1</v>
      </c>
      <c r="K268" s="13" t="str">
        <f t="shared" si="9"/>
        <v>25</v>
      </c>
    </row>
    <row r="269">
      <c r="A269" s="10">
        <v>268.0</v>
      </c>
      <c r="B269" s="11" t="s">
        <v>287</v>
      </c>
      <c r="C269" s="12" t="str">
        <f t="shared" si="1"/>
        <v>ORDER1867//CUST8951/45445/Potatoes/Q-1/*@?##15</v>
      </c>
      <c r="D269" s="13" t="str">
        <f t="shared" si="2"/>
        <v>ORDER1867CUST895145445PotatoesQ-1*@?##15</v>
      </c>
      <c r="E269" s="13" t="str">
        <f t="shared" si="3"/>
        <v>ORDER1867CUST895145445PotatoesQ115</v>
      </c>
      <c r="F269" s="14">
        <f t="shared" si="4"/>
        <v>45445</v>
      </c>
      <c r="G269" s="13" t="str">
        <f t="shared" si="5"/>
        <v>ORDER1867</v>
      </c>
      <c r="H269" s="13" t="str">
        <f t="shared" si="6"/>
        <v>CUST8951</v>
      </c>
      <c r="I269" s="13" t="str">
        <f t="shared" si="7"/>
        <v>Potatoes</v>
      </c>
      <c r="J269" s="13" t="str">
        <f t="shared" si="8"/>
        <v>1</v>
      </c>
      <c r="K269" s="13" t="str">
        <f t="shared" si="9"/>
        <v>15</v>
      </c>
    </row>
    <row r="270">
      <c r="A270" s="10">
        <v>269.0</v>
      </c>
      <c r="B270" s="11" t="s">
        <v>288</v>
      </c>
      <c r="C270" s="12" t="str">
        <f t="shared" si="1"/>
        <v>ORDER1866//CUST8724/45445/Onions/Q-1/*@?##12.5</v>
      </c>
      <c r="D270" s="13" t="str">
        <f t="shared" si="2"/>
        <v>ORDER1866CUST872445445OnionsQ-1*@?##12.5</v>
      </c>
      <c r="E270" s="13" t="str">
        <f t="shared" si="3"/>
        <v>ORDER1866CUST872445445OnionsQ112.5</v>
      </c>
      <c r="F270" s="14">
        <f t="shared" si="4"/>
        <v>45445</v>
      </c>
      <c r="G270" s="13" t="str">
        <f t="shared" si="5"/>
        <v>ORDER1866</v>
      </c>
      <c r="H270" s="13" t="str">
        <f t="shared" si="6"/>
        <v>CUST8724</v>
      </c>
      <c r="I270" s="13" t="str">
        <f t="shared" si="7"/>
        <v>Onions</v>
      </c>
      <c r="J270" s="13" t="str">
        <f t="shared" si="8"/>
        <v>1</v>
      </c>
      <c r="K270" s="13" t="str">
        <f t="shared" si="9"/>
        <v>12.5</v>
      </c>
    </row>
    <row r="271">
      <c r="A271" s="10">
        <v>270.0</v>
      </c>
      <c r="B271" s="11" t="s">
        <v>289</v>
      </c>
      <c r="C271" s="12" t="str">
        <f t="shared" si="1"/>
        <v>ORDER1866//CUST8724/45445/Paneer/Q-1/*@?##40</v>
      </c>
      <c r="D271" s="13" t="str">
        <f t="shared" si="2"/>
        <v>ORDER1866CUST872445445PaneerQ-1*@?##40</v>
      </c>
      <c r="E271" s="13" t="str">
        <f t="shared" si="3"/>
        <v>ORDER1866CUST872445445PaneerQ140</v>
      </c>
      <c r="F271" s="14">
        <f t="shared" si="4"/>
        <v>45445</v>
      </c>
      <c r="G271" s="13" t="str">
        <f t="shared" si="5"/>
        <v>ORDER1866</v>
      </c>
      <c r="H271" s="13" t="str">
        <f t="shared" si="6"/>
        <v>CUST8724</v>
      </c>
      <c r="I271" s="13" t="str">
        <f t="shared" si="7"/>
        <v>Paneer</v>
      </c>
      <c r="J271" s="13" t="str">
        <f t="shared" si="8"/>
        <v>1</v>
      </c>
      <c r="K271" s="13" t="str">
        <f t="shared" si="9"/>
        <v>40</v>
      </c>
    </row>
    <row r="272">
      <c r="A272" s="10">
        <v>271.0</v>
      </c>
      <c r="B272" s="11" t="s">
        <v>290</v>
      </c>
      <c r="C272" s="12" t="str">
        <f t="shared" si="1"/>
        <v>ORDER1865//CUST2124/45445/Butter/Q-1/*@?##125</v>
      </c>
      <c r="D272" s="13" t="str">
        <f t="shared" si="2"/>
        <v>ORDER1865CUST212445445ButterQ-1*@?##125</v>
      </c>
      <c r="E272" s="13" t="str">
        <f t="shared" si="3"/>
        <v>ORDER1865CUST212445445ButterQ1125</v>
      </c>
      <c r="F272" s="14">
        <f t="shared" si="4"/>
        <v>45445</v>
      </c>
      <c r="G272" s="13" t="str">
        <f t="shared" si="5"/>
        <v>ORDER1865</v>
      </c>
      <c r="H272" s="13" t="str">
        <f t="shared" si="6"/>
        <v>CUST2124</v>
      </c>
      <c r="I272" s="13" t="str">
        <f t="shared" si="7"/>
        <v>Butter</v>
      </c>
      <c r="J272" s="13" t="str">
        <f t="shared" si="8"/>
        <v>1</v>
      </c>
      <c r="K272" s="13" t="str">
        <f t="shared" si="9"/>
        <v>125</v>
      </c>
    </row>
    <row r="273">
      <c r="A273" s="10">
        <v>272.0</v>
      </c>
      <c r="B273" s="11" t="s">
        <v>291</v>
      </c>
      <c r="C273" s="12" t="str">
        <f t="shared" si="1"/>
        <v>ORDER1865//CUST2124/45445/CheeseSlices/Q-1/*@?##60</v>
      </c>
      <c r="D273" s="13" t="str">
        <f t="shared" si="2"/>
        <v>ORDER1865CUST212445445CheeseSlicesQ-1*@?##60</v>
      </c>
      <c r="E273" s="13" t="str">
        <f t="shared" si="3"/>
        <v>ORDER1865CUST212445445CheeseSlicesQ160</v>
      </c>
      <c r="F273" s="14">
        <f t="shared" si="4"/>
        <v>45445</v>
      </c>
      <c r="G273" s="13" t="str">
        <f t="shared" si="5"/>
        <v>ORDER1865</v>
      </c>
      <c r="H273" s="13" t="str">
        <f t="shared" si="6"/>
        <v>CUST2124</v>
      </c>
      <c r="I273" s="13" t="str">
        <f t="shared" si="7"/>
        <v>CheeseSlices</v>
      </c>
      <c r="J273" s="13" t="str">
        <f t="shared" si="8"/>
        <v>1</v>
      </c>
      <c r="K273" s="13" t="str">
        <f t="shared" si="9"/>
        <v>60</v>
      </c>
    </row>
    <row r="274">
      <c r="A274" s="10">
        <v>273.0</v>
      </c>
      <c r="B274" s="11" t="s">
        <v>292</v>
      </c>
      <c r="C274" s="12" t="str">
        <f t="shared" si="1"/>
        <v>ORDER1864//CUST7461/45445/Sugar/Q-1/*@?##22.5</v>
      </c>
      <c r="D274" s="13" t="str">
        <f t="shared" si="2"/>
        <v>ORDER1864CUST746145445SugarQ-1*@?##22.5</v>
      </c>
      <c r="E274" s="13" t="str">
        <f t="shared" si="3"/>
        <v>ORDER1864CUST746145445SugarQ122.5</v>
      </c>
      <c r="F274" s="14">
        <f t="shared" si="4"/>
        <v>45445</v>
      </c>
      <c r="G274" s="13" t="str">
        <f t="shared" si="5"/>
        <v>ORDER1864</v>
      </c>
      <c r="H274" s="13" t="str">
        <f t="shared" si="6"/>
        <v>CUST7461</v>
      </c>
      <c r="I274" s="13" t="str">
        <f t="shared" si="7"/>
        <v>Sugar</v>
      </c>
      <c r="J274" s="13" t="str">
        <f t="shared" si="8"/>
        <v>1</v>
      </c>
      <c r="K274" s="13" t="str">
        <f t="shared" si="9"/>
        <v>22.5</v>
      </c>
    </row>
    <row r="275">
      <c r="A275" s="10">
        <v>274.0</v>
      </c>
      <c r="B275" s="11" t="s">
        <v>293</v>
      </c>
      <c r="C275" s="12" t="str">
        <f t="shared" si="1"/>
        <v>ORDER1864//CUST7461/45445/CookingOil/Q-1/*@?##75</v>
      </c>
      <c r="D275" s="13" t="str">
        <f t="shared" si="2"/>
        <v>ORDER1864CUST746145445CookingOilQ-1*@?##75</v>
      </c>
      <c r="E275" s="13" t="str">
        <f t="shared" si="3"/>
        <v>ORDER1864CUST746145445CookingOilQ175</v>
      </c>
      <c r="F275" s="14">
        <f t="shared" si="4"/>
        <v>45445</v>
      </c>
      <c r="G275" s="13" t="str">
        <f t="shared" si="5"/>
        <v>ORDER1864</v>
      </c>
      <c r="H275" s="13" t="str">
        <f t="shared" si="6"/>
        <v>CUST7461</v>
      </c>
      <c r="I275" s="13" t="str">
        <f t="shared" si="7"/>
        <v>CookingOil</v>
      </c>
      <c r="J275" s="13" t="str">
        <f t="shared" si="8"/>
        <v>1</v>
      </c>
      <c r="K275" s="13" t="str">
        <f t="shared" si="9"/>
        <v>75</v>
      </c>
    </row>
    <row r="276">
      <c r="A276" s="10">
        <v>275.0</v>
      </c>
      <c r="B276" s="11" t="s">
        <v>294</v>
      </c>
      <c r="C276" s="12" t="str">
        <f t="shared" si="1"/>
        <v>ORDER1863//CUST2970/45445/TeaLeaves/Q-2/*@?##120</v>
      </c>
      <c r="D276" s="13" t="str">
        <f t="shared" si="2"/>
        <v>ORDER1863CUST297045445TeaLeavesQ-2*@?##120</v>
      </c>
      <c r="E276" s="13" t="str">
        <f t="shared" si="3"/>
        <v>ORDER1863CUST297045445TeaLeavesQ2120</v>
      </c>
      <c r="F276" s="14">
        <f t="shared" si="4"/>
        <v>45445</v>
      </c>
      <c r="G276" s="13" t="str">
        <f t="shared" si="5"/>
        <v>ORDER1863</v>
      </c>
      <c r="H276" s="13" t="str">
        <f t="shared" si="6"/>
        <v>CUST2970</v>
      </c>
      <c r="I276" s="13" t="str">
        <f t="shared" si="7"/>
        <v>TeaLeaves</v>
      </c>
      <c r="J276" s="13" t="str">
        <f t="shared" si="8"/>
        <v>2</v>
      </c>
      <c r="K276" s="13" t="str">
        <f t="shared" si="9"/>
        <v>120</v>
      </c>
    </row>
    <row r="277">
      <c r="A277" s="10">
        <v>276.0</v>
      </c>
      <c r="B277" s="11" t="s">
        <v>295</v>
      </c>
      <c r="C277" s="12" t="str">
        <f t="shared" si="1"/>
        <v>ORDER1863//CUST2970/45445/CoffeePowder/Q-1/*@?##45</v>
      </c>
      <c r="D277" s="13" t="str">
        <f t="shared" si="2"/>
        <v>ORDER1863CUST297045445CoffeePowderQ-1*@?##45</v>
      </c>
      <c r="E277" s="13" t="str">
        <f t="shared" si="3"/>
        <v>ORDER1863CUST297045445CoffeePowderQ145</v>
      </c>
      <c r="F277" s="14">
        <f t="shared" si="4"/>
        <v>45445</v>
      </c>
      <c r="G277" s="13" t="str">
        <f t="shared" si="5"/>
        <v>ORDER1863</v>
      </c>
      <c r="H277" s="13" t="str">
        <f t="shared" si="6"/>
        <v>CUST2970</v>
      </c>
      <c r="I277" s="13" t="str">
        <f t="shared" si="7"/>
        <v>CoffeePowder</v>
      </c>
      <c r="J277" s="13" t="str">
        <f t="shared" si="8"/>
        <v>1</v>
      </c>
      <c r="K277" s="13" t="str">
        <f t="shared" si="9"/>
        <v>45</v>
      </c>
    </row>
    <row r="278">
      <c r="A278" s="10">
        <v>277.0</v>
      </c>
      <c r="B278" s="11" t="s">
        <v>296</v>
      </c>
      <c r="C278" s="12" t="str">
        <f t="shared" si="1"/>
        <v>ORDER1862//CUST8355/45445/Biscuits/Q-1/*@?##20</v>
      </c>
      <c r="D278" s="13" t="str">
        <f t="shared" si="2"/>
        <v>ORDER1862CUST835545445BiscuitsQ-1*@?##20</v>
      </c>
      <c r="E278" s="13" t="str">
        <f t="shared" si="3"/>
        <v>ORDER1862CUST835545445BiscuitsQ120</v>
      </c>
      <c r="F278" s="14">
        <f t="shared" si="4"/>
        <v>45445</v>
      </c>
      <c r="G278" s="13" t="str">
        <f t="shared" si="5"/>
        <v>ORDER1862</v>
      </c>
      <c r="H278" s="13" t="str">
        <f t="shared" si="6"/>
        <v>CUST8355</v>
      </c>
      <c r="I278" s="13" t="str">
        <f t="shared" si="7"/>
        <v>Biscuits</v>
      </c>
      <c r="J278" s="13" t="str">
        <f t="shared" si="8"/>
        <v>1</v>
      </c>
      <c r="K278" s="13" t="str">
        <f t="shared" si="9"/>
        <v>20</v>
      </c>
    </row>
    <row r="279">
      <c r="A279" s="10">
        <v>278.0</v>
      </c>
      <c r="B279" s="11" t="s">
        <v>297</v>
      </c>
      <c r="C279" s="12" t="str">
        <f t="shared" si="1"/>
        <v>ORDER1862//CUST8355/45445/Chocolates/Q-1/*@?##50</v>
      </c>
      <c r="D279" s="13" t="str">
        <f t="shared" si="2"/>
        <v>ORDER1862CUST835545445ChocolatesQ-1*@?##50</v>
      </c>
      <c r="E279" s="13" t="str">
        <f t="shared" si="3"/>
        <v>ORDER1862CUST835545445ChocolatesQ150</v>
      </c>
      <c r="F279" s="14">
        <f t="shared" si="4"/>
        <v>45445</v>
      </c>
      <c r="G279" s="13" t="str">
        <f t="shared" si="5"/>
        <v>ORDER1862</v>
      </c>
      <c r="H279" s="13" t="str">
        <f t="shared" si="6"/>
        <v>CUST8355</v>
      </c>
      <c r="I279" s="13" t="str">
        <f t="shared" si="7"/>
        <v>Chocolates</v>
      </c>
      <c r="J279" s="13" t="str">
        <f t="shared" si="8"/>
        <v>1</v>
      </c>
      <c r="K279" s="13" t="str">
        <f t="shared" si="9"/>
        <v>50</v>
      </c>
    </row>
    <row r="280">
      <c r="A280" s="10">
        <v>279.0</v>
      </c>
      <c r="B280" s="11" t="s">
        <v>298</v>
      </c>
      <c r="C280" s="12" t="str">
        <f t="shared" si="1"/>
        <v>ORDER1861//CUST8924/45444/IceCream/Q-1/*@?##90</v>
      </c>
      <c r="D280" s="13" t="str">
        <f t="shared" si="2"/>
        <v>ORDER1861CUST892445444IceCreamQ-1*@?##90</v>
      </c>
      <c r="E280" s="13" t="str">
        <f t="shared" si="3"/>
        <v>ORDER1861CUST892445444IceCreamQ190</v>
      </c>
      <c r="F280" s="14">
        <f t="shared" si="4"/>
        <v>45444</v>
      </c>
      <c r="G280" s="13" t="str">
        <f t="shared" si="5"/>
        <v>ORDER1861</v>
      </c>
      <c r="H280" s="13" t="str">
        <f t="shared" si="6"/>
        <v>CUST8924</v>
      </c>
      <c r="I280" s="13" t="str">
        <f t="shared" si="7"/>
        <v>IceCream</v>
      </c>
      <c r="J280" s="13" t="str">
        <f t="shared" si="8"/>
        <v>1</v>
      </c>
      <c r="K280" s="13" t="str">
        <f t="shared" si="9"/>
        <v>90</v>
      </c>
    </row>
    <row r="281">
      <c r="A281" s="10">
        <v>280.0</v>
      </c>
      <c r="B281" s="11" t="s">
        <v>299</v>
      </c>
      <c r="C281" s="12" t="str">
        <f t="shared" si="1"/>
        <v>ORDER1861//CUST8924/45444/SoftDrink/Q-1/*@?##50</v>
      </c>
      <c r="D281" s="13" t="str">
        <f t="shared" si="2"/>
        <v>ORDER1861CUST892445444SoftDrinkQ-1*@?##50</v>
      </c>
      <c r="E281" s="13" t="str">
        <f t="shared" si="3"/>
        <v>ORDER1861CUST892445444SoftDrinkQ150</v>
      </c>
      <c r="F281" s="14">
        <f t="shared" si="4"/>
        <v>45444</v>
      </c>
      <c r="G281" s="13" t="str">
        <f t="shared" si="5"/>
        <v>ORDER1861</v>
      </c>
      <c r="H281" s="13" t="str">
        <f t="shared" si="6"/>
        <v>CUST8924</v>
      </c>
      <c r="I281" s="13" t="str">
        <f t="shared" si="7"/>
        <v>SoftDrink</v>
      </c>
      <c r="J281" s="13" t="str">
        <f t="shared" si="8"/>
        <v>1</v>
      </c>
      <c r="K281" s="13" t="str">
        <f t="shared" si="9"/>
        <v>50</v>
      </c>
    </row>
    <row r="282">
      <c r="A282" s="10">
        <v>281.0</v>
      </c>
      <c r="B282" s="11" t="s">
        <v>300</v>
      </c>
      <c r="C282" s="12" t="str">
        <f t="shared" si="1"/>
        <v>ORDER1860//CUST8924/45444/BasmatiRice/Q-1/*@?##60</v>
      </c>
      <c r="D282" s="13" t="str">
        <f t="shared" si="2"/>
        <v>ORDER1860CUST892445444BasmatiRiceQ-1*@?##60</v>
      </c>
      <c r="E282" s="13" t="str">
        <f t="shared" si="3"/>
        <v>ORDER1860CUST892445444BasmatiRiceQ160</v>
      </c>
      <c r="F282" s="14">
        <f t="shared" si="4"/>
        <v>45444</v>
      </c>
      <c r="G282" s="13" t="str">
        <f t="shared" si="5"/>
        <v>ORDER1860</v>
      </c>
      <c r="H282" s="13" t="str">
        <f t="shared" si="6"/>
        <v>CUST8924</v>
      </c>
      <c r="I282" s="13" t="str">
        <f t="shared" si="7"/>
        <v>BasmatiRice</v>
      </c>
      <c r="J282" s="13" t="str">
        <f t="shared" si="8"/>
        <v>1</v>
      </c>
      <c r="K282" s="13" t="str">
        <f t="shared" si="9"/>
        <v>60</v>
      </c>
    </row>
    <row r="283">
      <c r="A283" s="10">
        <v>282.0</v>
      </c>
      <c r="B283" s="11" t="s">
        <v>301</v>
      </c>
      <c r="C283" s="12" t="str">
        <f t="shared" si="1"/>
        <v>ORDER1860//CUST8924/45444/WholeWheatBread/Q-1/*@?##20</v>
      </c>
      <c r="D283" s="13" t="str">
        <f t="shared" si="2"/>
        <v>ORDER1860CUST892445444WholeWheatBreadQ-1*@?##20</v>
      </c>
      <c r="E283" s="13" t="str">
        <f t="shared" si="3"/>
        <v>ORDER1860CUST892445444WholeWheatBreadQ120</v>
      </c>
      <c r="F283" s="14">
        <f t="shared" si="4"/>
        <v>45444</v>
      </c>
      <c r="G283" s="13" t="str">
        <f t="shared" si="5"/>
        <v>ORDER1860</v>
      </c>
      <c r="H283" s="13" t="str">
        <f t="shared" si="6"/>
        <v>CUST8924</v>
      </c>
      <c r="I283" s="13" t="str">
        <f t="shared" si="7"/>
        <v>WholeWheatBread</v>
      </c>
      <c r="J283" s="13" t="str">
        <f t="shared" si="8"/>
        <v>1</v>
      </c>
      <c r="K283" s="13" t="str">
        <f t="shared" si="9"/>
        <v>20</v>
      </c>
    </row>
    <row r="284">
      <c r="A284" s="10">
        <v>283.0</v>
      </c>
      <c r="B284" s="11" t="s">
        <v>302</v>
      </c>
      <c r="C284" s="12" t="str">
        <f t="shared" si="1"/>
        <v>ORDER1859//CUST6818/45444/FreshMilk/Q-1/*@?##30</v>
      </c>
      <c r="D284" s="13" t="str">
        <f t="shared" si="2"/>
        <v>ORDER1859CUST681845444FreshMilkQ-1*@?##30</v>
      </c>
      <c r="E284" s="13" t="str">
        <f t="shared" si="3"/>
        <v>ORDER1859CUST681845444FreshMilkQ130</v>
      </c>
      <c r="F284" s="14">
        <f t="shared" si="4"/>
        <v>45444</v>
      </c>
      <c r="G284" s="13" t="str">
        <f t="shared" si="5"/>
        <v>ORDER1859</v>
      </c>
      <c r="H284" s="13" t="str">
        <f t="shared" si="6"/>
        <v>CUST6818</v>
      </c>
      <c r="I284" s="13" t="str">
        <f t="shared" si="7"/>
        <v>FreshMilk</v>
      </c>
      <c r="J284" s="13" t="str">
        <f t="shared" si="8"/>
        <v>1</v>
      </c>
      <c r="K284" s="13" t="str">
        <f t="shared" si="9"/>
        <v>30</v>
      </c>
    </row>
    <row r="285">
      <c r="A285" s="10">
        <v>284.0</v>
      </c>
      <c r="B285" s="11" t="s">
        <v>303</v>
      </c>
      <c r="C285" s="12" t="str">
        <f t="shared" si="1"/>
        <v>ORDER1859//CUST6818/45444/Eggs/Q-1/*@?##40</v>
      </c>
      <c r="D285" s="13" t="str">
        <f t="shared" si="2"/>
        <v>ORDER1859CUST681845444EggsQ-1*@?##40</v>
      </c>
      <c r="E285" s="13" t="str">
        <f t="shared" si="3"/>
        <v>ORDER1859CUST681845444EggsQ140</v>
      </c>
      <c r="F285" s="14">
        <f t="shared" si="4"/>
        <v>45444</v>
      </c>
      <c r="G285" s="13" t="str">
        <f t="shared" si="5"/>
        <v>ORDER1859</v>
      </c>
      <c r="H285" s="13" t="str">
        <f t="shared" si="6"/>
        <v>CUST6818</v>
      </c>
      <c r="I285" s="13" t="str">
        <f t="shared" si="7"/>
        <v>Eggs</v>
      </c>
      <c r="J285" s="13" t="str">
        <f t="shared" si="8"/>
        <v>1</v>
      </c>
      <c r="K285" s="13" t="str">
        <f t="shared" si="9"/>
        <v>40</v>
      </c>
    </row>
    <row r="286">
      <c r="A286" s="10">
        <v>285.0</v>
      </c>
      <c r="B286" s="11" t="s">
        <v>304</v>
      </c>
      <c r="C286" s="12" t="str">
        <f t="shared" si="1"/>
        <v>ORDER1858//CUST1509/45444/ChickenBreast/Q-1/*@?##125</v>
      </c>
      <c r="D286" s="13" t="str">
        <f t="shared" si="2"/>
        <v>ORDER1858CUST150945444ChickenBreastQ-1*@?##125</v>
      </c>
      <c r="E286" s="13" t="str">
        <f t="shared" si="3"/>
        <v>ORDER1858CUST150945444ChickenBreastQ1125</v>
      </c>
      <c r="F286" s="14">
        <f t="shared" si="4"/>
        <v>45444</v>
      </c>
      <c r="G286" s="13" t="str">
        <f t="shared" si="5"/>
        <v>ORDER1858</v>
      </c>
      <c r="H286" s="13" t="str">
        <f t="shared" si="6"/>
        <v>CUST1509</v>
      </c>
      <c r="I286" s="13" t="str">
        <f t="shared" si="7"/>
        <v>ChickenBreast</v>
      </c>
      <c r="J286" s="13" t="str">
        <f t="shared" si="8"/>
        <v>1</v>
      </c>
      <c r="K286" s="13" t="str">
        <f t="shared" si="9"/>
        <v>125</v>
      </c>
    </row>
    <row r="287">
      <c r="A287" s="10">
        <v>286.0</v>
      </c>
      <c r="B287" s="11" t="s">
        <v>305</v>
      </c>
      <c r="C287" s="12" t="str">
        <f t="shared" si="1"/>
        <v>ORDER1858//CUST1509/45444/Apples/Q-2/*@?##150</v>
      </c>
      <c r="D287" s="13" t="str">
        <f t="shared" si="2"/>
        <v>ORDER1858CUST150945444ApplesQ-2*@?##150</v>
      </c>
      <c r="E287" s="13" t="str">
        <f t="shared" si="3"/>
        <v>ORDER1858CUST150945444ApplesQ2150</v>
      </c>
      <c r="F287" s="14">
        <f t="shared" si="4"/>
        <v>45444</v>
      </c>
      <c r="G287" s="13" t="str">
        <f t="shared" si="5"/>
        <v>ORDER1858</v>
      </c>
      <c r="H287" s="13" t="str">
        <f t="shared" si="6"/>
        <v>CUST1509</v>
      </c>
      <c r="I287" s="13" t="str">
        <f t="shared" si="7"/>
        <v>Apples</v>
      </c>
      <c r="J287" s="13" t="str">
        <f t="shared" si="8"/>
        <v>2</v>
      </c>
      <c r="K287" s="13" t="str">
        <f t="shared" si="9"/>
        <v>150</v>
      </c>
    </row>
    <row r="288">
      <c r="A288" s="10">
        <v>287.0</v>
      </c>
      <c r="B288" s="11" t="s">
        <v>306</v>
      </c>
      <c r="C288" s="12" t="str">
        <f t="shared" si="1"/>
        <v>ORDER1857//CUST1960/45444/Bananas/Q-1/*@?##25</v>
      </c>
      <c r="D288" s="13" t="str">
        <f t="shared" si="2"/>
        <v>ORDER1857CUST196045444BananasQ-1*@?##25</v>
      </c>
      <c r="E288" s="13" t="str">
        <f t="shared" si="3"/>
        <v>ORDER1857CUST196045444BananasQ125</v>
      </c>
      <c r="F288" s="14">
        <f t="shared" si="4"/>
        <v>45444</v>
      </c>
      <c r="G288" s="13" t="str">
        <f t="shared" si="5"/>
        <v>ORDER1857</v>
      </c>
      <c r="H288" s="13" t="str">
        <f t="shared" si="6"/>
        <v>CUST1960</v>
      </c>
      <c r="I288" s="13" t="str">
        <f t="shared" si="7"/>
        <v>Bananas</v>
      </c>
      <c r="J288" s="13" t="str">
        <f t="shared" si="8"/>
        <v>1</v>
      </c>
      <c r="K288" s="13" t="str">
        <f t="shared" si="9"/>
        <v>25</v>
      </c>
    </row>
    <row r="289">
      <c r="A289" s="10">
        <v>288.0</v>
      </c>
      <c r="B289" s="11" t="s">
        <v>307</v>
      </c>
      <c r="C289" s="12" t="str">
        <f t="shared" si="1"/>
        <v>ORDER1857//CUST1960/45444/Potatoes/Q-1/*@?##15</v>
      </c>
      <c r="D289" s="13" t="str">
        <f t="shared" si="2"/>
        <v>ORDER1857CUST196045444PotatoesQ-1*@?##15</v>
      </c>
      <c r="E289" s="13" t="str">
        <f t="shared" si="3"/>
        <v>ORDER1857CUST196045444PotatoesQ115</v>
      </c>
      <c r="F289" s="14">
        <f t="shared" si="4"/>
        <v>45444</v>
      </c>
      <c r="G289" s="13" t="str">
        <f t="shared" si="5"/>
        <v>ORDER1857</v>
      </c>
      <c r="H289" s="13" t="str">
        <f t="shared" si="6"/>
        <v>CUST1960</v>
      </c>
      <c r="I289" s="13" t="str">
        <f t="shared" si="7"/>
        <v>Potatoes</v>
      </c>
      <c r="J289" s="13" t="str">
        <f t="shared" si="8"/>
        <v>1</v>
      </c>
      <c r="K289" s="13" t="str">
        <f t="shared" si="9"/>
        <v>15</v>
      </c>
    </row>
    <row r="290">
      <c r="A290" s="10">
        <v>289.0</v>
      </c>
      <c r="B290" s="11" t="s">
        <v>308</v>
      </c>
      <c r="C290" s="12" t="str">
        <f t="shared" si="1"/>
        <v>ORDER1856//CUST6570/45444/Onions/Q-2/*@?##25</v>
      </c>
      <c r="D290" s="13" t="str">
        <f t="shared" si="2"/>
        <v>ORDER1856CUST657045444OnionsQ-2*@?##25</v>
      </c>
      <c r="E290" s="13" t="str">
        <f t="shared" si="3"/>
        <v>ORDER1856CUST657045444OnionsQ225</v>
      </c>
      <c r="F290" s="14">
        <f t="shared" si="4"/>
        <v>45444</v>
      </c>
      <c r="G290" s="13" t="str">
        <f t="shared" si="5"/>
        <v>ORDER1856</v>
      </c>
      <c r="H290" s="13" t="str">
        <f t="shared" si="6"/>
        <v>CUST6570</v>
      </c>
      <c r="I290" s="13" t="str">
        <f t="shared" si="7"/>
        <v>Onions</v>
      </c>
      <c r="J290" s="13" t="str">
        <f t="shared" si="8"/>
        <v>2</v>
      </c>
      <c r="K290" s="13" t="str">
        <f t="shared" si="9"/>
        <v>25</v>
      </c>
    </row>
    <row r="291">
      <c r="A291" s="10">
        <v>290.0</v>
      </c>
      <c r="B291" s="11" t="s">
        <v>309</v>
      </c>
      <c r="C291" s="12" t="str">
        <f t="shared" si="1"/>
        <v>ORDER1856//CUST6570/45444/Paneer/Q-1/*@?##40</v>
      </c>
      <c r="D291" s="13" t="str">
        <f t="shared" si="2"/>
        <v>ORDER1856CUST657045444PaneerQ-1*@?##40</v>
      </c>
      <c r="E291" s="13" t="str">
        <f t="shared" si="3"/>
        <v>ORDER1856CUST657045444PaneerQ140</v>
      </c>
      <c r="F291" s="14">
        <f t="shared" si="4"/>
        <v>45444</v>
      </c>
      <c r="G291" s="13" t="str">
        <f t="shared" si="5"/>
        <v>ORDER1856</v>
      </c>
      <c r="H291" s="13" t="str">
        <f t="shared" si="6"/>
        <v>CUST6570</v>
      </c>
      <c r="I291" s="13" t="str">
        <f t="shared" si="7"/>
        <v>Paneer</v>
      </c>
      <c r="J291" s="13" t="str">
        <f t="shared" si="8"/>
        <v>1</v>
      </c>
      <c r="K291" s="13" t="str">
        <f t="shared" si="9"/>
        <v>40</v>
      </c>
    </row>
    <row r="292">
      <c r="A292" s="10">
        <v>291.0</v>
      </c>
      <c r="B292" s="11" t="s">
        <v>310</v>
      </c>
      <c r="C292" s="12" t="str">
        <f t="shared" si="1"/>
        <v>ORDER1855//CUST9409/45444/Butter/Q-2/*@?##250</v>
      </c>
      <c r="D292" s="13" t="str">
        <f t="shared" si="2"/>
        <v>ORDER1855CUST940945444ButterQ-2*@?##250</v>
      </c>
      <c r="E292" s="13" t="str">
        <f t="shared" si="3"/>
        <v>ORDER1855CUST940945444ButterQ2250</v>
      </c>
      <c r="F292" s="14">
        <f t="shared" si="4"/>
        <v>45444</v>
      </c>
      <c r="G292" s="13" t="str">
        <f t="shared" si="5"/>
        <v>ORDER1855</v>
      </c>
      <c r="H292" s="13" t="str">
        <f t="shared" si="6"/>
        <v>CUST9409</v>
      </c>
      <c r="I292" s="13" t="str">
        <f t="shared" si="7"/>
        <v>Butter</v>
      </c>
      <c r="J292" s="13" t="str">
        <f t="shared" si="8"/>
        <v>2</v>
      </c>
      <c r="K292" s="13" t="str">
        <f t="shared" si="9"/>
        <v>250</v>
      </c>
    </row>
    <row r="293">
      <c r="A293" s="10">
        <v>292.0</v>
      </c>
      <c r="B293" s="11" t="s">
        <v>311</v>
      </c>
      <c r="C293" s="12" t="str">
        <f t="shared" si="1"/>
        <v>ORDER1855//CUST9409/45444/CheeseSlices/Q-1/*@?##60</v>
      </c>
      <c r="D293" s="13" t="str">
        <f t="shared" si="2"/>
        <v>ORDER1855CUST940945444CheeseSlicesQ-1*@?##60</v>
      </c>
      <c r="E293" s="13" t="str">
        <f t="shared" si="3"/>
        <v>ORDER1855CUST940945444CheeseSlicesQ160</v>
      </c>
      <c r="F293" s="14">
        <f t="shared" si="4"/>
        <v>45444</v>
      </c>
      <c r="G293" s="13" t="str">
        <f t="shared" si="5"/>
        <v>ORDER1855</v>
      </c>
      <c r="H293" s="13" t="str">
        <f t="shared" si="6"/>
        <v>CUST9409</v>
      </c>
      <c r="I293" s="13" t="str">
        <f t="shared" si="7"/>
        <v>CheeseSlices</v>
      </c>
      <c r="J293" s="13" t="str">
        <f t="shared" si="8"/>
        <v>1</v>
      </c>
      <c r="K293" s="13" t="str">
        <f t="shared" si="9"/>
        <v>60</v>
      </c>
    </row>
    <row r="294">
      <c r="A294" s="10">
        <v>293.0</v>
      </c>
      <c r="B294" s="11" t="s">
        <v>312</v>
      </c>
      <c r="C294" s="12" t="str">
        <f t="shared" si="1"/>
        <v>ORDER1854//CUST8924/45444/Sugar/Q-2/*@?##45</v>
      </c>
      <c r="D294" s="13" t="str">
        <f t="shared" si="2"/>
        <v>ORDER1854CUST892445444SugarQ-2*@?##45</v>
      </c>
      <c r="E294" s="13" t="str">
        <f t="shared" si="3"/>
        <v>ORDER1854CUST892445444SugarQ245</v>
      </c>
      <c r="F294" s="14">
        <f t="shared" si="4"/>
        <v>45444</v>
      </c>
      <c r="G294" s="13" t="str">
        <f t="shared" si="5"/>
        <v>ORDER1854</v>
      </c>
      <c r="H294" s="13" t="str">
        <f t="shared" si="6"/>
        <v>CUST8924</v>
      </c>
      <c r="I294" s="13" t="str">
        <f t="shared" si="7"/>
        <v>Sugar</v>
      </c>
      <c r="J294" s="13" t="str">
        <f t="shared" si="8"/>
        <v>2</v>
      </c>
      <c r="K294" s="13" t="str">
        <f t="shared" si="9"/>
        <v>45</v>
      </c>
    </row>
    <row r="295">
      <c r="A295" s="10">
        <v>294.0</v>
      </c>
      <c r="B295" s="11" t="s">
        <v>313</v>
      </c>
      <c r="C295" s="12" t="str">
        <f t="shared" si="1"/>
        <v>ORDER1854//CUST8924/45444/CookingOil/Q-2/*@?##150</v>
      </c>
      <c r="D295" s="13" t="str">
        <f t="shared" si="2"/>
        <v>ORDER1854CUST892445444CookingOilQ-2*@?##150</v>
      </c>
      <c r="E295" s="13" t="str">
        <f t="shared" si="3"/>
        <v>ORDER1854CUST892445444CookingOilQ2150</v>
      </c>
      <c r="F295" s="14">
        <f t="shared" si="4"/>
        <v>45444</v>
      </c>
      <c r="G295" s="13" t="str">
        <f t="shared" si="5"/>
        <v>ORDER1854</v>
      </c>
      <c r="H295" s="13" t="str">
        <f t="shared" si="6"/>
        <v>CUST8924</v>
      </c>
      <c r="I295" s="13" t="str">
        <f t="shared" si="7"/>
        <v>CookingOil</v>
      </c>
      <c r="J295" s="13" t="str">
        <f t="shared" si="8"/>
        <v>2</v>
      </c>
      <c r="K295" s="13" t="str">
        <f t="shared" si="9"/>
        <v>150</v>
      </c>
    </row>
    <row r="296">
      <c r="A296" s="10">
        <v>295.0</v>
      </c>
      <c r="B296" s="11" t="s">
        <v>314</v>
      </c>
      <c r="C296" s="12" t="str">
        <f t="shared" si="1"/>
        <v>ORDER1853//CUST8616/45444/TeaLeaves/Q-1/*@?##60</v>
      </c>
      <c r="D296" s="13" t="str">
        <f t="shared" si="2"/>
        <v>ORDER1853CUST861645444TeaLeavesQ-1*@?##60</v>
      </c>
      <c r="E296" s="13" t="str">
        <f t="shared" si="3"/>
        <v>ORDER1853CUST861645444TeaLeavesQ160</v>
      </c>
      <c r="F296" s="14">
        <f t="shared" si="4"/>
        <v>45444</v>
      </c>
      <c r="G296" s="13" t="str">
        <f t="shared" si="5"/>
        <v>ORDER1853</v>
      </c>
      <c r="H296" s="13" t="str">
        <f t="shared" si="6"/>
        <v>CUST8616</v>
      </c>
      <c r="I296" s="13" t="str">
        <f t="shared" si="7"/>
        <v>TeaLeaves</v>
      </c>
      <c r="J296" s="13" t="str">
        <f t="shared" si="8"/>
        <v>1</v>
      </c>
      <c r="K296" s="13" t="str">
        <f t="shared" si="9"/>
        <v>60</v>
      </c>
    </row>
    <row r="297">
      <c r="A297" s="10">
        <v>296.0</v>
      </c>
      <c r="B297" s="11" t="s">
        <v>315</v>
      </c>
      <c r="C297" s="12" t="str">
        <f t="shared" si="1"/>
        <v>ORDER1853//CUST8616/45444/CoffeePowder/Q-1/*@?##45</v>
      </c>
      <c r="D297" s="13" t="str">
        <f t="shared" si="2"/>
        <v>ORDER1853CUST861645444CoffeePowderQ-1*@?##45</v>
      </c>
      <c r="E297" s="13" t="str">
        <f t="shared" si="3"/>
        <v>ORDER1853CUST861645444CoffeePowderQ145</v>
      </c>
      <c r="F297" s="14">
        <f t="shared" si="4"/>
        <v>45444</v>
      </c>
      <c r="G297" s="13" t="str">
        <f t="shared" si="5"/>
        <v>ORDER1853</v>
      </c>
      <c r="H297" s="13" t="str">
        <f t="shared" si="6"/>
        <v>CUST8616</v>
      </c>
      <c r="I297" s="13" t="str">
        <f t="shared" si="7"/>
        <v>CoffeePowder</v>
      </c>
      <c r="J297" s="13" t="str">
        <f t="shared" si="8"/>
        <v>1</v>
      </c>
      <c r="K297" s="13" t="str">
        <f t="shared" si="9"/>
        <v>45</v>
      </c>
    </row>
    <row r="298">
      <c r="A298" s="10">
        <v>297.0</v>
      </c>
      <c r="B298" s="11" t="s">
        <v>316</v>
      </c>
      <c r="C298" s="12" t="str">
        <f t="shared" si="1"/>
        <v>ORDER1852//CUST6818/45444/Biscuits/Q-1/*@?##20</v>
      </c>
      <c r="D298" s="13" t="str">
        <f t="shared" si="2"/>
        <v>ORDER1852CUST681845444BiscuitsQ-1*@?##20</v>
      </c>
      <c r="E298" s="13" t="str">
        <f t="shared" si="3"/>
        <v>ORDER1852CUST681845444BiscuitsQ120</v>
      </c>
      <c r="F298" s="14">
        <f t="shared" si="4"/>
        <v>45444</v>
      </c>
      <c r="G298" s="13" t="str">
        <f t="shared" si="5"/>
        <v>ORDER1852</v>
      </c>
      <c r="H298" s="13" t="str">
        <f t="shared" si="6"/>
        <v>CUST6818</v>
      </c>
      <c r="I298" s="13" t="str">
        <f t="shared" si="7"/>
        <v>Biscuits</v>
      </c>
      <c r="J298" s="13" t="str">
        <f t="shared" si="8"/>
        <v>1</v>
      </c>
      <c r="K298" s="13" t="str">
        <f t="shared" si="9"/>
        <v>20</v>
      </c>
    </row>
    <row r="299">
      <c r="A299" s="10">
        <v>298.0</v>
      </c>
      <c r="B299" s="11" t="s">
        <v>317</v>
      </c>
      <c r="C299" s="12" t="str">
        <f t="shared" si="1"/>
        <v>ORDER1852//CUST6818/45444/Chocolates/Q-1/*@?##50</v>
      </c>
      <c r="D299" s="13" t="str">
        <f t="shared" si="2"/>
        <v>ORDER1852CUST681845444ChocolatesQ-1*@?##50</v>
      </c>
      <c r="E299" s="13" t="str">
        <f t="shared" si="3"/>
        <v>ORDER1852CUST681845444ChocolatesQ150</v>
      </c>
      <c r="F299" s="14">
        <f t="shared" si="4"/>
        <v>45444</v>
      </c>
      <c r="G299" s="13" t="str">
        <f t="shared" si="5"/>
        <v>ORDER1852</v>
      </c>
      <c r="H299" s="13" t="str">
        <f t="shared" si="6"/>
        <v>CUST6818</v>
      </c>
      <c r="I299" s="13" t="str">
        <f t="shared" si="7"/>
        <v>Chocolates</v>
      </c>
      <c r="J299" s="13" t="str">
        <f t="shared" si="8"/>
        <v>1</v>
      </c>
      <c r="K299" s="13" t="str">
        <f t="shared" si="9"/>
        <v>50</v>
      </c>
    </row>
    <row r="300">
      <c r="A300" s="10">
        <v>299.0</v>
      </c>
      <c r="B300" s="11" t="s">
        <v>318</v>
      </c>
      <c r="C300" s="12" t="str">
        <f t="shared" si="1"/>
        <v>ORDER1851//CUST3384/45443/IceCream/Q-2/*@?##180</v>
      </c>
      <c r="D300" s="13" t="str">
        <f t="shared" si="2"/>
        <v>ORDER1851CUST338445443IceCreamQ-2*@?##180</v>
      </c>
      <c r="E300" s="13" t="str">
        <f t="shared" si="3"/>
        <v>ORDER1851CUST338445443IceCreamQ2180</v>
      </c>
      <c r="F300" s="14">
        <f t="shared" si="4"/>
        <v>45443</v>
      </c>
      <c r="G300" s="13" t="str">
        <f t="shared" si="5"/>
        <v>ORDER1851</v>
      </c>
      <c r="H300" s="13" t="str">
        <f t="shared" si="6"/>
        <v>CUST3384</v>
      </c>
      <c r="I300" s="13" t="str">
        <f t="shared" si="7"/>
        <v>IceCream</v>
      </c>
      <c r="J300" s="13" t="str">
        <f t="shared" si="8"/>
        <v>2</v>
      </c>
      <c r="K300" s="13" t="str">
        <f t="shared" si="9"/>
        <v>180</v>
      </c>
    </row>
    <row r="301">
      <c r="A301" s="10">
        <v>300.0</v>
      </c>
      <c r="B301" s="11" t="s">
        <v>319</v>
      </c>
      <c r="C301" s="12" t="str">
        <f t="shared" si="1"/>
        <v>ORDER1851//CUST3384/45443/SoftDrink/Q-1/*@?##50</v>
      </c>
      <c r="D301" s="13" t="str">
        <f t="shared" si="2"/>
        <v>ORDER1851CUST338445443SoftDrinkQ-1*@?##50</v>
      </c>
      <c r="E301" s="13" t="str">
        <f t="shared" si="3"/>
        <v>ORDER1851CUST338445443SoftDrinkQ150</v>
      </c>
      <c r="F301" s="14">
        <f t="shared" si="4"/>
        <v>45443</v>
      </c>
      <c r="G301" s="13" t="str">
        <f t="shared" si="5"/>
        <v>ORDER1851</v>
      </c>
      <c r="H301" s="13" t="str">
        <f t="shared" si="6"/>
        <v>CUST3384</v>
      </c>
      <c r="I301" s="13" t="str">
        <f t="shared" si="7"/>
        <v>SoftDrink</v>
      </c>
      <c r="J301" s="13" t="str">
        <f t="shared" si="8"/>
        <v>1</v>
      </c>
      <c r="K301" s="13" t="str">
        <f t="shared" si="9"/>
        <v>50</v>
      </c>
    </row>
    <row r="302">
      <c r="A302" s="10">
        <v>301.0</v>
      </c>
      <c r="B302" s="11" t="s">
        <v>320</v>
      </c>
      <c r="C302" s="12" t="str">
        <f t="shared" si="1"/>
        <v>ORDER1850//CUST2658/45443/BasmatiRice/Q-1/*@?##60</v>
      </c>
      <c r="D302" s="13" t="str">
        <f t="shared" si="2"/>
        <v>ORDER1850CUST265845443BasmatiRiceQ-1*@?##60</v>
      </c>
      <c r="E302" s="13" t="str">
        <f t="shared" si="3"/>
        <v>ORDER1850CUST265845443BasmatiRiceQ160</v>
      </c>
      <c r="F302" s="14">
        <f t="shared" si="4"/>
        <v>45443</v>
      </c>
      <c r="G302" s="13" t="str">
        <f t="shared" si="5"/>
        <v>ORDER1850</v>
      </c>
      <c r="H302" s="13" t="str">
        <f t="shared" si="6"/>
        <v>CUST2658</v>
      </c>
      <c r="I302" s="13" t="str">
        <f t="shared" si="7"/>
        <v>BasmatiRice</v>
      </c>
      <c r="J302" s="13" t="str">
        <f t="shared" si="8"/>
        <v>1</v>
      </c>
      <c r="K302" s="13" t="str">
        <f t="shared" si="9"/>
        <v>60</v>
      </c>
    </row>
    <row r="303">
      <c r="A303" s="10">
        <v>302.0</v>
      </c>
      <c r="B303" s="11" t="s">
        <v>321</v>
      </c>
      <c r="C303" s="12" t="str">
        <f t="shared" si="1"/>
        <v>ORDER1850//CUST2658/45443/WholeWheatBread/Q-1/*@?##20</v>
      </c>
      <c r="D303" s="13" t="str">
        <f t="shared" si="2"/>
        <v>ORDER1850CUST265845443WholeWheatBreadQ-1*@?##20</v>
      </c>
      <c r="E303" s="13" t="str">
        <f t="shared" si="3"/>
        <v>ORDER1850CUST265845443WholeWheatBreadQ120</v>
      </c>
      <c r="F303" s="14">
        <f t="shared" si="4"/>
        <v>45443</v>
      </c>
      <c r="G303" s="13" t="str">
        <f t="shared" si="5"/>
        <v>ORDER1850</v>
      </c>
      <c r="H303" s="13" t="str">
        <f t="shared" si="6"/>
        <v>CUST2658</v>
      </c>
      <c r="I303" s="13" t="str">
        <f t="shared" si="7"/>
        <v>WholeWheatBread</v>
      </c>
      <c r="J303" s="13" t="str">
        <f t="shared" si="8"/>
        <v>1</v>
      </c>
      <c r="K303" s="13" t="str">
        <f t="shared" si="9"/>
        <v>20</v>
      </c>
    </row>
    <row r="304">
      <c r="A304" s="10">
        <v>303.0</v>
      </c>
      <c r="B304" s="11" t="s">
        <v>322</v>
      </c>
      <c r="C304" s="12" t="str">
        <f t="shared" si="1"/>
        <v>ORDER1849//CUST4675/45443/FreshMilk/Q-2/*@?##60</v>
      </c>
      <c r="D304" s="13" t="str">
        <f t="shared" si="2"/>
        <v>ORDER1849CUST467545443FreshMilkQ-2*@?##60</v>
      </c>
      <c r="E304" s="13" t="str">
        <f t="shared" si="3"/>
        <v>ORDER1849CUST467545443FreshMilkQ260</v>
      </c>
      <c r="F304" s="14">
        <f t="shared" si="4"/>
        <v>45443</v>
      </c>
      <c r="G304" s="13" t="str">
        <f t="shared" si="5"/>
        <v>ORDER1849</v>
      </c>
      <c r="H304" s="13" t="str">
        <f t="shared" si="6"/>
        <v>CUST4675</v>
      </c>
      <c r="I304" s="13" t="str">
        <f t="shared" si="7"/>
        <v>FreshMilk</v>
      </c>
      <c r="J304" s="13" t="str">
        <f t="shared" si="8"/>
        <v>2</v>
      </c>
      <c r="K304" s="13" t="str">
        <f t="shared" si="9"/>
        <v>60</v>
      </c>
    </row>
    <row r="305">
      <c r="A305" s="10">
        <v>304.0</v>
      </c>
      <c r="B305" s="11" t="s">
        <v>323</v>
      </c>
      <c r="C305" s="12" t="str">
        <f t="shared" si="1"/>
        <v>ORDER1849//CUST4675/45443/Eggs/Q-1/*@?##40</v>
      </c>
      <c r="D305" s="13" t="str">
        <f t="shared" si="2"/>
        <v>ORDER1849CUST467545443EggsQ-1*@?##40</v>
      </c>
      <c r="E305" s="13" t="str">
        <f t="shared" si="3"/>
        <v>ORDER1849CUST467545443EggsQ140</v>
      </c>
      <c r="F305" s="14">
        <f t="shared" si="4"/>
        <v>45443</v>
      </c>
      <c r="G305" s="13" t="str">
        <f t="shared" si="5"/>
        <v>ORDER1849</v>
      </c>
      <c r="H305" s="13" t="str">
        <f t="shared" si="6"/>
        <v>CUST4675</v>
      </c>
      <c r="I305" s="13" t="str">
        <f t="shared" si="7"/>
        <v>Eggs</v>
      </c>
      <c r="J305" s="13" t="str">
        <f t="shared" si="8"/>
        <v>1</v>
      </c>
      <c r="K305" s="13" t="str">
        <f t="shared" si="9"/>
        <v>40</v>
      </c>
    </row>
    <row r="306">
      <c r="A306" s="10">
        <v>305.0</v>
      </c>
      <c r="B306" s="11" t="s">
        <v>324</v>
      </c>
      <c r="C306" s="12" t="str">
        <f t="shared" si="1"/>
        <v>ORDER1848//CUST8317/45443/ChickenBreast/Q-1/*@?##125</v>
      </c>
      <c r="D306" s="13" t="str">
        <f t="shared" si="2"/>
        <v>ORDER1848CUST831745443ChickenBreastQ-1*@?##125</v>
      </c>
      <c r="E306" s="13" t="str">
        <f t="shared" si="3"/>
        <v>ORDER1848CUST831745443ChickenBreastQ1125</v>
      </c>
      <c r="F306" s="14">
        <f t="shared" si="4"/>
        <v>45443</v>
      </c>
      <c r="G306" s="13" t="str">
        <f t="shared" si="5"/>
        <v>ORDER1848</v>
      </c>
      <c r="H306" s="13" t="str">
        <f t="shared" si="6"/>
        <v>CUST8317</v>
      </c>
      <c r="I306" s="13" t="str">
        <f t="shared" si="7"/>
        <v>ChickenBreast</v>
      </c>
      <c r="J306" s="13" t="str">
        <f t="shared" si="8"/>
        <v>1</v>
      </c>
      <c r="K306" s="13" t="str">
        <f t="shared" si="9"/>
        <v>125</v>
      </c>
    </row>
    <row r="307">
      <c r="A307" s="10">
        <v>306.0</v>
      </c>
      <c r="B307" s="11" t="s">
        <v>325</v>
      </c>
      <c r="C307" s="12" t="str">
        <f t="shared" si="1"/>
        <v>ORDER1848//CUST8317/45443/Apples/Q-1/*@?##75</v>
      </c>
      <c r="D307" s="13" t="str">
        <f t="shared" si="2"/>
        <v>ORDER1848CUST831745443ApplesQ-1*@?##75</v>
      </c>
      <c r="E307" s="13" t="str">
        <f t="shared" si="3"/>
        <v>ORDER1848CUST831745443ApplesQ175</v>
      </c>
      <c r="F307" s="14">
        <f t="shared" si="4"/>
        <v>45443</v>
      </c>
      <c r="G307" s="13" t="str">
        <f t="shared" si="5"/>
        <v>ORDER1848</v>
      </c>
      <c r="H307" s="13" t="str">
        <f t="shared" si="6"/>
        <v>CUST8317</v>
      </c>
      <c r="I307" s="13" t="str">
        <f t="shared" si="7"/>
        <v>Apples</v>
      </c>
      <c r="J307" s="13" t="str">
        <f t="shared" si="8"/>
        <v>1</v>
      </c>
      <c r="K307" s="13" t="str">
        <f t="shared" si="9"/>
        <v>75</v>
      </c>
    </row>
    <row r="308">
      <c r="A308" s="10">
        <v>307.0</v>
      </c>
      <c r="B308" s="11" t="s">
        <v>326</v>
      </c>
      <c r="C308" s="12" t="str">
        <f t="shared" si="1"/>
        <v>ORDER1847//CUST4271/45443/Bananas/Q-1/*@?##25</v>
      </c>
      <c r="D308" s="13" t="str">
        <f t="shared" si="2"/>
        <v>ORDER1847CUST427145443BananasQ-1*@?##25</v>
      </c>
      <c r="E308" s="13" t="str">
        <f t="shared" si="3"/>
        <v>ORDER1847CUST427145443BananasQ125</v>
      </c>
      <c r="F308" s="14">
        <f t="shared" si="4"/>
        <v>45443</v>
      </c>
      <c r="G308" s="13" t="str">
        <f t="shared" si="5"/>
        <v>ORDER1847</v>
      </c>
      <c r="H308" s="13" t="str">
        <f t="shared" si="6"/>
        <v>CUST4271</v>
      </c>
      <c r="I308" s="13" t="str">
        <f t="shared" si="7"/>
        <v>Bananas</v>
      </c>
      <c r="J308" s="13" t="str">
        <f t="shared" si="8"/>
        <v>1</v>
      </c>
      <c r="K308" s="13" t="str">
        <f t="shared" si="9"/>
        <v>25</v>
      </c>
    </row>
    <row r="309">
      <c r="A309" s="10">
        <v>308.0</v>
      </c>
      <c r="B309" s="11" t="s">
        <v>327</v>
      </c>
      <c r="C309" s="12" t="str">
        <f t="shared" si="1"/>
        <v>ORDER1847//CUST4271/45443/Potatoes/Q-1/*@?##15</v>
      </c>
      <c r="D309" s="13" t="str">
        <f t="shared" si="2"/>
        <v>ORDER1847CUST427145443PotatoesQ-1*@?##15</v>
      </c>
      <c r="E309" s="13" t="str">
        <f t="shared" si="3"/>
        <v>ORDER1847CUST427145443PotatoesQ115</v>
      </c>
      <c r="F309" s="14">
        <f t="shared" si="4"/>
        <v>45443</v>
      </c>
      <c r="G309" s="13" t="str">
        <f t="shared" si="5"/>
        <v>ORDER1847</v>
      </c>
      <c r="H309" s="13" t="str">
        <f t="shared" si="6"/>
        <v>CUST4271</v>
      </c>
      <c r="I309" s="13" t="str">
        <f t="shared" si="7"/>
        <v>Potatoes</v>
      </c>
      <c r="J309" s="13" t="str">
        <f t="shared" si="8"/>
        <v>1</v>
      </c>
      <c r="K309" s="13" t="str">
        <f t="shared" si="9"/>
        <v>15</v>
      </c>
    </row>
    <row r="310">
      <c r="A310" s="10">
        <v>309.0</v>
      </c>
      <c r="B310" s="11" t="s">
        <v>328</v>
      </c>
      <c r="C310" s="12" t="str">
        <f t="shared" si="1"/>
        <v>ORDER1846//CUST6818/45443/Onions/Q-2/*@?##25</v>
      </c>
      <c r="D310" s="13" t="str">
        <f t="shared" si="2"/>
        <v>ORDER1846CUST681845443OnionsQ-2*@?##25</v>
      </c>
      <c r="E310" s="13" t="str">
        <f t="shared" si="3"/>
        <v>ORDER1846CUST681845443OnionsQ225</v>
      </c>
      <c r="F310" s="14">
        <f t="shared" si="4"/>
        <v>45443</v>
      </c>
      <c r="G310" s="13" t="str">
        <f t="shared" si="5"/>
        <v>ORDER1846</v>
      </c>
      <c r="H310" s="13" t="str">
        <f t="shared" si="6"/>
        <v>CUST6818</v>
      </c>
      <c r="I310" s="13" t="str">
        <f t="shared" si="7"/>
        <v>Onions</v>
      </c>
      <c r="J310" s="13" t="str">
        <f t="shared" si="8"/>
        <v>2</v>
      </c>
      <c r="K310" s="13" t="str">
        <f t="shared" si="9"/>
        <v>25</v>
      </c>
    </row>
    <row r="311">
      <c r="A311" s="10">
        <v>310.0</v>
      </c>
      <c r="B311" s="11" t="s">
        <v>329</v>
      </c>
      <c r="C311" s="12" t="str">
        <f t="shared" si="1"/>
        <v>ORDER1846//CUST6818/45443/Paneer/Q-1/*@?##40</v>
      </c>
      <c r="D311" s="13" t="str">
        <f t="shared" si="2"/>
        <v>ORDER1846CUST681845443PaneerQ-1*@?##40</v>
      </c>
      <c r="E311" s="13" t="str">
        <f t="shared" si="3"/>
        <v>ORDER1846CUST681845443PaneerQ140</v>
      </c>
      <c r="F311" s="14">
        <f t="shared" si="4"/>
        <v>45443</v>
      </c>
      <c r="G311" s="13" t="str">
        <f t="shared" si="5"/>
        <v>ORDER1846</v>
      </c>
      <c r="H311" s="13" t="str">
        <f t="shared" si="6"/>
        <v>CUST6818</v>
      </c>
      <c r="I311" s="13" t="str">
        <f t="shared" si="7"/>
        <v>Paneer</v>
      </c>
      <c r="J311" s="13" t="str">
        <f t="shared" si="8"/>
        <v>1</v>
      </c>
      <c r="K311" s="13" t="str">
        <f t="shared" si="9"/>
        <v>40</v>
      </c>
    </row>
    <row r="312">
      <c r="A312" s="10">
        <v>311.0</v>
      </c>
      <c r="B312" s="11" t="s">
        <v>330</v>
      </c>
      <c r="C312" s="12" t="str">
        <f t="shared" si="1"/>
        <v>ORDER1845//CUST8616/45443/Butter/Q-1/*@?##125</v>
      </c>
      <c r="D312" s="13" t="str">
        <f t="shared" si="2"/>
        <v>ORDER1845CUST861645443ButterQ-1*@?##125</v>
      </c>
      <c r="E312" s="13" t="str">
        <f t="shared" si="3"/>
        <v>ORDER1845CUST861645443ButterQ1125</v>
      </c>
      <c r="F312" s="14">
        <f t="shared" si="4"/>
        <v>45443</v>
      </c>
      <c r="G312" s="13" t="str">
        <f t="shared" si="5"/>
        <v>ORDER1845</v>
      </c>
      <c r="H312" s="13" t="str">
        <f t="shared" si="6"/>
        <v>CUST8616</v>
      </c>
      <c r="I312" s="13" t="str">
        <f t="shared" si="7"/>
        <v>Butter</v>
      </c>
      <c r="J312" s="13" t="str">
        <f t="shared" si="8"/>
        <v>1</v>
      </c>
      <c r="K312" s="13" t="str">
        <f t="shared" si="9"/>
        <v>125</v>
      </c>
    </row>
    <row r="313">
      <c r="A313" s="10">
        <v>312.0</v>
      </c>
      <c r="B313" s="11" t="s">
        <v>331</v>
      </c>
      <c r="C313" s="12" t="str">
        <f t="shared" si="1"/>
        <v>ORDER1845//CUST8616/45443/CheeseSlices/Q-1/*@?##60</v>
      </c>
      <c r="D313" s="13" t="str">
        <f t="shared" si="2"/>
        <v>ORDER1845CUST861645443CheeseSlicesQ-1*@?##60</v>
      </c>
      <c r="E313" s="13" t="str">
        <f t="shared" si="3"/>
        <v>ORDER1845CUST861645443CheeseSlicesQ160</v>
      </c>
      <c r="F313" s="14">
        <f t="shared" si="4"/>
        <v>45443</v>
      </c>
      <c r="G313" s="13" t="str">
        <f t="shared" si="5"/>
        <v>ORDER1845</v>
      </c>
      <c r="H313" s="13" t="str">
        <f t="shared" si="6"/>
        <v>CUST8616</v>
      </c>
      <c r="I313" s="13" t="str">
        <f t="shared" si="7"/>
        <v>CheeseSlices</v>
      </c>
      <c r="J313" s="13" t="str">
        <f t="shared" si="8"/>
        <v>1</v>
      </c>
      <c r="K313" s="13" t="str">
        <f t="shared" si="9"/>
        <v>60</v>
      </c>
    </row>
    <row r="314">
      <c r="A314" s="10">
        <v>313.0</v>
      </c>
      <c r="B314" s="11" t="s">
        <v>332</v>
      </c>
      <c r="C314" s="12" t="str">
        <f t="shared" si="1"/>
        <v>ORDER1844//CUST8552/45443/Sugar/Q-1/*@?##22.5</v>
      </c>
      <c r="D314" s="13" t="str">
        <f t="shared" si="2"/>
        <v>ORDER1844CUST855245443SugarQ-1*@?##22.5</v>
      </c>
      <c r="E314" s="13" t="str">
        <f t="shared" si="3"/>
        <v>ORDER1844CUST855245443SugarQ122.5</v>
      </c>
      <c r="F314" s="14">
        <f t="shared" si="4"/>
        <v>45443</v>
      </c>
      <c r="G314" s="13" t="str">
        <f t="shared" si="5"/>
        <v>ORDER1844</v>
      </c>
      <c r="H314" s="13" t="str">
        <f t="shared" si="6"/>
        <v>CUST8552</v>
      </c>
      <c r="I314" s="13" t="str">
        <f t="shared" si="7"/>
        <v>Sugar</v>
      </c>
      <c r="J314" s="13" t="str">
        <f t="shared" si="8"/>
        <v>1</v>
      </c>
      <c r="K314" s="13" t="str">
        <f t="shared" si="9"/>
        <v>22.5</v>
      </c>
    </row>
    <row r="315">
      <c r="A315" s="10">
        <v>314.0</v>
      </c>
      <c r="B315" s="11" t="s">
        <v>333</v>
      </c>
      <c r="C315" s="12" t="str">
        <f t="shared" si="1"/>
        <v>ORDER1844//CUST8552/45443/CookingOil/Q-1/*@?##75</v>
      </c>
      <c r="D315" s="13" t="str">
        <f t="shared" si="2"/>
        <v>ORDER1844CUST855245443CookingOilQ-1*@?##75</v>
      </c>
      <c r="E315" s="13" t="str">
        <f t="shared" si="3"/>
        <v>ORDER1844CUST855245443CookingOilQ175</v>
      </c>
      <c r="F315" s="14">
        <f t="shared" si="4"/>
        <v>45443</v>
      </c>
      <c r="G315" s="13" t="str">
        <f t="shared" si="5"/>
        <v>ORDER1844</v>
      </c>
      <c r="H315" s="13" t="str">
        <f t="shared" si="6"/>
        <v>CUST8552</v>
      </c>
      <c r="I315" s="13" t="str">
        <f t="shared" si="7"/>
        <v>CookingOil</v>
      </c>
      <c r="J315" s="13" t="str">
        <f t="shared" si="8"/>
        <v>1</v>
      </c>
      <c r="K315" s="13" t="str">
        <f t="shared" si="9"/>
        <v>75</v>
      </c>
    </row>
    <row r="316">
      <c r="A316" s="10">
        <v>315.0</v>
      </c>
      <c r="B316" s="11" t="s">
        <v>334</v>
      </c>
      <c r="C316" s="12" t="str">
        <f t="shared" si="1"/>
        <v>ORDER1843//CUST8814/45443/TeaLeaves/Q-1/*@?##60</v>
      </c>
      <c r="D316" s="13" t="str">
        <f t="shared" si="2"/>
        <v>ORDER1843CUST881445443TeaLeavesQ-1*@?##60</v>
      </c>
      <c r="E316" s="13" t="str">
        <f t="shared" si="3"/>
        <v>ORDER1843CUST881445443TeaLeavesQ160</v>
      </c>
      <c r="F316" s="14">
        <f t="shared" si="4"/>
        <v>45443</v>
      </c>
      <c r="G316" s="13" t="str">
        <f t="shared" si="5"/>
        <v>ORDER1843</v>
      </c>
      <c r="H316" s="13" t="str">
        <f t="shared" si="6"/>
        <v>CUST8814</v>
      </c>
      <c r="I316" s="13" t="str">
        <f t="shared" si="7"/>
        <v>TeaLeaves</v>
      </c>
      <c r="J316" s="13" t="str">
        <f t="shared" si="8"/>
        <v>1</v>
      </c>
      <c r="K316" s="13" t="str">
        <f t="shared" si="9"/>
        <v>60</v>
      </c>
    </row>
    <row r="317">
      <c r="A317" s="10">
        <v>316.0</v>
      </c>
      <c r="B317" s="11" t="s">
        <v>335</v>
      </c>
      <c r="C317" s="12" t="str">
        <f t="shared" si="1"/>
        <v>ORDER1843//CUST8814/45443/CoffeePowder/Q-1/*@?##45</v>
      </c>
      <c r="D317" s="13" t="str">
        <f t="shared" si="2"/>
        <v>ORDER1843CUST881445443CoffeePowderQ-1*@?##45</v>
      </c>
      <c r="E317" s="13" t="str">
        <f t="shared" si="3"/>
        <v>ORDER1843CUST881445443CoffeePowderQ145</v>
      </c>
      <c r="F317" s="14">
        <f t="shared" si="4"/>
        <v>45443</v>
      </c>
      <c r="G317" s="13" t="str">
        <f t="shared" si="5"/>
        <v>ORDER1843</v>
      </c>
      <c r="H317" s="13" t="str">
        <f t="shared" si="6"/>
        <v>CUST8814</v>
      </c>
      <c r="I317" s="13" t="str">
        <f t="shared" si="7"/>
        <v>CoffeePowder</v>
      </c>
      <c r="J317" s="13" t="str">
        <f t="shared" si="8"/>
        <v>1</v>
      </c>
      <c r="K317" s="13" t="str">
        <f t="shared" si="9"/>
        <v>45</v>
      </c>
    </row>
    <row r="318">
      <c r="A318" s="10">
        <v>317.0</v>
      </c>
      <c r="B318" s="11" t="s">
        <v>336</v>
      </c>
      <c r="C318" s="12" t="str">
        <f t="shared" si="1"/>
        <v>ORDER1842//CUST6818/45443/Biscuits/Q-1/*@?##20</v>
      </c>
      <c r="D318" s="13" t="str">
        <f t="shared" si="2"/>
        <v>ORDER1842CUST681845443BiscuitsQ-1*@?##20</v>
      </c>
      <c r="E318" s="13" t="str">
        <f t="shared" si="3"/>
        <v>ORDER1842CUST681845443BiscuitsQ120</v>
      </c>
      <c r="F318" s="14">
        <f t="shared" si="4"/>
        <v>45443</v>
      </c>
      <c r="G318" s="13" t="str">
        <f t="shared" si="5"/>
        <v>ORDER1842</v>
      </c>
      <c r="H318" s="13" t="str">
        <f t="shared" si="6"/>
        <v>CUST6818</v>
      </c>
      <c r="I318" s="13" t="str">
        <f t="shared" si="7"/>
        <v>Biscuits</v>
      </c>
      <c r="J318" s="13" t="str">
        <f t="shared" si="8"/>
        <v>1</v>
      </c>
      <c r="K318" s="13" t="str">
        <f t="shared" si="9"/>
        <v>20</v>
      </c>
    </row>
    <row r="319">
      <c r="A319" s="10">
        <v>318.0</v>
      </c>
      <c r="B319" s="11" t="s">
        <v>337</v>
      </c>
      <c r="C319" s="12" t="str">
        <f t="shared" si="1"/>
        <v>ORDER1842//CUST6818/45443/Chocolates/Q-1/*@?##50</v>
      </c>
      <c r="D319" s="13" t="str">
        <f t="shared" si="2"/>
        <v>ORDER1842CUST681845443ChocolatesQ-1*@?##50</v>
      </c>
      <c r="E319" s="13" t="str">
        <f t="shared" si="3"/>
        <v>ORDER1842CUST681845443ChocolatesQ150</v>
      </c>
      <c r="F319" s="14">
        <f t="shared" si="4"/>
        <v>45443</v>
      </c>
      <c r="G319" s="13" t="str">
        <f t="shared" si="5"/>
        <v>ORDER1842</v>
      </c>
      <c r="H319" s="13" t="str">
        <f t="shared" si="6"/>
        <v>CUST6818</v>
      </c>
      <c r="I319" s="13" t="str">
        <f t="shared" si="7"/>
        <v>Chocolates</v>
      </c>
      <c r="J319" s="13" t="str">
        <f t="shared" si="8"/>
        <v>1</v>
      </c>
      <c r="K319" s="13" t="str">
        <f t="shared" si="9"/>
        <v>50</v>
      </c>
    </row>
    <row r="320">
      <c r="A320" s="10">
        <v>319.0</v>
      </c>
      <c r="B320" s="11" t="s">
        <v>338</v>
      </c>
      <c r="C320" s="12" t="str">
        <f t="shared" si="1"/>
        <v>ORDER1841//CUST6818/45443/IceCream/Q-2/*@?##180</v>
      </c>
      <c r="D320" s="13" t="str">
        <f t="shared" si="2"/>
        <v>ORDER1841CUST681845443IceCreamQ-2*@?##180</v>
      </c>
      <c r="E320" s="13" t="str">
        <f t="shared" si="3"/>
        <v>ORDER1841CUST681845443IceCreamQ2180</v>
      </c>
      <c r="F320" s="14">
        <f t="shared" si="4"/>
        <v>45443</v>
      </c>
      <c r="G320" s="13" t="str">
        <f t="shared" si="5"/>
        <v>ORDER1841</v>
      </c>
      <c r="H320" s="13" t="str">
        <f t="shared" si="6"/>
        <v>CUST6818</v>
      </c>
      <c r="I320" s="13" t="str">
        <f t="shared" si="7"/>
        <v>IceCream</v>
      </c>
      <c r="J320" s="13" t="str">
        <f t="shared" si="8"/>
        <v>2</v>
      </c>
      <c r="K320" s="13" t="str">
        <f t="shared" si="9"/>
        <v>180</v>
      </c>
    </row>
    <row r="321">
      <c r="A321" s="10">
        <v>320.0</v>
      </c>
      <c r="B321" s="11" t="s">
        <v>339</v>
      </c>
      <c r="C321" s="12" t="str">
        <f t="shared" si="1"/>
        <v>ORDER1841//CUST6818/45443/SoftDrink/Q-1/*@?##50</v>
      </c>
      <c r="D321" s="13" t="str">
        <f t="shared" si="2"/>
        <v>ORDER1841CUST681845443SoftDrinkQ-1*@?##50</v>
      </c>
      <c r="E321" s="13" t="str">
        <f t="shared" si="3"/>
        <v>ORDER1841CUST681845443SoftDrinkQ150</v>
      </c>
      <c r="F321" s="14">
        <f t="shared" si="4"/>
        <v>45443</v>
      </c>
      <c r="G321" s="13" t="str">
        <f t="shared" si="5"/>
        <v>ORDER1841</v>
      </c>
      <c r="H321" s="13" t="str">
        <f t="shared" si="6"/>
        <v>CUST6818</v>
      </c>
      <c r="I321" s="13" t="str">
        <f t="shared" si="7"/>
        <v>SoftDrink</v>
      </c>
      <c r="J321" s="13" t="str">
        <f t="shared" si="8"/>
        <v>1</v>
      </c>
      <c r="K321" s="13" t="str">
        <f t="shared" si="9"/>
        <v>50</v>
      </c>
    </row>
    <row r="322">
      <c r="A322" s="10">
        <v>321.0</v>
      </c>
      <c r="B322" s="11" t="s">
        <v>340</v>
      </c>
      <c r="C322" s="12" t="str">
        <f t="shared" si="1"/>
        <v>ORDER1840//CUST8355/45443/BasmatiRice/Q-1/*@?##60</v>
      </c>
      <c r="D322" s="13" t="str">
        <f t="shared" si="2"/>
        <v>ORDER1840CUST835545443BasmatiRiceQ-1*@?##60</v>
      </c>
      <c r="E322" s="13" t="str">
        <f t="shared" si="3"/>
        <v>ORDER1840CUST835545443BasmatiRiceQ160</v>
      </c>
      <c r="F322" s="14">
        <f t="shared" si="4"/>
        <v>45443</v>
      </c>
      <c r="G322" s="13" t="str">
        <f t="shared" si="5"/>
        <v>ORDER1840</v>
      </c>
      <c r="H322" s="13" t="str">
        <f t="shared" si="6"/>
        <v>CUST8355</v>
      </c>
      <c r="I322" s="13" t="str">
        <f t="shared" si="7"/>
        <v>BasmatiRice</v>
      </c>
      <c r="J322" s="13" t="str">
        <f t="shared" si="8"/>
        <v>1</v>
      </c>
      <c r="K322" s="13" t="str">
        <f t="shared" si="9"/>
        <v>60</v>
      </c>
    </row>
    <row r="323">
      <c r="A323" s="10">
        <v>322.0</v>
      </c>
      <c r="B323" s="11" t="s">
        <v>341</v>
      </c>
      <c r="C323" s="12" t="str">
        <f t="shared" si="1"/>
        <v>ORDER1840//CUST8355/45443/WholeWheatBread/Q-1/*@?##20</v>
      </c>
      <c r="D323" s="13" t="str">
        <f t="shared" si="2"/>
        <v>ORDER1840CUST835545443WholeWheatBreadQ-1*@?##20</v>
      </c>
      <c r="E323" s="13" t="str">
        <f t="shared" si="3"/>
        <v>ORDER1840CUST835545443WholeWheatBreadQ120</v>
      </c>
      <c r="F323" s="14">
        <f t="shared" si="4"/>
        <v>45443</v>
      </c>
      <c r="G323" s="13" t="str">
        <f t="shared" si="5"/>
        <v>ORDER1840</v>
      </c>
      <c r="H323" s="13" t="str">
        <f t="shared" si="6"/>
        <v>CUST8355</v>
      </c>
      <c r="I323" s="13" t="str">
        <f t="shared" si="7"/>
        <v>WholeWheatBread</v>
      </c>
      <c r="J323" s="13" t="str">
        <f t="shared" si="8"/>
        <v>1</v>
      </c>
      <c r="K323" s="13" t="str">
        <f t="shared" si="9"/>
        <v>20</v>
      </c>
    </row>
    <row r="324">
      <c r="A324" s="10">
        <v>323.0</v>
      </c>
      <c r="B324" s="11" t="s">
        <v>342</v>
      </c>
      <c r="C324" s="12" t="str">
        <f t="shared" si="1"/>
        <v>ORDER1839//CUST9276/45443/FreshMilk/Q-1/*@?##30</v>
      </c>
      <c r="D324" s="13" t="str">
        <f t="shared" si="2"/>
        <v>ORDER1839CUST927645443FreshMilkQ-1*@?##30</v>
      </c>
      <c r="E324" s="13" t="str">
        <f t="shared" si="3"/>
        <v>ORDER1839CUST927645443FreshMilkQ130</v>
      </c>
      <c r="F324" s="14">
        <f t="shared" si="4"/>
        <v>45443</v>
      </c>
      <c r="G324" s="13" t="str">
        <f t="shared" si="5"/>
        <v>ORDER1839</v>
      </c>
      <c r="H324" s="13" t="str">
        <f t="shared" si="6"/>
        <v>CUST9276</v>
      </c>
      <c r="I324" s="13" t="str">
        <f t="shared" si="7"/>
        <v>FreshMilk</v>
      </c>
      <c r="J324" s="13" t="str">
        <f t="shared" si="8"/>
        <v>1</v>
      </c>
      <c r="K324" s="13" t="str">
        <f t="shared" si="9"/>
        <v>30</v>
      </c>
    </row>
    <row r="325">
      <c r="A325" s="10">
        <v>324.0</v>
      </c>
      <c r="B325" s="11" t="s">
        <v>343</v>
      </c>
      <c r="C325" s="12" t="str">
        <f t="shared" si="1"/>
        <v>ORDER1839//CUST9276/45443/Eggs/Q-1/*@?##40</v>
      </c>
      <c r="D325" s="13" t="str">
        <f t="shared" si="2"/>
        <v>ORDER1839CUST927645443EggsQ-1*@?##40</v>
      </c>
      <c r="E325" s="13" t="str">
        <f t="shared" si="3"/>
        <v>ORDER1839CUST927645443EggsQ140</v>
      </c>
      <c r="F325" s="14">
        <f t="shared" si="4"/>
        <v>45443</v>
      </c>
      <c r="G325" s="13" t="str">
        <f t="shared" si="5"/>
        <v>ORDER1839</v>
      </c>
      <c r="H325" s="13" t="str">
        <f t="shared" si="6"/>
        <v>CUST9276</v>
      </c>
      <c r="I325" s="13" t="str">
        <f t="shared" si="7"/>
        <v>Eggs</v>
      </c>
      <c r="J325" s="13" t="str">
        <f t="shared" si="8"/>
        <v>1</v>
      </c>
      <c r="K325" s="13" t="str">
        <f t="shared" si="9"/>
        <v>40</v>
      </c>
    </row>
    <row r="326">
      <c r="A326" s="10">
        <v>325.0</v>
      </c>
      <c r="B326" s="11" t="s">
        <v>344</v>
      </c>
      <c r="C326" s="12" t="str">
        <f t="shared" si="1"/>
        <v>ORDER1838//CUST2970/45443/ChickenBreast/Q-1/*@?##125</v>
      </c>
      <c r="D326" s="13" t="str">
        <f t="shared" si="2"/>
        <v>ORDER1838CUST297045443ChickenBreastQ-1*@?##125</v>
      </c>
      <c r="E326" s="13" t="str">
        <f t="shared" si="3"/>
        <v>ORDER1838CUST297045443ChickenBreastQ1125</v>
      </c>
      <c r="F326" s="14">
        <f t="shared" si="4"/>
        <v>45443</v>
      </c>
      <c r="G326" s="13" t="str">
        <f t="shared" si="5"/>
        <v>ORDER1838</v>
      </c>
      <c r="H326" s="13" t="str">
        <f t="shared" si="6"/>
        <v>CUST2970</v>
      </c>
      <c r="I326" s="13" t="str">
        <f t="shared" si="7"/>
        <v>ChickenBreast</v>
      </c>
      <c r="J326" s="13" t="str">
        <f t="shared" si="8"/>
        <v>1</v>
      </c>
      <c r="K326" s="13" t="str">
        <f t="shared" si="9"/>
        <v>125</v>
      </c>
    </row>
    <row r="327">
      <c r="A327" s="10">
        <v>326.0</v>
      </c>
      <c r="B327" s="11" t="s">
        <v>345</v>
      </c>
      <c r="C327" s="12" t="str">
        <f t="shared" si="1"/>
        <v>ORDER1838//CUST2970/45443/Apples/Q-1/*@?##75</v>
      </c>
      <c r="D327" s="13" t="str">
        <f t="shared" si="2"/>
        <v>ORDER1838CUST297045443ApplesQ-1*@?##75</v>
      </c>
      <c r="E327" s="13" t="str">
        <f t="shared" si="3"/>
        <v>ORDER1838CUST297045443ApplesQ175</v>
      </c>
      <c r="F327" s="14">
        <f t="shared" si="4"/>
        <v>45443</v>
      </c>
      <c r="G327" s="13" t="str">
        <f t="shared" si="5"/>
        <v>ORDER1838</v>
      </c>
      <c r="H327" s="13" t="str">
        <f t="shared" si="6"/>
        <v>CUST2970</v>
      </c>
      <c r="I327" s="13" t="str">
        <f t="shared" si="7"/>
        <v>Apples</v>
      </c>
      <c r="J327" s="13" t="str">
        <f t="shared" si="8"/>
        <v>1</v>
      </c>
      <c r="K327" s="13" t="str">
        <f t="shared" si="9"/>
        <v>75</v>
      </c>
    </row>
    <row r="328">
      <c r="A328" s="10">
        <v>327.0</v>
      </c>
      <c r="B328" s="11" t="s">
        <v>346</v>
      </c>
      <c r="C328" s="12" t="str">
        <f t="shared" si="1"/>
        <v>ORDER1837//CUST9482/45443/Bananas/Q-2/*@?##50</v>
      </c>
      <c r="D328" s="13" t="str">
        <f t="shared" si="2"/>
        <v>ORDER1837CUST948245443BananasQ-2*@?##50</v>
      </c>
      <c r="E328" s="13" t="str">
        <f t="shared" si="3"/>
        <v>ORDER1837CUST948245443BananasQ250</v>
      </c>
      <c r="F328" s="14">
        <f t="shared" si="4"/>
        <v>45443</v>
      </c>
      <c r="G328" s="13" t="str">
        <f t="shared" si="5"/>
        <v>ORDER1837</v>
      </c>
      <c r="H328" s="13" t="str">
        <f t="shared" si="6"/>
        <v>CUST9482</v>
      </c>
      <c r="I328" s="13" t="str">
        <f t="shared" si="7"/>
        <v>Bananas</v>
      </c>
      <c r="J328" s="13" t="str">
        <f t="shared" si="8"/>
        <v>2</v>
      </c>
      <c r="K328" s="13" t="str">
        <f t="shared" si="9"/>
        <v>50</v>
      </c>
    </row>
    <row r="329">
      <c r="A329" s="10">
        <v>328.0</v>
      </c>
      <c r="B329" s="11" t="s">
        <v>347</v>
      </c>
      <c r="C329" s="12" t="str">
        <f t="shared" si="1"/>
        <v>ORDER1837//CUST9482/45443/Potatoes/Q-1/*@?##15</v>
      </c>
      <c r="D329" s="13" t="str">
        <f t="shared" si="2"/>
        <v>ORDER1837CUST948245443PotatoesQ-1*@?##15</v>
      </c>
      <c r="E329" s="13" t="str">
        <f t="shared" si="3"/>
        <v>ORDER1837CUST948245443PotatoesQ115</v>
      </c>
      <c r="F329" s="14">
        <f t="shared" si="4"/>
        <v>45443</v>
      </c>
      <c r="G329" s="13" t="str">
        <f t="shared" si="5"/>
        <v>ORDER1837</v>
      </c>
      <c r="H329" s="13" t="str">
        <f t="shared" si="6"/>
        <v>CUST9482</v>
      </c>
      <c r="I329" s="13" t="str">
        <f t="shared" si="7"/>
        <v>Potatoes</v>
      </c>
      <c r="J329" s="13" t="str">
        <f t="shared" si="8"/>
        <v>1</v>
      </c>
      <c r="K329" s="13" t="str">
        <f t="shared" si="9"/>
        <v>15</v>
      </c>
    </row>
    <row r="330">
      <c r="A330" s="10">
        <v>329.0</v>
      </c>
      <c r="B330" s="11" t="s">
        <v>348</v>
      </c>
      <c r="C330" s="12" t="str">
        <f t="shared" si="1"/>
        <v>ORDER1836//CUST4275/45443/Onions/Q-2/*@?##25</v>
      </c>
      <c r="D330" s="13" t="str">
        <f t="shared" si="2"/>
        <v>ORDER1836CUST427545443OnionsQ-2*@?##25</v>
      </c>
      <c r="E330" s="13" t="str">
        <f t="shared" si="3"/>
        <v>ORDER1836CUST427545443OnionsQ225</v>
      </c>
      <c r="F330" s="14">
        <f t="shared" si="4"/>
        <v>45443</v>
      </c>
      <c r="G330" s="13" t="str">
        <f t="shared" si="5"/>
        <v>ORDER1836</v>
      </c>
      <c r="H330" s="13" t="str">
        <f t="shared" si="6"/>
        <v>CUST4275</v>
      </c>
      <c r="I330" s="13" t="str">
        <f t="shared" si="7"/>
        <v>Onions</v>
      </c>
      <c r="J330" s="13" t="str">
        <f t="shared" si="8"/>
        <v>2</v>
      </c>
      <c r="K330" s="13" t="str">
        <f t="shared" si="9"/>
        <v>25</v>
      </c>
    </row>
    <row r="331">
      <c r="A331" s="10">
        <v>330.0</v>
      </c>
      <c r="B331" s="11" t="s">
        <v>349</v>
      </c>
      <c r="C331" s="12" t="str">
        <f t="shared" si="1"/>
        <v>ORDER1836//CUST4275/45443/Paneer/Q-2/*@?##80</v>
      </c>
      <c r="D331" s="13" t="str">
        <f t="shared" si="2"/>
        <v>ORDER1836CUST427545443PaneerQ-2*@?##80</v>
      </c>
      <c r="E331" s="13" t="str">
        <f t="shared" si="3"/>
        <v>ORDER1836CUST427545443PaneerQ280</v>
      </c>
      <c r="F331" s="14">
        <f t="shared" si="4"/>
        <v>45443</v>
      </c>
      <c r="G331" s="13" t="str">
        <f t="shared" si="5"/>
        <v>ORDER1836</v>
      </c>
      <c r="H331" s="13" t="str">
        <f t="shared" si="6"/>
        <v>CUST4275</v>
      </c>
      <c r="I331" s="13" t="str">
        <f t="shared" si="7"/>
        <v>Paneer</v>
      </c>
      <c r="J331" s="13" t="str">
        <f t="shared" si="8"/>
        <v>2</v>
      </c>
      <c r="K331" s="13" t="str">
        <f t="shared" si="9"/>
        <v>80</v>
      </c>
    </row>
    <row r="332">
      <c r="A332" s="10">
        <v>331.0</v>
      </c>
      <c r="B332" s="11" t="s">
        <v>350</v>
      </c>
      <c r="C332" s="12" t="str">
        <f t="shared" si="1"/>
        <v>ORDER1835//CUST4371/45443/Butter/Q-2/*@?##250</v>
      </c>
      <c r="D332" s="13" t="str">
        <f t="shared" si="2"/>
        <v>ORDER1835CUST437145443ButterQ-2*@?##250</v>
      </c>
      <c r="E332" s="13" t="str">
        <f t="shared" si="3"/>
        <v>ORDER1835CUST437145443ButterQ2250</v>
      </c>
      <c r="F332" s="14">
        <f t="shared" si="4"/>
        <v>45443</v>
      </c>
      <c r="G332" s="13" t="str">
        <f t="shared" si="5"/>
        <v>ORDER1835</v>
      </c>
      <c r="H332" s="13" t="str">
        <f t="shared" si="6"/>
        <v>CUST4371</v>
      </c>
      <c r="I332" s="13" t="str">
        <f t="shared" si="7"/>
        <v>Butter</v>
      </c>
      <c r="J332" s="13" t="str">
        <f t="shared" si="8"/>
        <v>2</v>
      </c>
      <c r="K332" s="13" t="str">
        <f t="shared" si="9"/>
        <v>250</v>
      </c>
    </row>
    <row r="333">
      <c r="A333" s="10">
        <v>332.0</v>
      </c>
      <c r="B333" s="11" t="s">
        <v>351</v>
      </c>
      <c r="C333" s="12" t="str">
        <f t="shared" si="1"/>
        <v>ORDER1835//CUST4371/45443/CheeseSlices/Q-1/*@?##60</v>
      </c>
      <c r="D333" s="13" t="str">
        <f t="shared" si="2"/>
        <v>ORDER1835CUST437145443CheeseSlicesQ-1*@?##60</v>
      </c>
      <c r="E333" s="13" t="str">
        <f t="shared" si="3"/>
        <v>ORDER1835CUST437145443CheeseSlicesQ160</v>
      </c>
      <c r="F333" s="14">
        <f t="shared" si="4"/>
        <v>45443</v>
      </c>
      <c r="G333" s="13" t="str">
        <f t="shared" si="5"/>
        <v>ORDER1835</v>
      </c>
      <c r="H333" s="13" t="str">
        <f t="shared" si="6"/>
        <v>CUST4371</v>
      </c>
      <c r="I333" s="13" t="str">
        <f t="shared" si="7"/>
        <v>CheeseSlices</v>
      </c>
      <c r="J333" s="13" t="str">
        <f t="shared" si="8"/>
        <v>1</v>
      </c>
      <c r="K333" s="13" t="str">
        <f t="shared" si="9"/>
        <v>60</v>
      </c>
    </row>
    <row r="334">
      <c r="A334" s="10">
        <v>333.0</v>
      </c>
      <c r="B334" s="11" t="s">
        <v>352</v>
      </c>
      <c r="C334" s="12" t="str">
        <f t="shared" si="1"/>
        <v>ORDER1834//CUST7921/45443/Sugar/Q-1/*@?##22.5</v>
      </c>
      <c r="D334" s="13" t="str">
        <f t="shared" si="2"/>
        <v>ORDER1834CUST792145443SugarQ-1*@?##22.5</v>
      </c>
      <c r="E334" s="13" t="str">
        <f t="shared" si="3"/>
        <v>ORDER1834CUST792145443SugarQ122.5</v>
      </c>
      <c r="F334" s="14">
        <f t="shared" si="4"/>
        <v>45443</v>
      </c>
      <c r="G334" s="13" t="str">
        <f t="shared" si="5"/>
        <v>ORDER1834</v>
      </c>
      <c r="H334" s="13" t="str">
        <f t="shared" si="6"/>
        <v>CUST7921</v>
      </c>
      <c r="I334" s="13" t="str">
        <f t="shared" si="7"/>
        <v>Sugar</v>
      </c>
      <c r="J334" s="13" t="str">
        <f t="shared" si="8"/>
        <v>1</v>
      </c>
      <c r="K334" s="13" t="str">
        <f t="shared" si="9"/>
        <v>22.5</v>
      </c>
    </row>
    <row r="335">
      <c r="A335" s="10">
        <v>334.0</v>
      </c>
      <c r="B335" s="11" t="s">
        <v>353</v>
      </c>
      <c r="C335" s="12" t="str">
        <f t="shared" si="1"/>
        <v>ORDER1834//CUST7921/45443/CookingOil/Q-1/*@?##75</v>
      </c>
      <c r="D335" s="13" t="str">
        <f t="shared" si="2"/>
        <v>ORDER1834CUST792145443CookingOilQ-1*@?##75</v>
      </c>
      <c r="E335" s="13" t="str">
        <f t="shared" si="3"/>
        <v>ORDER1834CUST792145443CookingOilQ175</v>
      </c>
      <c r="F335" s="14">
        <f t="shared" si="4"/>
        <v>45443</v>
      </c>
      <c r="G335" s="13" t="str">
        <f t="shared" si="5"/>
        <v>ORDER1834</v>
      </c>
      <c r="H335" s="13" t="str">
        <f t="shared" si="6"/>
        <v>CUST7921</v>
      </c>
      <c r="I335" s="13" t="str">
        <f t="shared" si="7"/>
        <v>CookingOil</v>
      </c>
      <c r="J335" s="13" t="str">
        <f t="shared" si="8"/>
        <v>1</v>
      </c>
      <c r="K335" s="13" t="str">
        <f t="shared" si="9"/>
        <v>75</v>
      </c>
    </row>
    <row r="336">
      <c r="A336" s="10">
        <v>335.0</v>
      </c>
      <c r="B336" s="11" t="s">
        <v>354</v>
      </c>
      <c r="C336" s="12" t="str">
        <f t="shared" si="1"/>
        <v>ORDER1833//CUST7043/45443/TeaLeaves/Q-2/*@?##120</v>
      </c>
      <c r="D336" s="13" t="str">
        <f t="shared" si="2"/>
        <v>ORDER1833CUST704345443TeaLeavesQ-2*@?##120</v>
      </c>
      <c r="E336" s="13" t="str">
        <f t="shared" si="3"/>
        <v>ORDER1833CUST704345443TeaLeavesQ2120</v>
      </c>
      <c r="F336" s="14">
        <f t="shared" si="4"/>
        <v>45443</v>
      </c>
      <c r="G336" s="13" t="str">
        <f t="shared" si="5"/>
        <v>ORDER1833</v>
      </c>
      <c r="H336" s="13" t="str">
        <f t="shared" si="6"/>
        <v>CUST7043</v>
      </c>
      <c r="I336" s="13" t="str">
        <f t="shared" si="7"/>
        <v>TeaLeaves</v>
      </c>
      <c r="J336" s="13" t="str">
        <f t="shared" si="8"/>
        <v>2</v>
      </c>
      <c r="K336" s="13" t="str">
        <f t="shared" si="9"/>
        <v>120</v>
      </c>
    </row>
    <row r="337">
      <c r="A337" s="10">
        <v>336.0</v>
      </c>
      <c r="B337" s="11" t="s">
        <v>355</v>
      </c>
      <c r="C337" s="12" t="str">
        <f t="shared" si="1"/>
        <v>ORDER1833//CUST7043/45443/CoffeePowder/Q-1/*@?##45</v>
      </c>
      <c r="D337" s="13" t="str">
        <f t="shared" si="2"/>
        <v>ORDER1833CUST704345443CoffeePowderQ-1*@?##45</v>
      </c>
      <c r="E337" s="13" t="str">
        <f t="shared" si="3"/>
        <v>ORDER1833CUST704345443CoffeePowderQ145</v>
      </c>
      <c r="F337" s="14">
        <f t="shared" si="4"/>
        <v>45443</v>
      </c>
      <c r="G337" s="13" t="str">
        <f t="shared" si="5"/>
        <v>ORDER1833</v>
      </c>
      <c r="H337" s="13" t="str">
        <f t="shared" si="6"/>
        <v>CUST7043</v>
      </c>
      <c r="I337" s="13" t="str">
        <f t="shared" si="7"/>
        <v>CoffeePowder</v>
      </c>
      <c r="J337" s="13" t="str">
        <f t="shared" si="8"/>
        <v>1</v>
      </c>
      <c r="K337" s="13" t="str">
        <f t="shared" si="9"/>
        <v>45</v>
      </c>
    </row>
    <row r="338">
      <c r="A338" s="10">
        <v>337.0</v>
      </c>
      <c r="B338" s="11" t="s">
        <v>356</v>
      </c>
      <c r="C338" s="12" t="str">
        <f t="shared" si="1"/>
        <v>ORDER1832//CUST3384/45442/Biscuits/Q-1/*@?##20</v>
      </c>
      <c r="D338" s="13" t="str">
        <f t="shared" si="2"/>
        <v>ORDER1832CUST338445442BiscuitsQ-1*@?##20</v>
      </c>
      <c r="E338" s="13" t="str">
        <f t="shared" si="3"/>
        <v>ORDER1832CUST338445442BiscuitsQ120</v>
      </c>
      <c r="F338" s="14">
        <f t="shared" si="4"/>
        <v>45442</v>
      </c>
      <c r="G338" s="13" t="str">
        <f t="shared" si="5"/>
        <v>ORDER1832</v>
      </c>
      <c r="H338" s="13" t="str">
        <f t="shared" si="6"/>
        <v>CUST3384</v>
      </c>
      <c r="I338" s="13" t="str">
        <f t="shared" si="7"/>
        <v>Biscuits</v>
      </c>
      <c r="J338" s="13" t="str">
        <f t="shared" si="8"/>
        <v>1</v>
      </c>
      <c r="K338" s="13" t="str">
        <f t="shared" si="9"/>
        <v>20</v>
      </c>
    </row>
    <row r="339">
      <c r="A339" s="10">
        <v>338.0</v>
      </c>
      <c r="B339" s="11" t="s">
        <v>357</v>
      </c>
      <c r="C339" s="12" t="str">
        <f t="shared" si="1"/>
        <v>ORDER1832//CUST3384/45442/Chocolates/Q-1/*@?##50</v>
      </c>
      <c r="D339" s="13" t="str">
        <f t="shared" si="2"/>
        <v>ORDER1832CUST338445442ChocolatesQ-1*@?##50</v>
      </c>
      <c r="E339" s="13" t="str">
        <f t="shared" si="3"/>
        <v>ORDER1832CUST338445442ChocolatesQ150</v>
      </c>
      <c r="F339" s="14">
        <f t="shared" si="4"/>
        <v>45442</v>
      </c>
      <c r="G339" s="13" t="str">
        <f t="shared" si="5"/>
        <v>ORDER1832</v>
      </c>
      <c r="H339" s="13" t="str">
        <f t="shared" si="6"/>
        <v>CUST3384</v>
      </c>
      <c r="I339" s="13" t="str">
        <f t="shared" si="7"/>
        <v>Chocolates</v>
      </c>
      <c r="J339" s="13" t="str">
        <f t="shared" si="8"/>
        <v>1</v>
      </c>
      <c r="K339" s="13" t="str">
        <f t="shared" si="9"/>
        <v>50</v>
      </c>
    </row>
    <row r="340">
      <c r="A340" s="10">
        <v>339.0</v>
      </c>
      <c r="B340" s="11" t="s">
        <v>358</v>
      </c>
      <c r="C340" s="12" t="str">
        <f t="shared" si="1"/>
        <v>ORDER1831//CUST2658/45442/IceCream/Q-1/*@?##90</v>
      </c>
      <c r="D340" s="13" t="str">
        <f t="shared" si="2"/>
        <v>ORDER1831CUST265845442IceCreamQ-1*@?##90</v>
      </c>
      <c r="E340" s="13" t="str">
        <f t="shared" si="3"/>
        <v>ORDER1831CUST265845442IceCreamQ190</v>
      </c>
      <c r="F340" s="14">
        <f t="shared" si="4"/>
        <v>45442</v>
      </c>
      <c r="G340" s="13" t="str">
        <f t="shared" si="5"/>
        <v>ORDER1831</v>
      </c>
      <c r="H340" s="13" t="str">
        <f t="shared" si="6"/>
        <v>CUST2658</v>
      </c>
      <c r="I340" s="13" t="str">
        <f t="shared" si="7"/>
        <v>IceCream</v>
      </c>
      <c r="J340" s="13" t="str">
        <f t="shared" si="8"/>
        <v>1</v>
      </c>
      <c r="K340" s="13" t="str">
        <f t="shared" si="9"/>
        <v>90</v>
      </c>
    </row>
    <row r="341">
      <c r="A341" s="10">
        <v>340.0</v>
      </c>
      <c r="B341" s="11" t="s">
        <v>359</v>
      </c>
      <c r="C341" s="12" t="str">
        <f t="shared" si="1"/>
        <v>ORDER1831//CUST2658/45442/SoftDrink/Q-1/*@?##50</v>
      </c>
      <c r="D341" s="13" t="str">
        <f t="shared" si="2"/>
        <v>ORDER1831CUST265845442SoftDrinkQ-1*@?##50</v>
      </c>
      <c r="E341" s="13" t="str">
        <f t="shared" si="3"/>
        <v>ORDER1831CUST265845442SoftDrinkQ150</v>
      </c>
      <c r="F341" s="14">
        <f t="shared" si="4"/>
        <v>45442</v>
      </c>
      <c r="G341" s="13" t="str">
        <f t="shared" si="5"/>
        <v>ORDER1831</v>
      </c>
      <c r="H341" s="13" t="str">
        <f t="shared" si="6"/>
        <v>CUST2658</v>
      </c>
      <c r="I341" s="13" t="str">
        <f t="shared" si="7"/>
        <v>SoftDrink</v>
      </c>
      <c r="J341" s="13" t="str">
        <f t="shared" si="8"/>
        <v>1</v>
      </c>
      <c r="K341" s="13" t="str">
        <f t="shared" si="9"/>
        <v>50</v>
      </c>
    </row>
    <row r="342">
      <c r="A342" s="10">
        <v>341.0</v>
      </c>
      <c r="B342" s="11" t="s">
        <v>360</v>
      </c>
      <c r="C342" s="12" t="str">
        <f t="shared" si="1"/>
        <v>ORDER1830//CUST4675/45442/BasmatiRice/Q-1/*@?##60</v>
      </c>
      <c r="D342" s="13" t="str">
        <f t="shared" si="2"/>
        <v>ORDER1830CUST467545442BasmatiRiceQ-1*@?##60</v>
      </c>
      <c r="E342" s="13" t="str">
        <f t="shared" si="3"/>
        <v>ORDER1830CUST467545442BasmatiRiceQ160</v>
      </c>
      <c r="F342" s="14">
        <f t="shared" si="4"/>
        <v>45442</v>
      </c>
      <c r="G342" s="13" t="str">
        <f t="shared" si="5"/>
        <v>ORDER1830</v>
      </c>
      <c r="H342" s="13" t="str">
        <f t="shared" si="6"/>
        <v>CUST4675</v>
      </c>
      <c r="I342" s="13" t="str">
        <f t="shared" si="7"/>
        <v>BasmatiRice</v>
      </c>
      <c r="J342" s="13" t="str">
        <f t="shared" si="8"/>
        <v>1</v>
      </c>
      <c r="K342" s="13" t="str">
        <f t="shared" si="9"/>
        <v>60</v>
      </c>
    </row>
    <row r="343">
      <c r="A343" s="10">
        <v>342.0</v>
      </c>
      <c r="B343" s="11" t="s">
        <v>361</v>
      </c>
      <c r="C343" s="12" t="str">
        <f t="shared" si="1"/>
        <v>ORDER1830//CUST4675/45442/WholeWheatBread/Q-1/*@?##20</v>
      </c>
      <c r="D343" s="13" t="str">
        <f t="shared" si="2"/>
        <v>ORDER1830CUST467545442WholeWheatBreadQ-1*@?##20</v>
      </c>
      <c r="E343" s="13" t="str">
        <f t="shared" si="3"/>
        <v>ORDER1830CUST467545442WholeWheatBreadQ120</v>
      </c>
      <c r="F343" s="14">
        <f t="shared" si="4"/>
        <v>45442</v>
      </c>
      <c r="G343" s="13" t="str">
        <f t="shared" si="5"/>
        <v>ORDER1830</v>
      </c>
      <c r="H343" s="13" t="str">
        <f t="shared" si="6"/>
        <v>CUST4675</v>
      </c>
      <c r="I343" s="13" t="str">
        <f t="shared" si="7"/>
        <v>WholeWheatBread</v>
      </c>
      <c r="J343" s="13" t="str">
        <f t="shared" si="8"/>
        <v>1</v>
      </c>
      <c r="K343" s="13" t="str">
        <f t="shared" si="9"/>
        <v>20</v>
      </c>
    </row>
    <row r="344">
      <c r="A344" s="10">
        <v>343.0</v>
      </c>
      <c r="B344" s="11" t="s">
        <v>362</v>
      </c>
      <c r="C344" s="12" t="str">
        <f t="shared" si="1"/>
        <v>ORDER1829//CUST7043/45442/FreshMilk/Q-1/*@?##30</v>
      </c>
      <c r="D344" s="13" t="str">
        <f t="shared" si="2"/>
        <v>ORDER1829CUST704345442FreshMilkQ-1*@?##30</v>
      </c>
      <c r="E344" s="13" t="str">
        <f t="shared" si="3"/>
        <v>ORDER1829CUST704345442FreshMilkQ130</v>
      </c>
      <c r="F344" s="14">
        <f t="shared" si="4"/>
        <v>45442</v>
      </c>
      <c r="G344" s="13" t="str">
        <f t="shared" si="5"/>
        <v>ORDER1829</v>
      </c>
      <c r="H344" s="13" t="str">
        <f t="shared" si="6"/>
        <v>CUST7043</v>
      </c>
      <c r="I344" s="13" t="str">
        <f t="shared" si="7"/>
        <v>FreshMilk</v>
      </c>
      <c r="J344" s="13" t="str">
        <f t="shared" si="8"/>
        <v>1</v>
      </c>
      <c r="K344" s="13" t="str">
        <f t="shared" si="9"/>
        <v>30</v>
      </c>
    </row>
    <row r="345">
      <c r="A345" s="10">
        <v>344.0</v>
      </c>
      <c r="B345" s="11" t="s">
        <v>363</v>
      </c>
      <c r="C345" s="12" t="str">
        <f t="shared" si="1"/>
        <v>ORDER1829//CUST7043/45442/Eggs/Q-1/*@?##40</v>
      </c>
      <c r="D345" s="13" t="str">
        <f t="shared" si="2"/>
        <v>ORDER1829CUST704345442EggsQ-1*@?##40</v>
      </c>
      <c r="E345" s="13" t="str">
        <f t="shared" si="3"/>
        <v>ORDER1829CUST704345442EggsQ140</v>
      </c>
      <c r="F345" s="14">
        <f t="shared" si="4"/>
        <v>45442</v>
      </c>
      <c r="G345" s="13" t="str">
        <f t="shared" si="5"/>
        <v>ORDER1829</v>
      </c>
      <c r="H345" s="13" t="str">
        <f t="shared" si="6"/>
        <v>CUST7043</v>
      </c>
      <c r="I345" s="13" t="str">
        <f t="shared" si="7"/>
        <v>Eggs</v>
      </c>
      <c r="J345" s="13" t="str">
        <f t="shared" si="8"/>
        <v>1</v>
      </c>
      <c r="K345" s="13" t="str">
        <f t="shared" si="9"/>
        <v>40</v>
      </c>
    </row>
    <row r="346">
      <c r="A346" s="10">
        <v>345.0</v>
      </c>
      <c r="B346" s="11" t="s">
        <v>364</v>
      </c>
      <c r="C346" s="12" t="str">
        <f t="shared" si="1"/>
        <v>ORDER1828//CUST4485/45442/ChickenBreast/Q-1/*@?##125</v>
      </c>
      <c r="D346" s="13" t="str">
        <f t="shared" si="2"/>
        <v>ORDER1828CUST448545442ChickenBreastQ-1*@?##125</v>
      </c>
      <c r="E346" s="13" t="str">
        <f t="shared" si="3"/>
        <v>ORDER1828CUST448545442ChickenBreastQ1125</v>
      </c>
      <c r="F346" s="14">
        <f t="shared" si="4"/>
        <v>45442</v>
      </c>
      <c r="G346" s="13" t="str">
        <f t="shared" si="5"/>
        <v>ORDER1828</v>
      </c>
      <c r="H346" s="13" t="str">
        <f t="shared" si="6"/>
        <v>CUST4485</v>
      </c>
      <c r="I346" s="13" t="str">
        <f t="shared" si="7"/>
        <v>ChickenBreast</v>
      </c>
      <c r="J346" s="13" t="str">
        <f t="shared" si="8"/>
        <v>1</v>
      </c>
      <c r="K346" s="13" t="str">
        <f t="shared" si="9"/>
        <v>125</v>
      </c>
    </row>
    <row r="347">
      <c r="A347" s="10">
        <v>346.0</v>
      </c>
      <c r="B347" s="11" t="s">
        <v>365</v>
      </c>
      <c r="C347" s="12" t="str">
        <f t="shared" si="1"/>
        <v>ORDER1828//CUST4485/45442/Apples/Q-1/*@?##75</v>
      </c>
      <c r="D347" s="13" t="str">
        <f t="shared" si="2"/>
        <v>ORDER1828CUST448545442ApplesQ-1*@?##75</v>
      </c>
      <c r="E347" s="13" t="str">
        <f t="shared" si="3"/>
        <v>ORDER1828CUST448545442ApplesQ175</v>
      </c>
      <c r="F347" s="14">
        <f t="shared" si="4"/>
        <v>45442</v>
      </c>
      <c r="G347" s="13" t="str">
        <f t="shared" si="5"/>
        <v>ORDER1828</v>
      </c>
      <c r="H347" s="13" t="str">
        <f t="shared" si="6"/>
        <v>CUST4485</v>
      </c>
      <c r="I347" s="13" t="str">
        <f t="shared" si="7"/>
        <v>Apples</v>
      </c>
      <c r="J347" s="13" t="str">
        <f t="shared" si="8"/>
        <v>1</v>
      </c>
      <c r="K347" s="13" t="str">
        <f t="shared" si="9"/>
        <v>75</v>
      </c>
    </row>
    <row r="348">
      <c r="A348" s="10">
        <v>347.0</v>
      </c>
      <c r="B348" s="11" t="s">
        <v>366</v>
      </c>
      <c r="C348" s="12" t="str">
        <f t="shared" si="1"/>
        <v>ORDER1827//CUST8924/45442/Bananas/Q-1/*@?##25</v>
      </c>
      <c r="D348" s="13" t="str">
        <f t="shared" si="2"/>
        <v>ORDER1827CUST892445442BananasQ-1*@?##25</v>
      </c>
      <c r="E348" s="13" t="str">
        <f t="shared" si="3"/>
        <v>ORDER1827CUST892445442BananasQ125</v>
      </c>
      <c r="F348" s="14">
        <f t="shared" si="4"/>
        <v>45442</v>
      </c>
      <c r="G348" s="13" t="str">
        <f t="shared" si="5"/>
        <v>ORDER1827</v>
      </c>
      <c r="H348" s="13" t="str">
        <f t="shared" si="6"/>
        <v>CUST8924</v>
      </c>
      <c r="I348" s="13" t="str">
        <f t="shared" si="7"/>
        <v>Bananas</v>
      </c>
      <c r="J348" s="13" t="str">
        <f t="shared" si="8"/>
        <v>1</v>
      </c>
      <c r="K348" s="13" t="str">
        <f t="shared" si="9"/>
        <v>25</v>
      </c>
    </row>
    <row r="349">
      <c r="A349" s="10">
        <v>348.0</v>
      </c>
      <c r="B349" s="11" t="s">
        <v>367</v>
      </c>
      <c r="C349" s="12" t="str">
        <f t="shared" si="1"/>
        <v>ORDER1827//CUST8924/45442/Potatoes/Q-2/*@?##30</v>
      </c>
      <c r="D349" s="13" t="str">
        <f t="shared" si="2"/>
        <v>ORDER1827CUST892445442PotatoesQ-2*@?##30</v>
      </c>
      <c r="E349" s="13" t="str">
        <f t="shared" si="3"/>
        <v>ORDER1827CUST892445442PotatoesQ230</v>
      </c>
      <c r="F349" s="14">
        <f t="shared" si="4"/>
        <v>45442</v>
      </c>
      <c r="G349" s="13" t="str">
        <f t="shared" si="5"/>
        <v>ORDER1827</v>
      </c>
      <c r="H349" s="13" t="str">
        <f t="shared" si="6"/>
        <v>CUST8924</v>
      </c>
      <c r="I349" s="13" t="str">
        <f t="shared" si="7"/>
        <v>Potatoes</v>
      </c>
      <c r="J349" s="13" t="str">
        <f t="shared" si="8"/>
        <v>2</v>
      </c>
      <c r="K349" s="13" t="str">
        <f t="shared" si="9"/>
        <v>30</v>
      </c>
    </row>
    <row r="350">
      <c r="A350" s="10">
        <v>349.0</v>
      </c>
      <c r="B350" s="11" t="s">
        <v>368</v>
      </c>
      <c r="C350" s="12" t="str">
        <f t="shared" si="1"/>
        <v>ORDER1826//CUST8616/45442/Onions/Q-1/*@?##12.5</v>
      </c>
      <c r="D350" s="13" t="str">
        <f t="shared" si="2"/>
        <v>ORDER1826CUST861645442OnionsQ-1*@?##12.5</v>
      </c>
      <c r="E350" s="13" t="str">
        <f t="shared" si="3"/>
        <v>ORDER1826CUST861645442OnionsQ112.5</v>
      </c>
      <c r="F350" s="14">
        <f t="shared" si="4"/>
        <v>45442</v>
      </c>
      <c r="G350" s="13" t="str">
        <f t="shared" si="5"/>
        <v>ORDER1826</v>
      </c>
      <c r="H350" s="13" t="str">
        <f t="shared" si="6"/>
        <v>CUST8616</v>
      </c>
      <c r="I350" s="13" t="str">
        <f t="shared" si="7"/>
        <v>Onions</v>
      </c>
      <c r="J350" s="13" t="str">
        <f t="shared" si="8"/>
        <v>1</v>
      </c>
      <c r="K350" s="13" t="str">
        <f t="shared" si="9"/>
        <v>12.5</v>
      </c>
    </row>
    <row r="351">
      <c r="A351" s="10">
        <v>350.0</v>
      </c>
      <c r="B351" s="11" t="s">
        <v>369</v>
      </c>
      <c r="C351" s="12" t="str">
        <f t="shared" si="1"/>
        <v>ORDER1826//CUST8616/45442/Paneer/Q-1/*@?##40</v>
      </c>
      <c r="D351" s="13" t="str">
        <f t="shared" si="2"/>
        <v>ORDER1826CUST861645442PaneerQ-1*@?##40</v>
      </c>
      <c r="E351" s="13" t="str">
        <f t="shared" si="3"/>
        <v>ORDER1826CUST861645442PaneerQ140</v>
      </c>
      <c r="F351" s="14">
        <f t="shared" si="4"/>
        <v>45442</v>
      </c>
      <c r="G351" s="13" t="str">
        <f t="shared" si="5"/>
        <v>ORDER1826</v>
      </c>
      <c r="H351" s="13" t="str">
        <f t="shared" si="6"/>
        <v>CUST8616</v>
      </c>
      <c r="I351" s="13" t="str">
        <f t="shared" si="7"/>
        <v>Paneer</v>
      </c>
      <c r="J351" s="13" t="str">
        <f t="shared" si="8"/>
        <v>1</v>
      </c>
      <c r="K351" s="13" t="str">
        <f t="shared" si="9"/>
        <v>40</v>
      </c>
    </row>
    <row r="352">
      <c r="A352" s="10">
        <v>351.0</v>
      </c>
      <c r="B352" s="11" t="s">
        <v>370</v>
      </c>
      <c r="C352" s="12" t="str">
        <f t="shared" si="1"/>
        <v>ORDER1825//CUST2234/45442/Butter/Q-1/*@?##125</v>
      </c>
      <c r="D352" s="13" t="str">
        <f t="shared" si="2"/>
        <v>ORDER1825CUST223445442ButterQ-1*@?##125</v>
      </c>
      <c r="E352" s="13" t="str">
        <f t="shared" si="3"/>
        <v>ORDER1825CUST223445442ButterQ1125</v>
      </c>
      <c r="F352" s="14">
        <f t="shared" si="4"/>
        <v>45442</v>
      </c>
      <c r="G352" s="13" t="str">
        <f t="shared" si="5"/>
        <v>ORDER1825</v>
      </c>
      <c r="H352" s="13" t="str">
        <f t="shared" si="6"/>
        <v>CUST2234</v>
      </c>
      <c r="I352" s="13" t="str">
        <f t="shared" si="7"/>
        <v>Butter</v>
      </c>
      <c r="J352" s="13" t="str">
        <f t="shared" si="8"/>
        <v>1</v>
      </c>
      <c r="K352" s="13" t="str">
        <f t="shared" si="9"/>
        <v>125</v>
      </c>
    </row>
    <row r="353">
      <c r="A353" s="10">
        <v>352.0</v>
      </c>
      <c r="B353" s="11" t="s">
        <v>371</v>
      </c>
      <c r="C353" s="12" t="str">
        <f t="shared" si="1"/>
        <v>ORDER1825//CUST2234/45442/CheeseSlices/Q-1/*@?##60</v>
      </c>
      <c r="D353" s="13" t="str">
        <f t="shared" si="2"/>
        <v>ORDER1825CUST223445442CheeseSlicesQ-1*@?##60</v>
      </c>
      <c r="E353" s="13" t="str">
        <f t="shared" si="3"/>
        <v>ORDER1825CUST223445442CheeseSlicesQ160</v>
      </c>
      <c r="F353" s="14">
        <f t="shared" si="4"/>
        <v>45442</v>
      </c>
      <c r="G353" s="13" t="str">
        <f t="shared" si="5"/>
        <v>ORDER1825</v>
      </c>
      <c r="H353" s="13" t="str">
        <f t="shared" si="6"/>
        <v>CUST2234</v>
      </c>
      <c r="I353" s="13" t="str">
        <f t="shared" si="7"/>
        <v>CheeseSlices</v>
      </c>
      <c r="J353" s="13" t="str">
        <f t="shared" si="8"/>
        <v>1</v>
      </c>
      <c r="K353" s="13" t="str">
        <f t="shared" si="9"/>
        <v>60</v>
      </c>
    </row>
    <row r="354">
      <c r="A354" s="10">
        <v>353.0</v>
      </c>
      <c r="B354" s="11" t="s">
        <v>372</v>
      </c>
      <c r="C354" s="12" t="str">
        <f t="shared" si="1"/>
        <v>ORDER1824//CUST2188/45442/Sugar/Q-1/*@?##22.5</v>
      </c>
      <c r="D354" s="13" t="str">
        <f t="shared" si="2"/>
        <v>ORDER1824CUST218845442SugarQ-1*@?##22.5</v>
      </c>
      <c r="E354" s="13" t="str">
        <f t="shared" si="3"/>
        <v>ORDER1824CUST218845442SugarQ122.5</v>
      </c>
      <c r="F354" s="14">
        <f t="shared" si="4"/>
        <v>45442</v>
      </c>
      <c r="G354" s="13" t="str">
        <f t="shared" si="5"/>
        <v>ORDER1824</v>
      </c>
      <c r="H354" s="13" t="str">
        <f t="shared" si="6"/>
        <v>CUST2188</v>
      </c>
      <c r="I354" s="13" t="str">
        <f t="shared" si="7"/>
        <v>Sugar</v>
      </c>
      <c r="J354" s="13" t="str">
        <f t="shared" si="8"/>
        <v>1</v>
      </c>
      <c r="K354" s="13" t="str">
        <f t="shared" si="9"/>
        <v>22.5</v>
      </c>
    </row>
    <row r="355">
      <c r="A355" s="10">
        <v>354.0</v>
      </c>
      <c r="B355" s="11" t="s">
        <v>373</v>
      </c>
      <c r="C355" s="12" t="str">
        <f t="shared" si="1"/>
        <v>ORDER1824//CUST2188/45442/CookingOil/Q-1/*@?##75</v>
      </c>
      <c r="D355" s="13" t="str">
        <f t="shared" si="2"/>
        <v>ORDER1824CUST218845442CookingOilQ-1*@?##75</v>
      </c>
      <c r="E355" s="13" t="str">
        <f t="shared" si="3"/>
        <v>ORDER1824CUST218845442CookingOilQ175</v>
      </c>
      <c r="F355" s="14">
        <f t="shared" si="4"/>
        <v>45442</v>
      </c>
      <c r="G355" s="13" t="str">
        <f t="shared" si="5"/>
        <v>ORDER1824</v>
      </c>
      <c r="H355" s="13" t="str">
        <f t="shared" si="6"/>
        <v>CUST2188</v>
      </c>
      <c r="I355" s="13" t="str">
        <f t="shared" si="7"/>
        <v>CookingOil</v>
      </c>
      <c r="J355" s="13" t="str">
        <f t="shared" si="8"/>
        <v>1</v>
      </c>
      <c r="K355" s="13" t="str">
        <f t="shared" si="9"/>
        <v>75</v>
      </c>
    </row>
    <row r="356">
      <c r="A356" s="10">
        <v>355.0</v>
      </c>
      <c r="B356" s="11" t="s">
        <v>374</v>
      </c>
      <c r="C356" s="12" t="str">
        <f t="shared" si="1"/>
        <v>ORDER1823//CUST4022/45442/TeaLeaves/Q-1/*@?##60</v>
      </c>
      <c r="D356" s="13" t="str">
        <f t="shared" si="2"/>
        <v>ORDER1823CUST402245442TeaLeavesQ-1*@?##60</v>
      </c>
      <c r="E356" s="13" t="str">
        <f t="shared" si="3"/>
        <v>ORDER1823CUST402245442TeaLeavesQ160</v>
      </c>
      <c r="F356" s="14">
        <f t="shared" si="4"/>
        <v>45442</v>
      </c>
      <c r="G356" s="13" t="str">
        <f t="shared" si="5"/>
        <v>ORDER1823</v>
      </c>
      <c r="H356" s="13" t="str">
        <f t="shared" si="6"/>
        <v>CUST4022</v>
      </c>
      <c r="I356" s="13" t="str">
        <f t="shared" si="7"/>
        <v>TeaLeaves</v>
      </c>
      <c r="J356" s="13" t="str">
        <f t="shared" si="8"/>
        <v>1</v>
      </c>
      <c r="K356" s="13" t="str">
        <f t="shared" si="9"/>
        <v>60</v>
      </c>
    </row>
    <row r="357">
      <c r="A357" s="10">
        <v>356.0</v>
      </c>
      <c r="B357" s="11" t="s">
        <v>375</v>
      </c>
      <c r="C357" s="12" t="str">
        <f t="shared" si="1"/>
        <v>ORDER1823//CUST4022/45442/CoffeePowder/Q-1/*@?##45</v>
      </c>
      <c r="D357" s="13" t="str">
        <f t="shared" si="2"/>
        <v>ORDER1823CUST402245442CoffeePowderQ-1*@?##45</v>
      </c>
      <c r="E357" s="13" t="str">
        <f t="shared" si="3"/>
        <v>ORDER1823CUST402245442CoffeePowderQ145</v>
      </c>
      <c r="F357" s="14">
        <f t="shared" si="4"/>
        <v>45442</v>
      </c>
      <c r="G357" s="13" t="str">
        <f t="shared" si="5"/>
        <v>ORDER1823</v>
      </c>
      <c r="H357" s="13" t="str">
        <f t="shared" si="6"/>
        <v>CUST4022</v>
      </c>
      <c r="I357" s="13" t="str">
        <f t="shared" si="7"/>
        <v>CoffeePowder</v>
      </c>
      <c r="J357" s="13" t="str">
        <f t="shared" si="8"/>
        <v>1</v>
      </c>
      <c r="K357" s="13" t="str">
        <f t="shared" si="9"/>
        <v>45</v>
      </c>
    </row>
    <row r="358">
      <c r="A358" s="10">
        <v>357.0</v>
      </c>
      <c r="B358" s="11" t="s">
        <v>376</v>
      </c>
      <c r="C358" s="12" t="str">
        <f t="shared" si="1"/>
        <v>ORDER1822//CUST7909/45442/Biscuits/Q-1/*@?##20</v>
      </c>
      <c r="D358" s="13" t="str">
        <f t="shared" si="2"/>
        <v>ORDER1822CUST790945442BiscuitsQ-1*@?##20</v>
      </c>
      <c r="E358" s="13" t="str">
        <f t="shared" si="3"/>
        <v>ORDER1822CUST790945442BiscuitsQ120</v>
      </c>
      <c r="F358" s="14">
        <f t="shared" si="4"/>
        <v>45442</v>
      </c>
      <c r="G358" s="13" t="str">
        <f t="shared" si="5"/>
        <v>ORDER1822</v>
      </c>
      <c r="H358" s="13" t="str">
        <f t="shared" si="6"/>
        <v>CUST7909</v>
      </c>
      <c r="I358" s="13" t="str">
        <f t="shared" si="7"/>
        <v>Biscuits</v>
      </c>
      <c r="J358" s="13" t="str">
        <f t="shared" si="8"/>
        <v>1</v>
      </c>
      <c r="K358" s="13" t="str">
        <f t="shared" si="9"/>
        <v>20</v>
      </c>
    </row>
    <row r="359">
      <c r="A359" s="10">
        <v>358.0</v>
      </c>
      <c r="B359" s="11" t="s">
        <v>377</v>
      </c>
      <c r="C359" s="12" t="str">
        <f t="shared" si="1"/>
        <v>ORDER1822//CUST7909/45442/Chocolates/Q-1/*@?##50</v>
      </c>
      <c r="D359" s="13" t="str">
        <f t="shared" si="2"/>
        <v>ORDER1822CUST790945442ChocolatesQ-1*@?##50</v>
      </c>
      <c r="E359" s="13" t="str">
        <f t="shared" si="3"/>
        <v>ORDER1822CUST790945442ChocolatesQ150</v>
      </c>
      <c r="F359" s="14">
        <f t="shared" si="4"/>
        <v>45442</v>
      </c>
      <c r="G359" s="13" t="str">
        <f t="shared" si="5"/>
        <v>ORDER1822</v>
      </c>
      <c r="H359" s="13" t="str">
        <f t="shared" si="6"/>
        <v>CUST7909</v>
      </c>
      <c r="I359" s="13" t="str">
        <f t="shared" si="7"/>
        <v>Chocolates</v>
      </c>
      <c r="J359" s="13" t="str">
        <f t="shared" si="8"/>
        <v>1</v>
      </c>
      <c r="K359" s="13" t="str">
        <f t="shared" si="9"/>
        <v>50</v>
      </c>
    </row>
    <row r="360">
      <c r="A360" s="10">
        <v>359.0</v>
      </c>
      <c r="B360" s="11" t="s">
        <v>378</v>
      </c>
      <c r="C360" s="12" t="str">
        <f t="shared" si="1"/>
        <v>ORDER1821//CUST1803/45442/IceCream/Q-1/*@?##90</v>
      </c>
      <c r="D360" s="13" t="str">
        <f t="shared" si="2"/>
        <v>ORDER1821CUST180345442IceCreamQ-1*@?##90</v>
      </c>
      <c r="E360" s="13" t="str">
        <f t="shared" si="3"/>
        <v>ORDER1821CUST180345442IceCreamQ190</v>
      </c>
      <c r="F360" s="14">
        <f t="shared" si="4"/>
        <v>45442</v>
      </c>
      <c r="G360" s="13" t="str">
        <f t="shared" si="5"/>
        <v>ORDER1821</v>
      </c>
      <c r="H360" s="13" t="str">
        <f t="shared" si="6"/>
        <v>CUST1803</v>
      </c>
      <c r="I360" s="13" t="str">
        <f t="shared" si="7"/>
        <v>IceCream</v>
      </c>
      <c r="J360" s="13" t="str">
        <f t="shared" si="8"/>
        <v>1</v>
      </c>
      <c r="K360" s="13" t="str">
        <f t="shared" si="9"/>
        <v>90</v>
      </c>
    </row>
    <row r="361">
      <c r="A361" s="10">
        <v>360.0</v>
      </c>
      <c r="B361" s="11" t="s">
        <v>379</v>
      </c>
      <c r="C361" s="12" t="str">
        <f t="shared" si="1"/>
        <v>ORDER1821//CUST1803/45442/SoftDrink/Q-1/*@?##50</v>
      </c>
      <c r="D361" s="13" t="str">
        <f t="shared" si="2"/>
        <v>ORDER1821CUST180345442SoftDrinkQ-1*@?##50</v>
      </c>
      <c r="E361" s="13" t="str">
        <f t="shared" si="3"/>
        <v>ORDER1821CUST180345442SoftDrinkQ150</v>
      </c>
      <c r="F361" s="14">
        <f t="shared" si="4"/>
        <v>45442</v>
      </c>
      <c r="G361" s="13" t="str">
        <f t="shared" si="5"/>
        <v>ORDER1821</v>
      </c>
      <c r="H361" s="13" t="str">
        <f t="shared" si="6"/>
        <v>CUST1803</v>
      </c>
      <c r="I361" s="13" t="str">
        <f t="shared" si="7"/>
        <v>SoftDrink</v>
      </c>
      <c r="J361" s="13" t="str">
        <f t="shared" si="8"/>
        <v>1</v>
      </c>
      <c r="K361" s="13" t="str">
        <f t="shared" si="9"/>
        <v>50</v>
      </c>
    </row>
    <row r="362">
      <c r="A362" s="10">
        <v>361.0</v>
      </c>
      <c r="B362" s="11" t="s">
        <v>380</v>
      </c>
      <c r="C362" s="12" t="str">
        <f t="shared" si="1"/>
        <v>ORDER1820//CUST8317/45442/BasmatiRice/Q-1/*@?##60</v>
      </c>
      <c r="D362" s="13" t="str">
        <f t="shared" si="2"/>
        <v>ORDER1820CUST831745442BasmatiRiceQ-1*@?##60</v>
      </c>
      <c r="E362" s="13" t="str">
        <f t="shared" si="3"/>
        <v>ORDER1820CUST831745442BasmatiRiceQ160</v>
      </c>
      <c r="F362" s="14">
        <f t="shared" si="4"/>
        <v>45442</v>
      </c>
      <c r="G362" s="13" t="str">
        <f t="shared" si="5"/>
        <v>ORDER1820</v>
      </c>
      <c r="H362" s="13" t="str">
        <f t="shared" si="6"/>
        <v>CUST8317</v>
      </c>
      <c r="I362" s="13" t="str">
        <f t="shared" si="7"/>
        <v>BasmatiRice</v>
      </c>
      <c r="J362" s="13" t="str">
        <f t="shared" si="8"/>
        <v>1</v>
      </c>
      <c r="K362" s="13" t="str">
        <f t="shared" si="9"/>
        <v>60</v>
      </c>
    </row>
    <row r="363">
      <c r="A363" s="10">
        <v>362.0</v>
      </c>
      <c r="B363" s="11" t="s">
        <v>381</v>
      </c>
      <c r="C363" s="12" t="str">
        <f t="shared" si="1"/>
        <v>ORDER1820//CUST8317/45442/WholeWheatBread/Q-1/*@?##20</v>
      </c>
      <c r="D363" s="13" t="str">
        <f t="shared" si="2"/>
        <v>ORDER1820CUST831745442WholeWheatBreadQ-1*@?##20</v>
      </c>
      <c r="E363" s="13" t="str">
        <f t="shared" si="3"/>
        <v>ORDER1820CUST831745442WholeWheatBreadQ120</v>
      </c>
      <c r="F363" s="14">
        <f t="shared" si="4"/>
        <v>45442</v>
      </c>
      <c r="G363" s="13" t="str">
        <f t="shared" si="5"/>
        <v>ORDER1820</v>
      </c>
      <c r="H363" s="13" t="str">
        <f t="shared" si="6"/>
        <v>CUST8317</v>
      </c>
      <c r="I363" s="13" t="str">
        <f t="shared" si="7"/>
        <v>WholeWheatBread</v>
      </c>
      <c r="J363" s="13" t="str">
        <f t="shared" si="8"/>
        <v>1</v>
      </c>
      <c r="K363" s="13" t="str">
        <f t="shared" si="9"/>
        <v>20</v>
      </c>
    </row>
    <row r="364">
      <c r="A364" s="10">
        <v>363.0</v>
      </c>
      <c r="B364" s="11" t="s">
        <v>382</v>
      </c>
      <c r="C364" s="12" t="str">
        <f t="shared" si="1"/>
        <v>ORDER1819//CUST2121/45442/FreshMilk/Q-1/*@?##30</v>
      </c>
      <c r="D364" s="13" t="str">
        <f t="shared" si="2"/>
        <v>ORDER1819CUST212145442FreshMilkQ-1*@?##30</v>
      </c>
      <c r="E364" s="13" t="str">
        <f t="shared" si="3"/>
        <v>ORDER1819CUST212145442FreshMilkQ130</v>
      </c>
      <c r="F364" s="14">
        <f t="shared" si="4"/>
        <v>45442</v>
      </c>
      <c r="G364" s="13" t="str">
        <f t="shared" si="5"/>
        <v>ORDER1819</v>
      </c>
      <c r="H364" s="13" t="str">
        <f t="shared" si="6"/>
        <v>CUST2121</v>
      </c>
      <c r="I364" s="13" t="str">
        <f t="shared" si="7"/>
        <v>FreshMilk</v>
      </c>
      <c r="J364" s="13" t="str">
        <f t="shared" si="8"/>
        <v>1</v>
      </c>
      <c r="K364" s="13" t="str">
        <f t="shared" si="9"/>
        <v>30</v>
      </c>
    </row>
    <row r="365">
      <c r="A365" s="10">
        <v>364.0</v>
      </c>
      <c r="B365" s="11" t="s">
        <v>383</v>
      </c>
      <c r="C365" s="12" t="str">
        <f t="shared" si="1"/>
        <v>ORDER1819//CUST2121/45442/Eggs/Q-1/*@?##40</v>
      </c>
      <c r="D365" s="13" t="str">
        <f t="shared" si="2"/>
        <v>ORDER1819CUST212145442EggsQ-1*@?##40</v>
      </c>
      <c r="E365" s="13" t="str">
        <f t="shared" si="3"/>
        <v>ORDER1819CUST212145442EggsQ140</v>
      </c>
      <c r="F365" s="14">
        <f t="shared" si="4"/>
        <v>45442</v>
      </c>
      <c r="G365" s="13" t="str">
        <f t="shared" si="5"/>
        <v>ORDER1819</v>
      </c>
      <c r="H365" s="13" t="str">
        <f t="shared" si="6"/>
        <v>CUST2121</v>
      </c>
      <c r="I365" s="13" t="str">
        <f t="shared" si="7"/>
        <v>Eggs</v>
      </c>
      <c r="J365" s="13" t="str">
        <f t="shared" si="8"/>
        <v>1</v>
      </c>
      <c r="K365" s="13" t="str">
        <f t="shared" si="9"/>
        <v>40</v>
      </c>
    </row>
    <row r="366">
      <c r="A366" s="10">
        <v>365.0</v>
      </c>
      <c r="B366" s="11" t="s">
        <v>384</v>
      </c>
      <c r="C366" s="12" t="str">
        <f t="shared" si="1"/>
        <v>ORDER1818//CUST8178/45441/ChickenBreast/Q-1/*@?##125</v>
      </c>
      <c r="D366" s="13" t="str">
        <f t="shared" si="2"/>
        <v>ORDER1818CUST817845441ChickenBreastQ-1*@?##125</v>
      </c>
      <c r="E366" s="13" t="str">
        <f t="shared" si="3"/>
        <v>ORDER1818CUST817845441ChickenBreastQ1125</v>
      </c>
      <c r="F366" s="14">
        <f t="shared" si="4"/>
        <v>45441</v>
      </c>
      <c r="G366" s="13" t="str">
        <f t="shared" si="5"/>
        <v>ORDER1818</v>
      </c>
      <c r="H366" s="13" t="str">
        <f t="shared" si="6"/>
        <v>CUST8178</v>
      </c>
      <c r="I366" s="13" t="str">
        <f t="shared" si="7"/>
        <v>ChickenBreast</v>
      </c>
      <c r="J366" s="13" t="str">
        <f t="shared" si="8"/>
        <v>1</v>
      </c>
      <c r="K366" s="13" t="str">
        <f t="shared" si="9"/>
        <v>125</v>
      </c>
    </row>
    <row r="367">
      <c r="A367" s="10">
        <v>366.0</v>
      </c>
      <c r="B367" s="11" t="s">
        <v>385</v>
      </c>
      <c r="C367" s="12" t="str">
        <f t="shared" si="1"/>
        <v>ORDER1818//CUST8178/45441/Apples/Q-1/*@?##75</v>
      </c>
      <c r="D367" s="13" t="str">
        <f t="shared" si="2"/>
        <v>ORDER1818CUST817845441ApplesQ-1*@?##75</v>
      </c>
      <c r="E367" s="13" t="str">
        <f t="shared" si="3"/>
        <v>ORDER1818CUST817845441ApplesQ175</v>
      </c>
      <c r="F367" s="14">
        <f t="shared" si="4"/>
        <v>45441</v>
      </c>
      <c r="G367" s="13" t="str">
        <f t="shared" si="5"/>
        <v>ORDER1818</v>
      </c>
      <c r="H367" s="13" t="str">
        <f t="shared" si="6"/>
        <v>CUST8178</v>
      </c>
      <c r="I367" s="13" t="str">
        <f t="shared" si="7"/>
        <v>Apples</v>
      </c>
      <c r="J367" s="13" t="str">
        <f t="shared" si="8"/>
        <v>1</v>
      </c>
      <c r="K367" s="13" t="str">
        <f t="shared" si="9"/>
        <v>75</v>
      </c>
    </row>
    <row r="368">
      <c r="A368" s="10">
        <v>367.0</v>
      </c>
      <c r="B368" s="11" t="s">
        <v>386</v>
      </c>
      <c r="C368" s="12" t="str">
        <f t="shared" si="1"/>
        <v>ORDER1817//CUST4164/45441/Bananas/Q-1/*@?##25</v>
      </c>
      <c r="D368" s="13" t="str">
        <f t="shared" si="2"/>
        <v>ORDER1817CUST416445441BananasQ-1*@?##25</v>
      </c>
      <c r="E368" s="13" t="str">
        <f t="shared" si="3"/>
        <v>ORDER1817CUST416445441BananasQ125</v>
      </c>
      <c r="F368" s="14">
        <f t="shared" si="4"/>
        <v>45441</v>
      </c>
      <c r="G368" s="13" t="str">
        <f t="shared" si="5"/>
        <v>ORDER1817</v>
      </c>
      <c r="H368" s="13" t="str">
        <f t="shared" si="6"/>
        <v>CUST4164</v>
      </c>
      <c r="I368" s="13" t="str">
        <f t="shared" si="7"/>
        <v>Bananas</v>
      </c>
      <c r="J368" s="13" t="str">
        <f t="shared" si="8"/>
        <v>1</v>
      </c>
      <c r="K368" s="13" t="str">
        <f t="shared" si="9"/>
        <v>25</v>
      </c>
    </row>
    <row r="369">
      <c r="A369" s="10">
        <v>368.0</v>
      </c>
      <c r="B369" s="11" t="s">
        <v>387</v>
      </c>
      <c r="C369" s="12" t="str">
        <f t="shared" si="1"/>
        <v>ORDER1817//CUST4164/45441/Potatoes/Q-1/*@?##15</v>
      </c>
      <c r="D369" s="13" t="str">
        <f t="shared" si="2"/>
        <v>ORDER1817CUST416445441PotatoesQ-1*@?##15</v>
      </c>
      <c r="E369" s="13" t="str">
        <f t="shared" si="3"/>
        <v>ORDER1817CUST416445441PotatoesQ115</v>
      </c>
      <c r="F369" s="14">
        <f t="shared" si="4"/>
        <v>45441</v>
      </c>
      <c r="G369" s="13" t="str">
        <f t="shared" si="5"/>
        <v>ORDER1817</v>
      </c>
      <c r="H369" s="13" t="str">
        <f t="shared" si="6"/>
        <v>CUST4164</v>
      </c>
      <c r="I369" s="13" t="str">
        <f t="shared" si="7"/>
        <v>Potatoes</v>
      </c>
      <c r="J369" s="13" t="str">
        <f t="shared" si="8"/>
        <v>1</v>
      </c>
      <c r="K369" s="13" t="str">
        <f t="shared" si="9"/>
        <v>15</v>
      </c>
    </row>
    <row r="370">
      <c r="A370" s="10">
        <v>369.0</v>
      </c>
      <c r="B370" s="11" t="s">
        <v>388</v>
      </c>
      <c r="C370" s="12" t="str">
        <f t="shared" si="1"/>
        <v>ORDER1816//CUST9821/45441/Onions/Q-1/*@?##12.5</v>
      </c>
      <c r="D370" s="13" t="str">
        <f t="shared" si="2"/>
        <v>ORDER1816CUST982145441OnionsQ-1*@?##12.5</v>
      </c>
      <c r="E370" s="13" t="str">
        <f t="shared" si="3"/>
        <v>ORDER1816CUST982145441OnionsQ112.5</v>
      </c>
      <c r="F370" s="14">
        <f t="shared" si="4"/>
        <v>45441</v>
      </c>
      <c r="G370" s="13" t="str">
        <f t="shared" si="5"/>
        <v>ORDER1816</v>
      </c>
      <c r="H370" s="13" t="str">
        <f t="shared" si="6"/>
        <v>CUST9821</v>
      </c>
      <c r="I370" s="13" t="str">
        <f t="shared" si="7"/>
        <v>Onions</v>
      </c>
      <c r="J370" s="13" t="str">
        <f t="shared" si="8"/>
        <v>1</v>
      </c>
      <c r="K370" s="13" t="str">
        <f t="shared" si="9"/>
        <v>12.5</v>
      </c>
    </row>
    <row r="371">
      <c r="A371" s="10">
        <v>370.0</v>
      </c>
      <c r="B371" s="11" t="s">
        <v>389</v>
      </c>
      <c r="C371" s="12" t="str">
        <f t="shared" si="1"/>
        <v>ORDER1816//CUST9821/45441/Paneer/Q-2/*@?##80</v>
      </c>
      <c r="D371" s="13" t="str">
        <f t="shared" si="2"/>
        <v>ORDER1816CUST982145441PaneerQ-2*@?##80</v>
      </c>
      <c r="E371" s="13" t="str">
        <f t="shared" si="3"/>
        <v>ORDER1816CUST982145441PaneerQ280</v>
      </c>
      <c r="F371" s="14">
        <f t="shared" si="4"/>
        <v>45441</v>
      </c>
      <c r="G371" s="13" t="str">
        <f t="shared" si="5"/>
        <v>ORDER1816</v>
      </c>
      <c r="H371" s="13" t="str">
        <f t="shared" si="6"/>
        <v>CUST9821</v>
      </c>
      <c r="I371" s="13" t="str">
        <f t="shared" si="7"/>
        <v>Paneer</v>
      </c>
      <c r="J371" s="13" t="str">
        <f t="shared" si="8"/>
        <v>2</v>
      </c>
      <c r="K371" s="13" t="str">
        <f t="shared" si="9"/>
        <v>80</v>
      </c>
    </row>
    <row r="372">
      <c r="A372" s="10">
        <v>371.0</v>
      </c>
      <c r="B372" s="11" t="s">
        <v>390</v>
      </c>
      <c r="C372" s="12" t="str">
        <f t="shared" si="1"/>
        <v>ORDER1815//CUST8135/45441/Butter/Q-1/*@?##125</v>
      </c>
      <c r="D372" s="13" t="str">
        <f t="shared" si="2"/>
        <v>ORDER1815CUST813545441ButterQ-1*@?##125</v>
      </c>
      <c r="E372" s="13" t="str">
        <f t="shared" si="3"/>
        <v>ORDER1815CUST813545441ButterQ1125</v>
      </c>
      <c r="F372" s="14">
        <f t="shared" si="4"/>
        <v>45441</v>
      </c>
      <c r="G372" s="13" t="str">
        <f t="shared" si="5"/>
        <v>ORDER1815</v>
      </c>
      <c r="H372" s="13" t="str">
        <f t="shared" si="6"/>
        <v>CUST8135</v>
      </c>
      <c r="I372" s="13" t="str">
        <f t="shared" si="7"/>
        <v>Butter</v>
      </c>
      <c r="J372" s="13" t="str">
        <f t="shared" si="8"/>
        <v>1</v>
      </c>
      <c r="K372" s="13" t="str">
        <f t="shared" si="9"/>
        <v>125</v>
      </c>
    </row>
    <row r="373">
      <c r="A373" s="10">
        <v>372.0</v>
      </c>
      <c r="B373" s="11" t="s">
        <v>391</v>
      </c>
      <c r="C373" s="12" t="str">
        <f t="shared" si="1"/>
        <v>ORDER1815//CUST8135/45441/CheeseSlices/Q-1/*@?##60</v>
      </c>
      <c r="D373" s="13" t="str">
        <f t="shared" si="2"/>
        <v>ORDER1815CUST813545441CheeseSlicesQ-1*@?##60</v>
      </c>
      <c r="E373" s="13" t="str">
        <f t="shared" si="3"/>
        <v>ORDER1815CUST813545441CheeseSlicesQ160</v>
      </c>
      <c r="F373" s="14">
        <f t="shared" si="4"/>
        <v>45441</v>
      </c>
      <c r="G373" s="13" t="str">
        <f t="shared" si="5"/>
        <v>ORDER1815</v>
      </c>
      <c r="H373" s="13" t="str">
        <f t="shared" si="6"/>
        <v>CUST8135</v>
      </c>
      <c r="I373" s="13" t="str">
        <f t="shared" si="7"/>
        <v>CheeseSlices</v>
      </c>
      <c r="J373" s="13" t="str">
        <f t="shared" si="8"/>
        <v>1</v>
      </c>
      <c r="K373" s="13" t="str">
        <f t="shared" si="9"/>
        <v>60</v>
      </c>
    </row>
    <row r="374">
      <c r="A374" s="10">
        <v>373.0</v>
      </c>
      <c r="B374" s="11" t="s">
        <v>392</v>
      </c>
      <c r="C374" s="12" t="str">
        <f t="shared" si="1"/>
        <v>ORDER1814//CUST4759/45441/Sugar/Q-1/*@?##22.5</v>
      </c>
      <c r="D374" s="13" t="str">
        <f t="shared" si="2"/>
        <v>ORDER1814CUST475945441SugarQ-1*@?##22.5</v>
      </c>
      <c r="E374" s="13" t="str">
        <f t="shared" si="3"/>
        <v>ORDER1814CUST475945441SugarQ122.5</v>
      </c>
      <c r="F374" s="14">
        <f t="shared" si="4"/>
        <v>45441</v>
      </c>
      <c r="G374" s="13" t="str">
        <f t="shared" si="5"/>
        <v>ORDER1814</v>
      </c>
      <c r="H374" s="13" t="str">
        <f t="shared" si="6"/>
        <v>CUST4759</v>
      </c>
      <c r="I374" s="13" t="str">
        <f t="shared" si="7"/>
        <v>Sugar</v>
      </c>
      <c r="J374" s="13" t="str">
        <f t="shared" si="8"/>
        <v>1</v>
      </c>
      <c r="K374" s="13" t="str">
        <f t="shared" si="9"/>
        <v>22.5</v>
      </c>
    </row>
    <row r="375">
      <c r="A375" s="10">
        <v>374.0</v>
      </c>
      <c r="B375" s="11" t="s">
        <v>393</v>
      </c>
      <c r="C375" s="12" t="str">
        <f t="shared" si="1"/>
        <v>ORDER1814//CUST4759/45441/CookingOil/Q-1/*@?##75</v>
      </c>
      <c r="D375" s="13" t="str">
        <f t="shared" si="2"/>
        <v>ORDER1814CUST475945441CookingOilQ-1*@?##75</v>
      </c>
      <c r="E375" s="13" t="str">
        <f t="shared" si="3"/>
        <v>ORDER1814CUST475945441CookingOilQ175</v>
      </c>
      <c r="F375" s="14">
        <f t="shared" si="4"/>
        <v>45441</v>
      </c>
      <c r="G375" s="13" t="str">
        <f t="shared" si="5"/>
        <v>ORDER1814</v>
      </c>
      <c r="H375" s="13" t="str">
        <f t="shared" si="6"/>
        <v>CUST4759</v>
      </c>
      <c r="I375" s="13" t="str">
        <f t="shared" si="7"/>
        <v>CookingOil</v>
      </c>
      <c r="J375" s="13" t="str">
        <f t="shared" si="8"/>
        <v>1</v>
      </c>
      <c r="K375" s="13" t="str">
        <f t="shared" si="9"/>
        <v>75</v>
      </c>
    </row>
    <row r="376">
      <c r="A376" s="10">
        <v>375.0</v>
      </c>
      <c r="B376" s="11" t="s">
        <v>394</v>
      </c>
      <c r="C376" s="12" t="str">
        <f t="shared" si="1"/>
        <v>ORDER1813//CUST2970/45441/TeaLeaves/Q-1/*@?##60</v>
      </c>
      <c r="D376" s="13" t="str">
        <f t="shared" si="2"/>
        <v>ORDER1813CUST297045441TeaLeavesQ-1*@?##60</v>
      </c>
      <c r="E376" s="13" t="str">
        <f t="shared" si="3"/>
        <v>ORDER1813CUST297045441TeaLeavesQ160</v>
      </c>
      <c r="F376" s="14">
        <f t="shared" si="4"/>
        <v>45441</v>
      </c>
      <c r="G376" s="13" t="str">
        <f t="shared" si="5"/>
        <v>ORDER1813</v>
      </c>
      <c r="H376" s="13" t="str">
        <f t="shared" si="6"/>
        <v>CUST2970</v>
      </c>
      <c r="I376" s="13" t="str">
        <f t="shared" si="7"/>
        <v>TeaLeaves</v>
      </c>
      <c r="J376" s="13" t="str">
        <f t="shared" si="8"/>
        <v>1</v>
      </c>
      <c r="K376" s="13" t="str">
        <f t="shared" si="9"/>
        <v>60</v>
      </c>
    </row>
    <row r="377">
      <c r="A377" s="10">
        <v>376.0</v>
      </c>
      <c r="B377" s="11" t="s">
        <v>395</v>
      </c>
      <c r="C377" s="12" t="str">
        <f t="shared" si="1"/>
        <v>ORDER1813//CUST2970/45441/CoffeePowder/Q-1/*@?##45</v>
      </c>
      <c r="D377" s="13" t="str">
        <f t="shared" si="2"/>
        <v>ORDER1813CUST297045441CoffeePowderQ-1*@?##45</v>
      </c>
      <c r="E377" s="13" t="str">
        <f t="shared" si="3"/>
        <v>ORDER1813CUST297045441CoffeePowderQ145</v>
      </c>
      <c r="F377" s="14">
        <f t="shared" si="4"/>
        <v>45441</v>
      </c>
      <c r="G377" s="13" t="str">
        <f t="shared" si="5"/>
        <v>ORDER1813</v>
      </c>
      <c r="H377" s="13" t="str">
        <f t="shared" si="6"/>
        <v>CUST2970</v>
      </c>
      <c r="I377" s="13" t="str">
        <f t="shared" si="7"/>
        <v>CoffeePowder</v>
      </c>
      <c r="J377" s="13" t="str">
        <f t="shared" si="8"/>
        <v>1</v>
      </c>
      <c r="K377" s="13" t="str">
        <f t="shared" si="9"/>
        <v>45</v>
      </c>
    </row>
    <row r="378">
      <c r="A378" s="10">
        <v>377.0</v>
      </c>
      <c r="B378" s="11" t="s">
        <v>396</v>
      </c>
      <c r="C378" s="12" t="str">
        <f t="shared" si="1"/>
        <v>ORDER1812//CUST8724/45441/Biscuits/Q-2/*@?##40</v>
      </c>
      <c r="D378" s="13" t="str">
        <f t="shared" si="2"/>
        <v>ORDER1812CUST872445441BiscuitsQ-2*@?##40</v>
      </c>
      <c r="E378" s="13" t="str">
        <f t="shared" si="3"/>
        <v>ORDER1812CUST872445441BiscuitsQ240</v>
      </c>
      <c r="F378" s="14">
        <f t="shared" si="4"/>
        <v>45441</v>
      </c>
      <c r="G378" s="13" t="str">
        <f t="shared" si="5"/>
        <v>ORDER1812</v>
      </c>
      <c r="H378" s="13" t="str">
        <f t="shared" si="6"/>
        <v>CUST8724</v>
      </c>
      <c r="I378" s="13" t="str">
        <f t="shared" si="7"/>
        <v>Biscuits</v>
      </c>
      <c r="J378" s="13" t="str">
        <f t="shared" si="8"/>
        <v>2</v>
      </c>
      <c r="K378" s="13" t="str">
        <f t="shared" si="9"/>
        <v>40</v>
      </c>
    </row>
    <row r="379">
      <c r="A379" s="10">
        <v>378.0</v>
      </c>
      <c r="B379" s="11" t="s">
        <v>397</v>
      </c>
      <c r="C379" s="12" t="str">
        <f t="shared" si="1"/>
        <v>ORDER1812//CUST8724/45441/Chocolates/Q-2/*@?##100</v>
      </c>
      <c r="D379" s="13" t="str">
        <f t="shared" si="2"/>
        <v>ORDER1812CUST872445441ChocolatesQ-2*@?##100</v>
      </c>
      <c r="E379" s="13" t="str">
        <f t="shared" si="3"/>
        <v>ORDER1812CUST872445441ChocolatesQ2100</v>
      </c>
      <c r="F379" s="14">
        <f t="shared" si="4"/>
        <v>45441</v>
      </c>
      <c r="G379" s="13" t="str">
        <f t="shared" si="5"/>
        <v>ORDER1812</v>
      </c>
      <c r="H379" s="13" t="str">
        <f t="shared" si="6"/>
        <v>CUST8724</v>
      </c>
      <c r="I379" s="13" t="str">
        <f t="shared" si="7"/>
        <v>Chocolates</v>
      </c>
      <c r="J379" s="13" t="str">
        <f t="shared" si="8"/>
        <v>2</v>
      </c>
      <c r="K379" s="13" t="str">
        <f t="shared" si="9"/>
        <v>100</v>
      </c>
    </row>
    <row r="380">
      <c r="A380" s="10">
        <v>379.0</v>
      </c>
      <c r="B380" s="11" t="s">
        <v>398</v>
      </c>
      <c r="C380" s="12" t="str">
        <f t="shared" si="1"/>
        <v>ORDER1811//CUST1509/45441/IceCream/Q-1/*@?##90</v>
      </c>
      <c r="D380" s="13" t="str">
        <f t="shared" si="2"/>
        <v>ORDER1811CUST150945441IceCreamQ-1*@?##90</v>
      </c>
      <c r="E380" s="13" t="str">
        <f t="shared" si="3"/>
        <v>ORDER1811CUST150945441IceCreamQ190</v>
      </c>
      <c r="F380" s="14">
        <f t="shared" si="4"/>
        <v>45441</v>
      </c>
      <c r="G380" s="13" t="str">
        <f t="shared" si="5"/>
        <v>ORDER1811</v>
      </c>
      <c r="H380" s="13" t="str">
        <f t="shared" si="6"/>
        <v>CUST1509</v>
      </c>
      <c r="I380" s="13" t="str">
        <f t="shared" si="7"/>
        <v>IceCream</v>
      </c>
      <c r="J380" s="13" t="str">
        <f t="shared" si="8"/>
        <v>1</v>
      </c>
      <c r="K380" s="13" t="str">
        <f t="shared" si="9"/>
        <v>90</v>
      </c>
    </row>
    <row r="381">
      <c r="A381" s="10">
        <v>380.0</v>
      </c>
      <c r="B381" s="11" t="s">
        <v>399</v>
      </c>
      <c r="C381" s="12" t="str">
        <f t="shared" si="1"/>
        <v>ORDER1811//CUST1509/45441/SoftDrink/Q-1/*@?##50</v>
      </c>
      <c r="D381" s="13" t="str">
        <f t="shared" si="2"/>
        <v>ORDER1811CUST150945441SoftDrinkQ-1*@?##50</v>
      </c>
      <c r="E381" s="13" t="str">
        <f t="shared" si="3"/>
        <v>ORDER1811CUST150945441SoftDrinkQ150</v>
      </c>
      <c r="F381" s="14">
        <f t="shared" si="4"/>
        <v>45441</v>
      </c>
      <c r="G381" s="13" t="str">
        <f t="shared" si="5"/>
        <v>ORDER1811</v>
      </c>
      <c r="H381" s="13" t="str">
        <f t="shared" si="6"/>
        <v>CUST1509</v>
      </c>
      <c r="I381" s="13" t="str">
        <f t="shared" si="7"/>
        <v>SoftDrink</v>
      </c>
      <c r="J381" s="13" t="str">
        <f t="shared" si="8"/>
        <v>1</v>
      </c>
      <c r="K381" s="13" t="str">
        <f t="shared" si="9"/>
        <v>50</v>
      </c>
    </row>
    <row r="382">
      <c r="A382" s="10">
        <v>381.0</v>
      </c>
      <c r="B382" s="11" t="s">
        <v>400</v>
      </c>
      <c r="C382" s="12" t="str">
        <f t="shared" si="1"/>
        <v>ORDER1810//CUST6869/45441/BasmatiRice/Q-1/*@?##60</v>
      </c>
      <c r="D382" s="13" t="str">
        <f t="shared" si="2"/>
        <v>ORDER1810CUST686945441BasmatiRiceQ-1*@?##60</v>
      </c>
      <c r="E382" s="13" t="str">
        <f t="shared" si="3"/>
        <v>ORDER1810CUST686945441BasmatiRiceQ160</v>
      </c>
      <c r="F382" s="14">
        <f t="shared" si="4"/>
        <v>45441</v>
      </c>
      <c r="G382" s="13" t="str">
        <f t="shared" si="5"/>
        <v>ORDER1810</v>
      </c>
      <c r="H382" s="13" t="str">
        <f t="shared" si="6"/>
        <v>CUST6869</v>
      </c>
      <c r="I382" s="13" t="str">
        <f t="shared" si="7"/>
        <v>BasmatiRice</v>
      </c>
      <c r="J382" s="13" t="str">
        <f t="shared" si="8"/>
        <v>1</v>
      </c>
      <c r="K382" s="13" t="str">
        <f t="shared" si="9"/>
        <v>60</v>
      </c>
    </row>
    <row r="383">
      <c r="A383" s="10">
        <v>382.0</v>
      </c>
      <c r="B383" s="11" t="s">
        <v>401</v>
      </c>
      <c r="C383" s="12" t="str">
        <f t="shared" si="1"/>
        <v>ORDER1810//CUST6869/45441/WholeWheatBread/Q-1/*@?##20</v>
      </c>
      <c r="D383" s="13" t="str">
        <f t="shared" si="2"/>
        <v>ORDER1810CUST686945441WholeWheatBreadQ-1*@?##20</v>
      </c>
      <c r="E383" s="13" t="str">
        <f t="shared" si="3"/>
        <v>ORDER1810CUST686945441WholeWheatBreadQ120</v>
      </c>
      <c r="F383" s="14">
        <f t="shared" si="4"/>
        <v>45441</v>
      </c>
      <c r="G383" s="13" t="str">
        <f t="shared" si="5"/>
        <v>ORDER1810</v>
      </c>
      <c r="H383" s="13" t="str">
        <f t="shared" si="6"/>
        <v>CUST6869</v>
      </c>
      <c r="I383" s="13" t="str">
        <f t="shared" si="7"/>
        <v>WholeWheatBread</v>
      </c>
      <c r="J383" s="13" t="str">
        <f t="shared" si="8"/>
        <v>1</v>
      </c>
      <c r="K383" s="13" t="str">
        <f t="shared" si="9"/>
        <v>20</v>
      </c>
    </row>
    <row r="384">
      <c r="A384" s="10">
        <v>383.0</v>
      </c>
      <c r="B384" s="11" t="s">
        <v>402</v>
      </c>
      <c r="C384" s="12" t="str">
        <f t="shared" si="1"/>
        <v>ORDER1809//CUST6570/45441/FreshMilk/Q-1/*@?##30</v>
      </c>
      <c r="D384" s="13" t="str">
        <f t="shared" si="2"/>
        <v>ORDER1809CUST657045441FreshMilkQ-1*@?##30</v>
      </c>
      <c r="E384" s="13" t="str">
        <f t="shared" si="3"/>
        <v>ORDER1809CUST657045441FreshMilkQ130</v>
      </c>
      <c r="F384" s="14">
        <f t="shared" si="4"/>
        <v>45441</v>
      </c>
      <c r="G384" s="13" t="str">
        <f t="shared" si="5"/>
        <v>ORDER1809</v>
      </c>
      <c r="H384" s="13" t="str">
        <f t="shared" si="6"/>
        <v>CUST6570</v>
      </c>
      <c r="I384" s="13" t="str">
        <f t="shared" si="7"/>
        <v>FreshMilk</v>
      </c>
      <c r="J384" s="13" t="str">
        <f t="shared" si="8"/>
        <v>1</v>
      </c>
      <c r="K384" s="13" t="str">
        <f t="shared" si="9"/>
        <v>30</v>
      </c>
    </row>
    <row r="385">
      <c r="A385" s="10">
        <v>384.0</v>
      </c>
      <c r="B385" s="11" t="s">
        <v>403</v>
      </c>
      <c r="C385" s="12" t="str">
        <f t="shared" si="1"/>
        <v>ORDER1809//CUST6570/45441/Eggs/Q-1/*@?##40</v>
      </c>
      <c r="D385" s="13" t="str">
        <f t="shared" si="2"/>
        <v>ORDER1809CUST657045441EggsQ-1*@?##40</v>
      </c>
      <c r="E385" s="13" t="str">
        <f t="shared" si="3"/>
        <v>ORDER1809CUST657045441EggsQ140</v>
      </c>
      <c r="F385" s="14">
        <f t="shared" si="4"/>
        <v>45441</v>
      </c>
      <c r="G385" s="13" t="str">
        <f t="shared" si="5"/>
        <v>ORDER1809</v>
      </c>
      <c r="H385" s="13" t="str">
        <f t="shared" si="6"/>
        <v>CUST6570</v>
      </c>
      <c r="I385" s="13" t="str">
        <f t="shared" si="7"/>
        <v>Eggs</v>
      </c>
      <c r="J385" s="13" t="str">
        <f t="shared" si="8"/>
        <v>1</v>
      </c>
      <c r="K385" s="13" t="str">
        <f t="shared" si="9"/>
        <v>40</v>
      </c>
    </row>
    <row r="386">
      <c r="A386" s="10">
        <v>385.0</v>
      </c>
      <c r="B386" s="11" t="s">
        <v>404</v>
      </c>
      <c r="C386" s="12" t="str">
        <f t="shared" si="1"/>
        <v>ORDER1808//CUST3846/45441/ChickenBreast/Q-1/*@?##125</v>
      </c>
      <c r="D386" s="13" t="str">
        <f t="shared" si="2"/>
        <v>ORDER1808CUST384645441ChickenBreastQ-1*@?##125</v>
      </c>
      <c r="E386" s="13" t="str">
        <f t="shared" si="3"/>
        <v>ORDER1808CUST384645441ChickenBreastQ1125</v>
      </c>
      <c r="F386" s="14">
        <f t="shared" si="4"/>
        <v>45441</v>
      </c>
      <c r="G386" s="13" t="str">
        <f t="shared" si="5"/>
        <v>ORDER1808</v>
      </c>
      <c r="H386" s="13" t="str">
        <f t="shared" si="6"/>
        <v>CUST3846</v>
      </c>
      <c r="I386" s="13" t="str">
        <f t="shared" si="7"/>
        <v>ChickenBreast</v>
      </c>
      <c r="J386" s="13" t="str">
        <f t="shared" si="8"/>
        <v>1</v>
      </c>
      <c r="K386" s="13" t="str">
        <f t="shared" si="9"/>
        <v>125</v>
      </c>
    </row>
    <row r="387">
      <c r="A387" s="10">
        <v>386.0</v>
      </c>
      <c r="B387" s="11" t="s">
        <v>405</v>
      </c>
      <c r="C387" s="12" t="str">
        <f t="shared" si="1"/>
        <v>ORDER1808//CUST3846/45441/Apples/Q-1/*@?##75</v>
      </c>
      <c r="D387" s="13" t="str">
        <f t="shared" si="2"/>
        <v>ORDER1808CUST384645441ApplesQ-1*@?##75</v>
      </c>
      <c r="E387" s="13" t="str">
        <f t="shared" si="3"/>
        <v>ORDER1808CUST384645441ApplesQ175</v>
      </c>
      <c r="F387" s="14">
        <f t="shared" si="4"/>
        <v>45441</v>
      </c>
      <c r="G387" s="13" t="str">
        <f t="shared" si="5"/>
        <v>ORDER1808</v>
      </c>
      <c r="H387" s="13" t="str">
        <f t="shared" si="6"/>
        <v>CUST3846</v>
      </c>
      <c r="I387" s="13" t="str">
        <f t="shared" si="7"/>
        <v>Apples</v>
      </c>
      <c r="J387" s="13" t="str">
        <f t="shared" si="8"/>
        <v>1</v>
      </c>
      <c r="K387" s="13" t="str">
        <f t="shared" si="9"/>
        <v>75</v>
      </c>
    </row>
    <row r="388">
      <c r="A388" s="10">
        <v>387.0</v>
      </c>
      <c r="B388" s="11" t="s">
        <v>406</v>
      </c>
      <c r="C388" s="12" t="str">
        <f t="shared" si="1"/>
        <v>ORDER1807//CUST8449/45441/Bananas/Q-2/*@?##50</v>
      </c>
      <c r="D388" s="13" t="str">
        <f t="shared" si="2"/>
        <v>ORDER1807CUST844945441BananasQ-2*@?##50</v>
      </c>
      <c r="E388" s="13" t="str">
        <f t="shared" si="3"/>
        <v>ORDER1807CUST844945441BananasQ250</v>
      </c>
      <c r="F388" s="14">
        <f t="shared" si="4"/>
        <v>45441</v>
      </c>
      <c r="G388" s="13" t="str">
        <f t="shared" si="5"/>
        <v>ORDER1807</v>
      </c>
      <c r="H388" s="13" t="str">
        <f t="shared" si="6"/>
        <v>CUST8449</v>
      </c>
      <c r="I388" s="13" t="str">
        <f t="shared" si="7"/>
        <v>Bananas</v>
      </c>
      <c r="J388" s="13" t="str">
        <f t="shared" si="8"/>
        <v>2</v>
      </c>
      <c r="K388" s="13" t="str">
        <f t="shared" si="9"/>
        <v>50</v>
      </c>
    </row>
    <row r="389">
      <c r="A389" s="10">
        <v>388.0</v>
      </c>
      <c r="B389" s="11" t="s">
        <v>407</v>
      </c>
      <c r="C389" s="12" t="str">
        <f t="shared" si="1"/>
        <v>ORDER1807//CUST8449/45441/Potatoes/Q-1/*@?##15</v>
      </c>
      <c r="D389" s="13" t="str">
        <f t="shared" si="2"/>
        <v>ORDER1807CUST844945441PotatoesQ-1*@?##15</v>
      </c>
      <c r="E389" s="13" t="str">
        <f t="shared" si="3"/>
        <v>ORDER1807CUST844945441PotatoesQ115</v>
      </c>
      <c r="F389" s="14">
        <f t="shared" si="4"/>
        <v>45441</v>
      </c>
      <c r="G389" s="13" t="str">
        <f t="shared" si="5"/>
        <v>ORDER1807</v>
      </c>
      <c r="H389" s="13" t="str">
        <f t="shared" si="6"/>
        <v>CUST8449</v>
      </c>
      <c r="I389" s="13" t="str">
        <f t="shared" si="7"/>
        <v>Potatoes</v>
      </c>
      <c r="J389" s="13" t="str">
        <f t="shared" si="8"/>
        <v>1</v>
      </c>
      <c r="K389" s="13" t="str">
        <f t="shared" si="9"/>
        <v>15</v>
      </c>
    </row>
    <row r="390">
      <c r="A390" s="10">
        <v>389.0</v>
      </c>
      <c r="B390" s="11" t="s">
        <v>408</v>
      </c>
      <c r="C390" s="12" t="str">
        <f t="shared" si="1"/>
        <v>ORDER1806//CUST9482/45441/Onions/Q-1/*@?##12.5</v>
      </c>
      <c r="D390" s="13" t="str">
        <f t="shared" si="2"/>
        <v>ORDER1806CUST948245441OnionsQ-1*@?##12.5</v>
      </c>
      <c r="E390" s="13" t="str">
        <f t="shared" si="3"/>
        <v>ORDER1806CUST948245441OnionsQ112.5</v>
      </c>
      <c r="F390" s="14">
        <f t="shared" si="4"/>
        <v>45441</v>
      </c>
      <c r="G390" s="13" t="str">
        <f t="shared" si="5"/>
        <v>ORDER1806</v>
      </c>
      <c r="H390" s="13" t="str">
        <f t="shared" si="6"/>
        <v>CUST9482</v>
      </c>
      <c r="I390" s="13" t="str">
        <f t="shared" si="7"/>
        <v>Onions</v>
      </c>
      <c r="J390" s="13" t="str">
        <f t="shared" si="8"/>
        <v>1</v>
      </c>
      <c r="K390" s="13" t="str">
        <f t="shared" si="9"/>
        <v>12.5</v>
      </c>
    </row>
    <row r="391">
      <c r="A391" s="10">
        <v>390.0</v>
      </c>
      <c r="B391" s="11" t="s">
        <v>409</v>
      </c>
      <c r="C391" s="12" t="str">
        <f t="shared" si="1"/>
        <v>ORDER1806//CUST9482/45441/Paneer/Q-1/*@?##40</v>
      </c>
      <c r="D391" s="13" t="str">
        <f t="shared" si="2"/>
        <v>ORDER1806CUST948245441PaneerQ-1*@?##40</v>
      </c>
      <c r="E391" s="13" t="str">
        <f t="shared" si="3"/>
        <v>ORDER1806CUST948245441PaneerQ140</v>
      </c>
      <c r="F391" s="14">
        <f t="shared" si="4"/>
        <v>45441</v>
      </c>
      <c r="G391" s="13" t="str">
        <f t="shared" si="5"/>
        <v>ORDER1806</v>
      </c>
      <c r="H391" s="13" t="str">
        <f t="shared" si="6"/>
        <v>CUST9482</v>
      </c>
      <c r="I391" s="13" t="str">
        <f t="shared" si="7"/>
        <v>Paneer</v>
      </c>
      <c r="J391" s="13" t="str">
        <f t="shared" si="8"/>
        <v>1</v>
      </c>
      <c r="K391" s="13" t="str">
        <f t="shared" si="9"/>
        <v>40</v>
      </c>
    </row>
    <row r="392">
      <c r="A392" s="10">
        <v>391.0</v>
      </c>
      <c r="B392" s="11" t="s">
        <v>410</v>
      </c>
      <c r="C392" s="12" t="str">
        <f t="shared" si="1"/>
        <v>ORDER1805//CUST8105/45441/Butter/Q-1/*@?##125</v>
      </c>
      <c r="D392" s="13" t="str">
        <f t="shared" si="2"/>
        <v>ORDER1805CUST810545441ButterQ-1*@?##125</v>
      </c>
      <c r="E392" s="13" t="str">
        <f t="shared" si="3"/>
        <v>ORDER1805CUST810545441ButterQ1125</v>
      </c>
      <c r="F392" s="14">
        <f t="shared" si="4"/>
        <v>45441</v>
      </c>
      <c r="G392" s="13" t="str">
        <f t="shared" si="5"/>
        <v>ORDER1805</v>
      </c>
      <c r="H392" s="13" t="str">
        <f t="shared" si="6"/>
        <v>CUST8105</v>
      </c>
      <c r="I392" s="13" t="str">
        <f t="shared" si="7"/>
        <v>Butter</v>
      </c>
      <c r="J392" s="13" t="str">
        <f t="shared" si="8"/>
        <v>1</v>
      </c>
      <c r="K392" s="13" t="str">
        <f t="shared" si="9"/>
        <v>125</v>
      </c>
    </row>
    <row r="393">
      <c r="A393" s="10">
        <v>392.0</v>
      </c>
      <c r="B393" s="11" t="s">
        <v>411</v>
      </c>
      <c r="C393" s="12" t="str">
        <f t="shared" si="1"/>
        <v>ORDER1805//CUST8105/45441/CheeseSlices/Q-2/*@?##120</v>
      </c>
      <c r="D393" s="13" t="str">
        <f t="shared" si="2"/>
        <v>ORDER1805CUST810545441CheeseSlicesQ-2*@?##120</v>
      </c>
      <c r="E393" s="13" t="str">
        <f t="shared" si="3"/>
        <v>ORDER1805CUST810545441CheeseSlicesQ2120</v>
      </c>
      <c r="F393" s="14">
        <f t="shared" si="4"/>
        <v>45441</v>
      </c>
      <c r="G393" s="13" t="str">
        <f t="shared" si="5"/>
        <v>ORDER1805</v>
      </c>
      <c r="H393" s="13" t="str">
        <f t="shared" si="6"/>
        <v>CUST8105</v>
      </c>
      <c r="I393" s="13" t="str">
        <f t="shared" si="7"/>
        <v>CheeseSlices</v>
      </c>
      <c r="J393" s="13" t="str">
        <f t="shared" si="8"/>
        <v>2</v>
      </c>
      <c r="K393" s="13" t="str">
        <f t="shared" si="9"/>
        <v>120</v>
      </c>
    </row>
    <row r="394">
      <c r="A394" s="10">
        <v>393.0</v>
      </c>
      <c r="B394" s="11" t="s">
        <v>412</v>
      </c>
      <c r="C394" s="12" t="str">
        <f t="shared" si="1"/>
        <v>ORDER1804//CUST1960/45441/Sugar/Q-1/*@?##22.5</v>
      </c>
      <c r="D394" s="13" t="str">
        <f t="shared" si="2"/>
        <v>ORDER1804CUST196045441SugarQ-1*@?##22.5</v>
      </c>
      <c r="E394" s="13" t="str">
        <f t="shared" si="3"/>
        <v>ORDER1804CUST196045441SugarQ122.5</v>
      </c>
      <c r="F394" s="14">
        <f t="shared" si="4"/>
        <v>45441</v>
      </c>
      <c r="G394" s="13" t="str">
        <f t="shared" si="5"/>
        <v>ORDER1804</v>
      </c>
      <c r="H394" s="13" t="str">
        <f t="shared" si="6"/>
        <v>CUST1960</v>
      </c>
      <c r="I394" s="13" t="str">
        <f t="shared" si="7"/>
        <v>Sugar</v>
      </c>
      <c r="J394" s="13" t="str">
        <f t="shared" si="8"/>
        <v>1</v>
      </c>
      <c r="K394" s="13" t="str">
        <f t="shared" si="9"/>
        <v>22.5</v>
      </c>
    </row>
    <row r="395">
      <c r="A395" s="10">
        <v>394.0</v>
      </c>
      <c r="B395" s="11" t="s">
        <v>413</v>
      </c>
      <c r="C395" s="12" t="str">
        <f t="shared" si="1"/>
        <v>ORDER1804//CUST1960/45441/CookingOil/Q-1/*@?##75</v>
      </c>
      <c r="D395" s="13" t="str">
        <f t="shared" si="2"/>
        <v>ORDER1804CUST196045441CookingOilQ-1*@?##75</v>
      </c>
      <c r="E395" s="13" t="str">
        <f t="shared" si="3"/>
        <v>ORDER1804CUST196045441CookingOilQ175</v>
      </c>
      <c r="F395" s="14">
        <f t="shared" si="4"/>
        <v>45441</v>
      </c>
      <c r="G395" s="13" t="str">
        <f t="shared" si="5"/>
        <v>ORDER1804</v>
      </c>
      <c r="H395" s="13" t="str">
        <f t="shared" si="6"/>
        <v>CUST1960</v>
      </c>
      <c r="I395" s="13" t="str">
        <f t="shared" si="7"/>
        <v>CookingOil</v>
      </c>
      <c r="J395" s="13" t="str">
        <f t="shared" si="8"/>
        <v>1</v>
      </c>
      <c r="K395" s="13" t="str">
        <f t="shared" si="9"/>
        <v>75</v>
      </c>
    </row>
    <row r="396">
      <c r="A396" s="10">
        <v>395.0</v>
      </c>
      <c r="B396" s="11" t="s">
        <v>414</v>
      </c>
      <c r="C396" s="12" t="str">
        <f t="shared" si="1"/>
        <v>ORDER1803//CUST2234/45441/TeaLeaves/Q-2/*@?##120</v>
      </c>
      <c r="D396" s="13" t="str">
        <f t="shared" si="2"/>
        <v>ORDER1803CUST223445441TeaLeavesQ-2*@?##120</v>
      </c>
      <c r="E396" s="13" t="str">
        <f t="shared" si="3"/>
        <v>ORDER1803CUST223445441TeaLeavesQ2120</v>
      </c>
      <c r="F396" s="14">
        <f t="shared" si="4"/>
        <v>45441</v>
      </c>
      <c r="G396" s="13" t="str">
        <f t="shared" si="5"/>
        <v>ORDER1803</v>
      </c>
      <c r="H396" s="13" t="str">
        <f t="shared" si="6"/>
        <v>CUST2234</v>
      </c>
      <c r="I396" s="13" t="str">
        <f t="shared" si="7"/>
        <v>TeaLeaves</v>
      </c>
      <c r="J396" s="13" t="str">
        <f t="shared" si="8"/>
        <v>2</v>
      </c>
      <c r="K396" s="13" t="str">
        <f t="shared" si="9"/>
        <v>120</v>
      </c>
    </row>
    <row r="397">
      <c r="A397" s="10">
        <v>396.0</v>
      </c>
      <c r="B397" s="11" t="s">
        <v>415</v>
      </c>
      <c r="C397" s="12" t="str">
        <f t="shared" si="1"/>
        <v>ORDER1803//CUST2234/45441/CoffeePowder/Q-2/*@?##90</v>
      </c>
      <c r="D397" s="13" t="str">
        <f t="shared" si="2"/>
        <v>ORDER1803CUST223445441CoffeePowderQ-2*@?##90</v>
      </c>
      <c r="E397" s="13" t="str">
        <f t="shared" si="3"/>
        <v>ORDER1803CUST223445441CoffeePowderQ290</v>
      </c>
      <c r="F397" s="14">
        <f t="shared" si="4"/>
        <v>45441</v>
      </c>
      <c r="G397" s="13" t="str">
        <f t="shared" si="5"/>
        <v>ORDER1803</v>
      </c>
      <c r="H397" s="13" t="str">
        <f t="shared" si="6"/>
        <v>CUST2234</v>
      </c>
      <c r="I397" s="13" t="str">
        <f t="shared" si="7"/>
        <v>CoffeePowder</v>
      </c>
      <c r="J397" s="13" t="str">
        <f t="shared" si="8"/>
        <v>2</v>
      </c>
      <c r="K397" s="13" t="str">
        <f t="shared" si="9"/>
        <v>90</v>
      </c>
    </row>
    <row r="398">
      <c r="A398" s="10">
        <v>397.0</v>
      </c>
      <c r="B398" s="11" t="s">
        <v>416</v>
      </c>
      <c r="C398" s="12" t="str">
        <f t="shared" si="1"/>
        <v>ORDER1802//CUST3384/45441/Biscuits/Q-1/*@?##20</v>
      </c>
      <c r="D398" s="13" t="str">
        <f t="shared" si="2"/>
        <v>ORDER1802CUST338445441BiscuitsQ-1*@?##20</v>
      </c>
      <c r="E398" s="13" t="str">
        <f t="shared" si="3"/>
        <v>ORDER1802CUST338445441BiscuitsQ120</v>
      </c>
      <c r="F398" s="14">
        <f t="shared" si="4"/>
        <v>45441</v>
      </c>
      <c r="G398" s="13" t="str">
        <f t="shared" si="5"/>
        <v>ORDER1802</v>
      </c>
      <c r="H398" s="13" t="str">
        <f t="shared" si="6"/>
        <v>CUST3384</v>
      </c>
      <c r="I398" s="13" t="str">
        <f t="shared" si="7"/>
        <v>Biscuits</v>
      </c>
      <c r="J398" s="13" t="str">
        <f t="shared" si="8"/>
        <v>1</v>
      </c>
      <c r="K398" s="13" t="str">
        <f t="shared" si="9"/>
        <v>20</v>
      </c>
    </row>
    <row r="399">
      <c r="A399" s="10">
        <v>398.0</v>
      </c>
      <c r="B399" s="11" t="s">
        <v>417</v>
      </c>
      <c r="C399" s="12" t="str">
        <f t="shared" si="1"/>
        <v>ORDER1802//CUST3384/45441/Chocolates/Q-1/*@?##50</v>
      </c>
      <c r="D399" s="13" t="str">
        <f t="shared" si="2"/>
        <v>ORDER1802CUST338445441ChocolatesQ-1*@?##50</v>
      </c>
      <c r="E399" s="13" t="str">
        <f t="shared" si="3"/>
        <v>ORDER1802CUST338445441ChocolatesQ150</v>
      </c>
      <c r="F399" s="14">
        <f t="shared" si="4"/>
        <v>45441</v>
      </c>
      <c r="G399" s="13" t="str">
        <f t="shared" si="5"/>
        <v>ORDER1802</v>
      </c>
      <c r="H399" s="13" t="str">
        <f t="shared" si="6"/>
        <v>CUST3384</v>
      </c>
      <c r="I399" s="13" t="str">
        <f t="shared" si="7"/>
        <v>Chocolates</v>
      </c>
      <c r="J399" s="13" t="str">
        <f t="shared" si="8"/>
        <v>1</v>
      </c>
      <c r="K399" s="13" t="str">
        <f t="shared" si="9"/>
        <v>50</v>
      </c>
    </row>
    <row r="400">
      <c r="A400" s="10">
        <v>399.0</v>
      </c>
      <c r="B400" s="11" t="s">
        <v>418</v>
      </c>
      <c r="C400" s="12" t="str">
        <f t="shared" si="1"/>
        <v>ORDER1801//CUST4729/45441/IceCream/Q-1/*@?##90</v>
      </c>
      <c r="D400" s="13" t="str">
        <f t="shared" si="2"/>
        <v>ORDER1801CUST472945441IceCreamQ-1*@?##90</v>
      </c>
      <c r="E400" s="13" t="str">
        <f t="shared" si="3"/>
        <v>ORDER1801CUST472945441IceCreamQ190</v>
      </c>
      <c r="F400" s="14">
        <f t="shared" si="4"/>
        <v>45441</v>
      </c>
      <c r="G400" s="13" t="str">
        <f t="shared" si="5"/>
        <v>ORDER1801</v>
      </c>
      <c r="H400" s="13" t="str">
        <f t="shared" si="6"/>
        <v>CUST4729</v>
      </c>
      <c r="I400" s="13" t="str">
        <f t="shared" si="7"/>
        <v>IceCream</v>
      </c>
      <c r="J400" s="13" t="str">
        <f t="shared" si="8"/>
        <v>1</v>
      </c>
      <c r="K400" s="13" t="str">
        <f t="shared" si="9"/>
        <v>90</v>
      </c>
    </row>
    <row r="401">
      <c r="A401" s="10">
        <v>400.0</v>
      </c>
      <c r="B401" s="11" t="s">
        <v>419</v>
      </c>
      <c r="C401" s="12" t="str">
        <f t="shared" si="1"/>
        <v>ORDER1801//CUST4729/45441/SoftDrink/Q-1/*@?##50</v>
      </c>
      <c r="D401" s="13" t="str">
        <f t="shared" si="2"/>
        <v>ORDER1801CUST472945441SoftDrinkQ-1*@?##50</v>
      </c>
      <c r="E401" s="13" t="str">
        <f t="shared" si="3"/>
        <v>ORDER1801CUST472945441SoftDrinkQ150</v>
      </c>
      <c r="F401" s="14">
        <f t="shared" si="4"/>
        <v>45441</v>
      </c>
      <c r="G401" s="13" t="str">
        <f t="shared" si="5"/>
        <v>ORDER1801</v>
      </c>
      <c r="H401" s="13" t="str">
        <f t="shared" si="6"/>
        <v>CUST4729</v>
      </c>
      <c r="I401" s="13" t="str">
        <f t="shared" si="7"/>
        <v>SoftDrink</v>
      </c>
      <c r="J401" s="13" t="str">
        <f t="shared" si="8"/>
        <v>1</v>
      </c>
      <c r="K401" s="13" t="str">
        <f t="shared" si="9"/>
        <v>50</v>
      </c>
    </row>
    <row r="402">
      <c r="A402" s="10">
        <v>401.0</v>
      </c>
      <c r="B402" s="11" t="s">
        <v>420</v>
      </c>
      <c r="C402" s="12" t="str">
        <f t="shared" si="1"/>
        <v>ORDER1800//CUST8381/45441/BasmatiRice/Q-1/*@?##60</v>
      </c>
      <c r="D402" s="13" t="str">
        <f t="shared" si="2"/>
        <v>ORDER1800CUST838145441BasmatiRiceQ-1*@?##60</v>
      </c>
      <c r="E402" s="13" t="str">
        <f t="shared" si="3"/>
        <v>ORDER1800CUST838145441BasmatiRiceQ160</v>
      </c>
      <c r="F402" s="14">
        <f t="shared" si="4"/>
        <v>45441</v>
      </c>
      <c r="G402" s="13" t="str">
        <f t="shared" si="5"/>
        <v>ORDER1800</v>
      </c>
      <c r="H402" s="13" t="str">
        <f t="shared" si="6"/>
        <v>CUST8381</v>
      </c>
      <c r="I402" s="13" t="str">
        <f t="shared" si="7"/>
        <v>BasmatiRice</v>
      </c>
      <c r="J402" s="13" t="str">
        <f t="shared" si="8"/>
        <v>1</v>
      </c>
      <c r="K402" s="13" t="str">
        <f t="shared" si="9"/>
        <v>60</v>
      </c>
    </row>
    <row r="403">
      <c r="A403" s="10">
        <v>402.0</v>
      </c>
      <c r="B403" s="11" t="s">
        <v>421</v>
      </c>
      <c r="C403" s="12" t="str">
        <f t="shared" si="1"/>
        <v>ORDER1800//CUST8381/45441/WholeWheatBread/Q-1/*@?##20</v>
      </c>
      <c r="D403" s="13" t="str">
        <f t="shared" si="2"/>
        <v>ORDER1800CUST838145441WholeWheatBreadQ-1*@?##20</v>
      </c>
      <c r="E403" s="13" t="str">
        <f t="shared" si="3"/>
        <v>ORDER1800CUST838145441WholeWheatBreadQ120</v>
      </c>
      <c r="F403" s="14">
        <f t="shared" si="4"/>
        <v>45441</v>
      </c>
      <c r="G403" s="13" t="str">
        <f t="shared" si="5"/>
        <v>ORDER1800</v>
      </c>
      <c r="H403" s="13" t="str">
        <f t="shared" si="6"/>
        <v>CUST8381</v>
      </c>
      <c r="I403" s="13" t="str">
        <f t="shared" si="7"/>
        <v>WholeWheatBread</v>
      </c>
      <c r="J403" s="13" t="str">
        <f t="shared" si="8"/>
        <v>1</v>
      </c>
      <c r="K403" s="13" t="str">
        <f t="shared" si="9"/>
        <v>20</v>
      </c>
    </row>
    <row r="404">
      <c r="A404" s="10">
        <v>403.0</v>
      </c>
      <c r="B404" s="11" t="s">
        <v>422</v>
      </c>
      <c r="C404" s="12" t="str">
        <f t="shared" si="1"/>
        <v>ORDER1799//CUST5905/45441/FreshMilk/Q-1/*@?##30</v>
      </c>
      <c r="D404" s="13" t="str">
        <f t="shared" si="2"/>
        <v>ORDER1799CUST590545441FreshMilkQ-1*@?##30</v>
      </c>
      <c r="E404" s="13" t="str">
        <f t="shared" si="3"/>
        <v>ORDER1799CUST590545441FreshMilkQ130</v>
      </c>
      <c r="F404" s="14">
        <f t="shared" si="4"/>
        <v>45441</v>
      </c>
      <c r="G404" s="13" t="str">
        <f t="shared" si="5"/>
        <v>ORDER1799</v>
      </c>
      <c r="H404" s="13" t="str">
        <f t="shared" si="6"/>
        <v>CUST5905</v>
      </c>
      <c r="I404" s="13" t="str">
        <f t="shared" si="7"/>
        <v>FreshMilk</v>
      </c>
      <c r="J404" s="13" t="str">
        <f t="shared" si="8"/>
        <v>1</v>
      </c>
      <c r="K404" s="13" t="str">
        <f t="shared" si="9"/>
        <v>30</v>
      </c>
    </row>
    <row r="405">
      <c r="A405" s="10">
        <v>404.0</v>
      </c>
      <c r="B405" s="11" t="s">
        <v>423</v>
      </c>
      <c r="C405" s="12" t="str">
        <f t="shared" si="1"/>
        <v>ORDER1799//CUST5905/45441/Eggs/Q-1/*@?##40</v>
      </c>
      <c r="D405" s="13" t="str">
        <f t="shared" si="2"/>
        <v>ORDER1799CUST590545441EggsQ-1*@?##40</v>
      </c>
      <c r="E405" s="13" t="str">
        <f t="shared" si="3"/>
        <v>ORDER1799CUST590545441EggsQ140</v>
      </c>
      <c r="F405" s="14">
        <f t="shared" si="4"/>
        <v>45441</v>
      </c>
      <c r="G405" s="13" t="str">
        <f t="shared" si="5"/>
        <v>ORDER1799</v>
      </c>
      <c r="H405" s="13" t="str">
        <f t="shared" si="6"/>
        <v>CUST5905</v>
      </c>
      <c r="I405" s="13" t="str">
        <f t="shared" si="7"/>
        <v>Eggs</v>
      </c>
      <c r="J405" s="13" t="str">
        <f t="shared" si="8"/>
        <v>1</v>
      </c>
      <c r="K405" s="13" t="str">
        <f t="shared" si="9"/>
        <v>40</v>
      </c>
    </row>
    <row r="406">
      <c r="A406" s="10">
        <v>405.0</v>
      </c>
      <c r="B406" s="11" t="s">
        <v>424</v>
      </c>
      <c r="C406" s="12" t="str">
        <f t="shared" si="1"/>
        <v>ORDER1798//CUST8105/45441/ChickenBreast/Q-1/*@?##125</v>
      </c>
      <c r="D406" s="13" t="str">
        <f t="shared" si="2"/>
        <v>ORDER1798CUST810545441ChickenBreastQ-1*@?##125</v>
      </c>
      <c r="E406" s="13" t="str">
        <f t="shared" si="3"/>
        <v>ORDER1798CUST810545441ChickenBreastQ1125</v>
      </c>
      <c r="F406" s="14">
        <f t="shared" si="4"/>
        <v>45441</v>
      </c>
      <c r="G406" s="13" t="str">
        <f t="shared" si="5"/>
        <v>ORDER1798</v>
      </c>
      <c r="H406" s="13" t="str">
        <f t="shared" si="6"/>
        <v>CUST8105</v>
      </c>
      <c r="I406" s="13" t="str">
        <f t="shared" si="7"/>
        <v>ChickenBreast</v>
      </c>
      <c r="J406" s="13" t="str">
        <f t="shared" si="8"/>
        <v>1</v>
      </c>
      <c r="K406" s="13" t="str">
        <f t="shared" si="9"/>
        <v>125</v>
      </c>
    </row>
    <row r="407">
      <c r="A407" s="10">
        <v>406.0</v>
      </c>
      <c r="B407" s="11" t="s">
        <v>425</v>
      </c>
      <c r="C407" s="12" t="str">
        <f t="shared" si="1"/>
        <v>ORDER1798//CUST8105/45441/Apples/Q-2/*@?##150</v>
      </c>
      <c r="D407" s="13" t="str">
        <f t="shared" si="2"/>
        <v>ORDER1798CUST810545441ApplesQ-2*@?##150</v>
      </c>
      <c r="E407" s="13" t="str">
        <f t="shared" si="3"/>
        <v>ORDER1798CUST810545441ApplesQ2150</v>
      </c>
      <c r="F407" s="14">
        <f t="shared" si="4"/>
        <v>45441</v>
      </c>
      <c r="G407" s="13" t="str">
        <f t="shared" si="5"/>
        <v>ORDER1798</v>
      </c>
      <c r="H407" s="13" t="str">
        <f t="shared" si="6"/>
        <v>CUST8105</v>
      </c>
      <c r="I407" s="13" t="str">
        <f t="shared" si="7"/>
        <v>Apples</v>
      </c>
      <c r="J407" s="13" t="str">
        <f t="shared" si="8"/>
        <v>2</v>
      </c>
      <c r="K407" s="13" t="str">
        <f t="shared" si="9"/>
        <v>150</v>
      </c>
    </row>
    <row r="408">
      <c r="A408" s="10">
        <v>407.0</v>
      </c>
      <c r="B408" s="11" t="s">
        <v>426</v>
      </c>
      <c r="C408" s="12" t="str">
        <f t="shared" si="1"/>
        <v>ORDER1797//CUST9595/45441/Bananas/Q-2/*@?##50</v>
      </c>
      <c r="D408" s="13" t="str">
        <f t="shared" si="2"/>
        <v>ORDER1797CUST959545441BananasQ-2*@?##50</v>
      </c>
      <c r="E408" s="13" t="str">
        <f t="shared" si="3"/>
        <v>ORDER1797CUST959545441BananasQ250</v>
      </c>
      <c r="F408" s="14">
        <f t="shared" si="4"/>
        <v>45441</v>
      </c>
      <c r="G408" s="13" t="str">
        <f t="shared" si="5"/>
        <v>ORDER1797</v>
      </c>
      <c r="H408" s="13" t="str">
        <f t="shared" si="6"/>
        <v>CUST9595</v>
      </c>
      <c r="I408" s="13" t="str">
        <f t="shared" si="7"/>
        <v>Bananas</v>
      </c>
      <c r="J408" s="13" t="str">
        <f t="shared" si="8"/>
        <v>2</v>
      </c>
      <c r="K408" s="13" t="str">
        <f t="shared" si="9"/>
        <v>50</v>
      </c>
    </row>
    <row r="409">
      <c r="A409" s="10">
        <v>408.0</v>
      </c>
      <c r="B409" s="11" t="s">
        <v>427</v>
      </c>
      <c r="C409" s="12" t="str">
        <f t="shared" si="1"/>
        <v>ORDER1797//CUST9595/45441/Potatoes/Q-2/*@?##30</v>
      </c>
      <c r="D409" s="13" t="str">
        <f t="shared" si="2"/>
        <v>ORDER1797CUST959545441PotatoesQ-2*@?##30</v>
      </c>
      <c r="E409" s="13" t="str">
        <f t="shared" si="3"/>
        <v>ORDER1797CUST959545441PotatoesQ230</v>
      </c>
      <c r="F409" s="14">
        <f t="shared" si="4"/>
        <v>45441</v>
      </c>
      <c r="G409" s="13" t="str">
        <f t="shared" si="5"/>
        <v>ORDER1797</v>
      </c>
      <c r="H409" s="13" t="str">
        <f t="shared" si="6"/>
        <v>CUST9595</v>
      </c>
      <c r="I409" s="13" t="str">
        <f t="shared" si="7"/>
        <v>Potatoes</v>
      </c>
      <c r="J409" s="13" t="str">
        <f t="shared" si="8"/>
        <v>2</v>
      </c>
      <c r="K409" s="13" t="str">
        <f t="shared" si="9"/>
        <v>30</v>
      </c>
    </row>
    <row r="410">
      <c r="A410" s="10">
        <v>409.0</v>
      </c>
      <c r="B410" s="11" t="s">
        <v>428</v>
      </c>
      <c r="C410" s="12" t="str">
        <f t="shared" si="1"/>
        <v>ORDER1796//CUST4943/45441/Onions/Q-2/*@?##25</v>
      </c>
      <c r="D410" s="13" t="str">
        <f t="shared" si="2"/>
        <v>ORDER1796CUST494345441OnionsQ-2*@?##25</v>
      </c>
      <c r="E410" s="13" t="str">
        <f t="shared" si="3"/>
        <v>ORDER1796CUST494345441OnionsQ225</v>
      </c>
      <c r="F410" s="14">
        <f t="shared" si="4"/>
        <v>45441</v>
      </c>
      <c r="G410" s="13" t="str">
        <f t="shared" si="5"/>
        <v>ORDER1796</v>
      </c>
      <c r="H410" s="13" t="str">
        <f t="shared" si="6"/>
        <v>CUST4943</v>
      </c>
      <c r="I410" s="13" t="str">
        <f t="shared" si="7"/>
        <v>Onions</v>
      </c>
      <c r="J410" s="13" t="str">
        <f t="shared" si="8"/>
        <v>2</v>
      </c>
      <c r="K410" s="13" t="str">
        <f t="shared" si="9"/>
        <v>25</v>
      </c>
    </row>
    <row r="411">
      <c r="A411" s="10">
        <v>410.0</v>
      </c>
      <c r="B411" s="11" t="s">
        <v>429</v>
      </c>
      <c r="C411" s="12" t="str">
        <f t="shared" si="1"/>
        <v>ORDER1796//CUST4943/45441/Paneer/Q-1/*@?##40</v>
      </c>
      <c r="D411" s="13" t="str">
        <f t="shared" si="2"/>
        <v>ORDER1796CUST494345441PaneerQ-1*@?##40</v>
      </c>
      <c r="E411" s="13" t="str">
        <f t="shared" si="3"/>
        <v>ORDER1796CUST494345441PaneerQ140</v>
      </c>
      <c r="F411" s="14">
        <f t="shared" si="4"/>
        <v>45441</v>
      </c>
      <c r="G411" s="13" t="str">
        <f t="shared" si="5"/>
        <v>ORDER1796</v>
      </c>
      <c r="H411" s="13" t="str">
        <f t="shared" si="6"/>
        <v>CUST4943</v>
      </c>
      <c r="I411" s="13" t="str">
        <f t="shared" si="7"/>
        <v>Paneer</v>
      </c>
      <c r="J411" s="13" t="str">
        <f t="shared" si="8"/>
        <v>1</v>
      </c>
      <c r="K411" s="13" t="str">
        <f t="shared" si="9"/>
        <v>40</v>
      </c>
    </row>
    <row r="412">
      <c r="A412" s="10">
        <v>411.0</v>
      </c>
      <c r="B412" s="11" t="s">
        <v>430</v>
      </c>
      <c r="C412" s="12" t="str">
        <f t="shared" si="1"/>
        <v>ORDER1795//CUST8951/45441/Butter/Q-1/*@?##125</v>
      </c>
      <c r="D412" s="13" t="str">
        <f t="shared" si="2"/>
        <v>ORDER1795CUST895145441ButterQ-1*@?##125</v>
      </c>
      <c r="E412" s="13" t="str">
        <f t="shared" si="3"/>
        <v>ORDER1795CUST895145441ButterQ1125</v>
      </c>
      <c r="F412" s="14">
        <f t="shared" si="4"/>
        <v>45441</v>
      </c>
      <c r="G412" s="13" t="str">
        <f t="shared" si="5"/>
        <v>ORDER1795</v>
      </c>
      <c r="H412" s="13" t="str">
        <f t="shared" si="6"/>
        <v>CUST8951</v>
      </c>
      <c r="I412" s="13" t="str">
        <f t="shared" si="7"/>
        <v>Butter</v>
      </c>
      <c r="J412" s="13" t="str">
        <f t="shared" si="8"/>
        <v>1</v>
      </c>
      <c r="K412" s="13" t="str">
        <f t="shared" si="9"/>
        <v>125</v>
      </c>
    </row>
    <row r="413">
      <c r="A413" s="10">
        <v>412.0</v>
      </c>
      <c r="B413" s="11" t="s">
        <v>431</v>
      </c>
      <c r="C413" s="12" t="str">
        <f t="shared" si="1"/>
        <v>ORDER1795//CUST8951/45441/CheeseSlices/Q-1/*@?##60</v>
      </c>
      <c r="D413" s="13" t="str">
        <f t="shared" si="2"/>
        <v>ORDER1795CUST895145441CheeseSlicesQ-1*@?##60</v>
      </c>
      <c r="E413" s="13" t="str">
        <f t="shared" si="3"/>
        <v>ORDER1795CUST895145441CheeseSlicesQ160</v>
      </c>
      <c r="F413" s="14">
        <f t="shared" si="4"/>
        <v>45441</v>
      </c>
      <c r="G413" s="13" t="str">
        <f t="shared" si="5"/>
        <v>ORDER1795</v>
      </c>
      <c r="H413" s="13" t="str">
        <f t="shared" si="6"/>
        <v>CUST8951</v>
      </c>
      <c r="I413" s="13" t="str">
        <f t="shared" si="7"/>
        <v>CheeseSlices</v>
      </c>
      <c r="J413" s="13" t="str">
        <f t="shared" si="8"/>
        <v>1</v>
      </c>
      <c r="K413" s="13" t="str">
        <f t="shared" si="9"/>
        <v>60</v>
      </c>
    </row>
    <row r="414">
      <c r="A414" s="10">
        <v>413.0</v>
      </c>
      <c r="B414" s="11" t="s">
        <v>432</v>
      </c>
      <c r="C414" s="12" t="str">
        <f t="shared" si="1"/>
        <v>ORDER1794//CUST8848/45440/Sugar/Q-1/*@?##22.5</v>
      </c>
      <c r="D414" s="13" t="str">
        <f t="shared" si="2"/>
        <v>ORDER1794CUST884845440SugarQ-1*@?##22.5</v>
      </c>
      <c r="E414" s="13" t="str">
        <f t="shared" si="3"/>
        <v>ORDER1794CUST884845440SugarQ122.5</v>
      </c>
      <c r="F414" s="14">
        <f t="shared" si="4"/>
        <v>45440</v>
      </c>
      <c r="G414" s="13" t="str">
        <f t="shared" si="5"/>
        <v>ORDER1794</v>
      </c>
      <c r="H414" s="13" t="str">
        <f t="shared" si="6"/>
        <v>CUST8848</v>
      </c>
      <c r="I414" s="13" t="str">
        <f t="shared" si="7"/>
        <v>Sugar</v>
      </c>
      <c r="J414" s="13" t="str">
        <f t="shared" si="8"/>
        <v>1</v>
      </c>
      <c r="K414" s="13" t="str">
        <f t="shared" si="9"/>
        <v>22.5</v>
      </c>
    </row>
    <row r="415">
      <c r="A415" s="10">
        <v>414.0</v>
      </c>
      <c r="B415" s="11" t="s">
        <v>433</v>
      </c>
      <c r="C415" s="12" t="str">
        <f t="shared" si="1"/>
        <v>ORDER1794//CUST8848/45440/CookingOil/Q-2/*@?##150</v>
      </c>
      <c r="D415" s="13" t="str">
        <f t="shared" si="2"/>
        <v>ORDER1794CUST884845440CookingOilQ-2*@?##150</v>
      </c>
      <c r="E415" s="13" t="str">
        <f t="shared" si="3"/>
        <v>ORDER1794CUST884845440CookingOilQ2150</v>
      </c>
      <c r="F415" s="14">
        <f t="shared" si="4"/>
        <v>45440</v>
      </c>
      <c r="G415" s="13" t="str">
        <f t="shared" si="5"/>
        <v>ORDER1794</v>
      </c>
      <c r="H415" s="13" t="str">
        <f t="shared" si="6"/>
        <v>CUST8848</v>
      </c>
      <c r="I415" s="13" t="str">
        <f t="shared" si="7"/>
        <v>CookingOil</v>
      </c>
      <c r="J415" s="13" t="str">
        <f t="shared" si="8"/>
        <v>2</v>
      </c>
      <c r="K415" s="13" t="str">
        <f t="shared" si="9"/>
        <v>150</v>
      </c>
    </row>
    <row r="416">
      <c r="A416" s="10">
        <v>415.0</v>
      </c>
      <c r="B416" s="11" t="s">
        <v>434</v>
      </c>
      <c r="C416" s="12" t="str">
        <f t="shared" si="1"/>
        <v>ORDER1793//CUST4291/45440/TeaLeaves/Q-1/*@?##60</v>
      </c>
      <c r="D416" s="13" t="str">
        <f t="shared" si="2"/>
        <v>ORDER1793CUST429145440TeaLeavesQ-1*@?##60</v>
      </c>
      <c r="E416" s="13" t="str">
        <f t="shared" si="3"/>
        <v>ORDER1793CUST429145440TeaLeavesQ160</v>
      </c>
      <c r="F416" s="14">
        <f t="shared" si="4"/>
        <v>45440</v>
      </c>
      <c r="G416" s="13" t="str">
        <f t="shared" si="5"/>
        <v>ORDER1793</v>
      </c>
      <c r="H416" s="13" t="str">
        <f t="shared" si="6"/>
        <v>CUST4291</v>
      </c>
      <c r="I416" s="13" t="str">
        <f t="shared" si="7"/>
        <v>TeaLeaves</v>
      </c>
      <c r="J416" s="13" t="str">
        <f t="shared" si="8"/>
        <v>1</v>
      </c>
      <c r="K416" s="13" t="str">
        <f t="shared" si="9"/>
        <v>60</v>
      </c>
    </row>
    <row r="417">
      <c r="A417" s="10">
        <v>416.0</v>
      </c>
      <c r="B417" s="11" t="s">
        <v>435</v>
      </c>
      <c r="C417" s="12" t="str">
        <f t="shared" si="1"/>
        <v>ORDER1793//CUST4291/45440/CoffeePowder/Q-1/*@?##45</v>
      </c>
      <c r="D417" s="13" t="str">
        <f t="shared" si="2"/>
        <v>ORDER1793CUST429145440CoffeePowderQ-1*@?##45</v>
      </c>
      <c r="E417" s="13" t="str">
        <f t="shared" si="3"/>
        <v>ORDER1793CUST429145440CoffeePowderQ145</v>
      </c>
      <c r="F417" s="14">
        <f t="shared" si="4"/>
        <v>45440</v>
      </c>
      <c r="G417" s="13" t="str">
        <f t="shared" si="5"/>
        <v>ORDER1793</v>
      </c>
      <c r="H417" s="13" t="str">
        <f t="shared" si="6"/>
        <v>CUST4291</v>
      </c>
      <c r="I417" s="13" t="str">
        <f t="shared" si="7"/>
        <v>CoffeePowder</v>
      </c>
      <c r="J417" s="13" t="str">
        <f t="shared" si="8"/>
        <v>1</v>
      </c>
      <c r="K417" s="13" t="str">
        <f t="shared" si="9"/>
        <v>45</v>
      </c>
    </row>
    <row r="418">
      <c r="A418" s="10">
        <v>417.0</v>
      </c>
      <c r="B418" s="11" t="s">
        <v>436</v>
      </c>
      <c r="C418" s="12" t="str">
        <f t="shared" si="1"/>
        <v>ORDER1792//CUST2832/45440/Biscuits/Q-1/*@?##20</v>
      </c>
      <c r="D418" s="13" t="str">
        <f t="shared" si="2"/>
        <v>ORDER1792CUST283245440BiscuitsQ-1*@?##20</v>
      </c>
      <c r="E418" s="13" t="str">
        <f t="shared" si="3"/>
        <v>ORDER1792CUST283245440BiscuitsQ120</v>
      </c>
      <c r="F418" s="14">
        <f t="shared" si="4"/>
        <v>45440</v>
      </c>
      <c r="G418" s="13" t="str">
        <f t="shared" si="5"/>
        <v>ORDER1792</v>
      </c>
      <c r="H418" s="13" t="str">
        <f t="shared" si="6"/>
        <v>CUST2832</v>
      </c>
      <c r="I418" s="13" t="str">
        <f t="shared" si="7"/>
        <v>Biscuits</v>
      </c>
      <c r="J418" s="13" t="str">
        <f t="shared" si="8"/>
        <v>1</v>
      </c>
      <c r="K418" s="13" t="str">
        <f t="shared" si="9"/>
        <v>20</v>
      </c>
    </row>
    <row r="419">
      <c r="A419" s="10">
        <v>418.0</v>
      </c>
      <c r="B419" s="11" t="s">
        <v>437</v>
      </c>
      <c r="C419" s="12" t="str">
        <f t="shared" si="1"/>
        <v>ORDER1792//CUST2832/45440/Chocolates/Q-2/*@?##100</v>
      </c>
      <c r="D419" s="13" t="str">
        <f t="shared" si="2"/>
        <v>ORDER1792CUST283245440ChocolatesQ-2*@?##100</v>
      </c>
      <c r="E419" s="13" t="str">
        <f t="shared" si="3"/>
        <v>ORDER1792CUST283245440ChocolatesQ2100</v>
      </c>
      <c r="F419" s="14">
        <f t="shared" si="4"/>
        <v>45440</v>
      </c>
      <c r="G419" s="13" t="str">
        <f t="shared" si="5"/>
        <v>ORDER1792</v>
      </c>
      <c r="H419" s="13" t="str">
        <f t="shared" si="6"/>
        <v>CUST2832</v>
      </c>
      <c r="I419" s="13" t="str">
        <f t="shared" si="7"/>
        <v>Chocolates</v>
      </c>
      <c r="J419" s="13" t="str">
        <f t="shared" si="8"/>
        <v>2</v>
      </c>
      <c r="K419" s="13" t="str">
        <f t="shared" si="9"/>
        <v>100</v>
      </c>
    </row>
    <row r="420">
      <c r="A420" s="10">
        <v>419.0</v>
      </c>
      <c r="B420" s="11" t="s">
        <v>438</v>
      </c>
      <c r="C420" s="12" t="str">
        <f t="shared" si="1"/>
        <v>ORDER1791//CUST8311/45440/IceCream/Q-2/*@?##180</v>
      </c>
      <c r="D420" s="13" t="str">
        <f t="shared" si="2"/>
        <v>ORDER1791CUST831145440IceCreamQ-2*@?##180</v>
      </c>
      <c r="E420" s="13" t="str">
        <f t="shared" si="3"/>
        <v>ORDER1791CUST831145440IceCreamQ2180</v>
      </c>
      <c r="F420" s="14">
        <f t="shared" si="4"/>
        <v>45440</v>
      </c>
      <c r="G420" s="13" t="str">
        <f t="shared" si="5"/>
        <v>ORDER1791</v>
      </c>
      <c r="H420" s="13" t="str">
        <f t="shared" si="6"/>
        <v>CUST8311</v>
      </c>
      <c r="I420" s="13" t="str">
        <f t="shared" si="7"/>
        <v>IceCream</v>
      </c>
      <c r="J420" s="13" t="str">
        <f t="shared" si="8"/>
        <v>2</v>
      </c>
      <c r="K420" s="13" t="str">
        <f t="shared" si="9"/>
        <v>180</v>
      </c>
    </row>
    <row r="421">
      <c r="A421" s="10">
        <v>420.0</v>
      </c>
      <c r="B421" s="11" t="s">
        <v>439</v>
      </c>
      <c r="C421" s="12" t="str">
        <f t="shared" si="1"/>
        <v>ORDER1791//CUST8311/45440/SoftDrink/Q-1/*@?##50</v>
      </c>
      <c r="D421" s="13" t="str">
        <f t="shared" si="2"/>
        <v>ORDER1791CUST831145440SoftDrinkQ-1*@?##50</v>
      </c>
      <c r="E421" s="13" t="str">
        <f t="shared" si="3"/>
        <v>ORDER1791CUST831145440SoftDrinkQ150</v>
      </c>
      <c r="F421" s="14">
        <f t="shared" si="4"/>
        <v>45440</v>
      </c>
      <c r="G421" s="13" t="str">
        <f t="shared" si="5"/>
        <v>ORDER1791</v>
      </c>
      <c r="H421" s="13" t="str">
        <f t="shared" si="6"/>
        <v>CUST8311</v>
      </c>
      <c r="I421" s="13" t="str">
        <f t="shared" si="7"/>
        <v>SoftDrink</v>
      </c>
      <c r="J421" s="13" t="str">
        <f t="shared" si="8"/>
        <v>1</v>
      </c>
      <c r="K421" s="13" t="str">
        <f t="shared" si="9"/>
        <v>50</v>
      </c>
    </row>
    <row r="422">
      <c r="A422" s="10">
        <v>421.0</v>
      </c>
      <c r="B422" s="11" t="s">
        <v>440</v>
      </c>
      <c r="C422" s="12" t="str">
        <f t="shared" si="1"/>
        <v>ORDER1790//CUST8909/45440/BasmatiRice/Q-1/*@?##60</v>
      </c>
      <c r="D422" s="13" t="str">
        <f t="shared" si="2"/>
        <v>ORDER1790CUST890945440BasmatiRiceQ-1*@?##60</v>
      </c>
      <c r="E422" s="13" t="str">
        <f t="shared" si="3"/>
        <v>ORDER1790CUST890945440BasmatiRiceQ160</v>
      </c>
      <c r="F422" s="14">
        <f t="shared" si="4"/>
        <v>45440</v>
      </c>
      <c r="G422" s="13" t="str">
        <f t="shared" si="5"/>
        <v>ORDER1790</v>
      </c>
      <c r="H422" s="13" t="str">
        <f t="shared" si="6"/>
        <v>CUST8909</v>
      </c>
      <c r="I422" s="13" t="str">
        <f t="shared" si="7"/>
        <v>BasmatiRice</v>
      </c>
      <c r="J422" s="13" t="str">
        <f t="shared" si="8"/>
        <v>1</v>
      </c>
      <c r="K422" s="13" t="str">
        <f t="shared" si="9"/>
        <v>60</v>
      </c>
    </row>
    <row r="423">
      <c r="A423" s="10">
        <v>422.0</v>
      </c>
      <c r="B423" s="11" t="s">
        <v>441</v>
      </c>
      <c r="C423" s="12" t="str">
        <f t="shared" si="1"/>
        <v>ORDER1790//CUST8909/45440/WholeWheatBread/Q-2/*@?##40</v>
      </c>
      <c r="D423" s="13" t="str">
        <f t="shared" si="2"/>
        <v>ORDER1790CUST890945440WholeWheatBreadQ-2*@?##40</v>
      </c>
      <c r="E423" s="13" t="str">
        <f t="shared" si="3"/>
        <v>ORDER1790CUST890945440WholeWheatBreadQ240</v>
      </c>
      <c r="F423" s="14">
        <f t="shared" si="4"/>
        <v>45440</v>
      </c>
      <c r="G423" s="13" t="str">
        <f t="shared" si="5"/>
        <v>ORDER1790</v>
      </c>
      <c r="H423" s="13" t="str">
        <f t="shared" si="6"/>
        <v>CUST8909</v>
      </c>
      <c r="I423" s="13" t="str">
        <f t="shared" si="7"/>
        <v>WholeWheatBread</v>
      </c>
      <c r="J423" s="13" t="str">
        <f t="shared" si="8"/>
        <v>2</v>
      </c>
      <c r="K423" s="13" t="str">
        <f t="shared" si="9"/>
        <v>40</v>
      </c>
    </row>
    <row r="424">
      <c r="A424" s="10">
        <v>423.0</v>
      </c>
      <c r="B424" s="11" t="s">
        <v>442</v>
      </c>
      <c r="C424" s="12" t="str">
        <f t="shared" si="1"/>
        <v>ORDER1789//CUST5670/45440/FreshMilk/Q-1/*@?##30</v>
      </c>
      <c r="D424" s="13" t="str">
        <f t="shared" si="2"/>
        <v>ORDER1789CUST567045440FreshMilkQ-1*@?##30</v>
      </c>
      <c r="E424" s="13" t="str">
        <f t="shared" si="3"/>
        <v>ORDER1789CUST567045440FreshMilkQ130</v>
      </c>
      <c r="F424" s="14">
        <f t="shared" si="4"/>
        <v>45440</v>
      </c>
      <c r="G424" s="13" t="str">
        <f t="shared" si="5"/>
        <v>ORDER1789</v>
      </c>
      <c r="H424" s="13" t="str">
        <f t="shared" si="6"/>
        <v>CUST5670</v>
      </c>
      <c r="I424" s="13" t="str">
        <f t="shared" si="7"/>
        <v>FreshMilk</v>
      </c>
      <c r="J424" s="13" t="str">
        <f t="shared" si="8"/>
        <v>1</v>
      </c>
      <c r="K424" s="13" t="str">
        <f t="shared" si="9"/>
        <v>30</v>
      </c>
    </row>
    <row r="425">
      <c r="A425" s="10">
        <v>424.0</v>
      </c>
      <c r="B425" s="11" t="s">
        <v>443</v>
      </c>
      <c r="C425" s="12" t="str">
        <f t="shared" si="1"/>
        <v>ORDER1789//CUST5670/45440/Eggs/Q-1/*@?##40</v>
      </c>
      <c r="D425" s="13" t="str">
        <f t="shared" si="2"/>
        <v>ORDER1789CUST567045440EggsQ-1*@?##40</v>
      </c>
      <c r="E425" s="13" t="str">
        <f t="shared" si="3"/>
        <v>ORDER1789CUST567045440EggsQ140</v>
      </c>
      <c r="F425" s="14">
        <f t="shared" si="4"/>
        <v>45440</v>
      </c>
      <c r="G425" s="13" t="str">
        <f t="shared" si="5"/>
        <v>ORDER1789</v>
      </c>
      <c r="H425" s="13" t="str">
        <f t="shared" si="6"/>
        <v>CUST5670</v>
      </c>
      <c r="I425" s="13" t="str">
        <f t="shared" si="7"/>
        <v>Eggs</v>
      </c>
      <c r="J425" s="13" t="str">
        <f t="shared" si="8"/>
        <v>1</v>
      </c>
      <c r="K425" s="13" t="str">
        <f t="shared" si="9"/>
        <v>40</v>
      </c>
    </row>
    <row r="426">
      <c r="A426" s="10">
        <v>425.0</v>
      </c>
      <c r="B426" s="11" t="s">
        <v>444</v>
      </c>
      <c r="C426" s="12" t="str">
        <f t="shared" si="1"/>
        <v>ORDER1788//CUST1502/45440/ChickenBreast/Q-1/*@?##125</v>
      </c>
      <c r="D426" s="13" t="str">
        <f t="shared" si="2"/>
        <v>ORDER1788CUST150245440ChickenBreastQ-1*@?##125</v>
      </c>
      <c r="E426" s="13" t="str">
        <f t="shared" si="3"/>
        <v>ORDER1788CUST150245440ChickenBreastQ1125</v>
      </c>
      <c r="F426" s="14">
        <f t="shared" si="4"/>
        <v>45440</v>
      </c>
      <c r="G426" s="13" t="str">
        <f t="shared" si="5"/>
        <v>ORDER1788</v>
      </c>
      <c r="H426" s="13" t="str">
        <f t="shared" si="6"/>
        <v>CUST1502</v>
      </c>
      <c r="I426" s="13" t="str">
        <f t="shared" si="7"/>
        <v>ChickenBreast</v>
      </c>
      <c r="J426" s="13" t="str">
        <f t="shared" si="8"/>
        <v>1</v>
      </c>
      <c r="K426" s="13" t="str">
        <f t="shared" si="9"/>
        <v>125</v>
      </c>
    </row>
    <row r="427">
      <c r="A427" s="10">
        <v>426.0</v>
      </c>
      <c r="B427" s="11" t="s">
        <v>445</v>
      </c>
      <c r="C427" s="12" t="str">
        <f t="shared" si="1"/>
        <v>ORDER1788//CUST1502/45440/Apples/Q-1/*@?##75</v>
      </c>
      <c r="D427" s="13" t="str">
        <f t="shared" si="2"/>
        <v>ORDER1788CUST150245440ApplesQ-1*@?##75</v>
      </c>
      <c r="E427" s="13" t="str">
        <f t="shared" si="3"/>
        <v>ORDER1788CUST150245440ApplesQ175</v>
      </c>
      <c r="F427" s="14">
        <f t="shared" si="4"/>
        <v>45440</v>
      </c>
      <c r="G427" s="13" t="str">
        <f t="shared" si="5"/>
        <v>ORDER1788</v>
      </c>
      <c r="H427" s="13" t="str">
        <f t="shared" si="6"/>
        <v>CUST1502</v>
      </c>
      <c r="I427" s="13" t="str">
        <f t="shared" si="7"/>
        <v>Apples</v>
      </c>
      <c r="J427" s="13" t="str">
        <f t="shared" si="8"/>
        <v>1</v>
      </c>
      <c r="K427" s="13" t="str">
        <f t="shared" si="9"/>
        <v>75</v>
      </c>
    </row>
    <row r="428">
      <c r="A428" s="10">
        <v>427.0</v>
      </c>
      <c r="B428" s="11" t="s">
        <v>446</v>
      </c>
      <c r="C428" s="12" t="str">
        <f t="shared" si="1"/>
        <v>ORDER1787//CUST1193/45440/Bananas/Q-1/*@?##25</v>
      </c>
      <c r="D428" s="13" t="str">
        <f t="shared" si="2"/>
        <v>ORDER1787CUST119345440BananasQ-1*@?##25</v>
      </c>
      <c r="E428" s="13" t="str">
        <f t="shared" si="3"/>
        <v>ORDER1787CUST119345440BananasQ125</v>
      </c>
      <c r="F428" s="14">
        <f t="shared" si="4"/>
        <v>45440</v>
      </c>
      <c r="G428" s="13" t="str">
        <f t="shared" si="5"/>
        <v>ORDER1787</v>
      </c>
      <c r="H428" s="13" t="str">
        <f t="shared" si="6"/>
        <v>CUST1193</v>
      </c>
      <c r="I428" s="13" t="str">
        <f t="shared" si="7"/>
        <v>Bananas</v>
      </c>
      <c r="J428" s="13" t="str">
        <f t="shared" si="8"/>
        <v>1</v>
      </c>
      <c r="K428" s="13" t="str">
        <f t="shared" si="9"/>
        <v>25</v>
      </c>
    </row>
    <row r="429">
      <c r="A429" s="10">
        <v>428.0</v>
      </c>
      <c r="B429" s="11" t="s">
        <v>447</v>
      </c>
      <c r="C429" s="12" t="str">
        <f t="shared" si="1"/>
        <v>ORDER1787//CUST1193/45440/Potatoes/Q-2/*@?##30</v>
      </c>
      <c r="D429" s="13" t="str">
        <f t="shared" si="2"/>
        <v>ORDER1787CUST119345440PotatoesQ-2*@?##30</v>
      </c>
      <c r="E429" s="13" t="str">
        <f t="shared" si="3"/>
        <v>ORDER1787CUST119345440PotatoesQ230</v>
      </c>
      <c r="F429" s="14">
        <f t="shared" si="4"/>
        <v>45440</v>
      </c>
      <c r="G429" s="13" t="str">
        <f t="shared" si="5"/>
        <v>ORDER1787</v>
      </c>
      <c r="H429" s="13" t="str">
        <f t="shared" si="6"/>
        <v>CUST1193</v>
      </c>
      <c r="I429" s="13" t="str">
        <f t="shared" si="7"/>
        <v>Potatoes</v>
      </c>
      <c r="J429" s="13" t="str">
        <f t="shared" si="8"/>
        <v>2</v>
      </c>
      <c r="K429" s="13" t="str">
        <f t="shared" si="9"/>
        <v>30</v>
      </c>
    </row>
    <row r="430">
      <c r="A430" s="10">
        <v>429.0</v>
      </c>
      <c r="B430" s="11" t="s">
        <v>448</v>
      </c>
      <c r="C430" s="12" t="str">
        <f t="shared" si="1"/>
        <v>ORDER1786//CUST2188/45440/Onions/Q-1/*@?##12.5</v>
      </c>
      <c r="D430" s="13" t="str">
        <f t="shared" si="2"/>
        <v>ORDER1786CUST218845440OnionsQ-1*@?##12.5</v>
      </c>
      <c r="E430" s="13" t="str">
        <f t="shared" si="3"/>
        <v>ORDER1786CUST218845440OnionsQ112.5</v>
      </c>
      <c r="F430" s="14">
        <f t="shared" si="4"/>
        <v>45440</v>
      </c>
      <c r="G430" s="13" t="str">
        <f t="shared" si="5"/>
        <v>ORDER1786</v>
      </c>
      <c r="H430" s="13" t="str">
        <f t="shared" si="6"/>
        <v>CUST2188</v>
      </c>
      <c r="I430" s="13" t="str">
        <f t="shared" si="7"/>
        <v>Onions</v>
      </c>
      <c r="J430" s="13" t="str">
        <f t="shared" si="8"/>
        <v>1</v>
      </c>
      <c r="K430" s="13" t="str">
        <f t="shared" si="9"/>
        <v>12.5</v>
      </c>
    </row>
    <row r="431">
      <c r="A431" s="10">
        <v>430.0</v>
      </c>
      <c r="B431" s="11" t="s">
        <v>449</v>
      </c>
      <c r="C431" s="12" t="str">
        <f t="shared" si="1"/>
        <v>ORDER1786//CUST2188/45440/Paneer/Q-1/*@?##40</v>
      </c>
      <c r="D431" s="13" t="str">
        <f t="shared" si="2"/>
        <v>ORDER1786CUST218845440PaneerQ-1*@?##40</v>
      </c>
      <c r="E431" s="13" t="str">
        <f t="shared" si="3"/>
        <v>ORDER1786CUST218845440PaneerQ140</v>
      </c>
      <c r="F431" s="14">
        <f t="shared" si="4"/>
        <v>45440</v>
      </c>
      <c r="G431" s="13" t="str">
        <f t="shared" si="5"/>
        <v>ORDER1786</v>
      </c>
      <c r="H431" s="13" t="str">
        <f t="shared" si="6"/>
        <v>CUST2188</v>
      </c>
      <c r="I431" s="13" t="str">
        <f t="shared" si="7"/>
        <v>Paneer</v>
      </c>
      <c r="J431" s="13" t="str">
        <f t="shared" si="8"/>
        <v>1</v>
      </c>
      <c r="K431" s="13" t="str">
        <f t="shared" si="9"/>
        <v>40</v>
      </c>
    </row>
    <row r="432">
      <c r="A432" s="10">
        <v>431.0</v>
      </c>
      <c r="B432" s="11" t="s">
        <v>450</v>
      </c>
      <c r="C432" s="12" t="str">
        <f t="shared" si="1"/>
        <v>ORDER1785//CUST3384/45440/Butter/Q-1/*@?##125</v>
      </c>
      <c r="D432" s="13" t="str">
        <f t="shared" si="2"/>
        <v>ORDER1785CUST338445440ButterQ-1*@?##125</v>
      </c>
      <c r="E432" s="13" t="str">
        <f t="shared" si="3"/>
        <v>ORDER1785CUST338445440ButterQ1125</v>
      </c>
      <c r="F432" s="14">
        <f t="shared" si="4"/>
        <v>45440</v>
      </c>
      <c r="G432" s="13" t="str">
        <f t="shared" si="5"/>
        <v>ORDER1785</v>
      </c>
      <c r="H432" s="13" t="str">
        <f t="shared" si="6"/>
        <v>CUST3384</v>
      </c>
      <c r="I432" s="13" t="str">
        <f t="shared" si="7"/>
        <v>Butter</v>
      </c>
      <c r="J432" s="13" t="str">
        <f t="shared" si="8"/>
        <v>1</v>
      </c>
      <c r="K432" s="13" t="str">
        <f t="shared" si="9"/>
        <v>125</v>
      </c>
    </row>
    <row r="433">
      <c r="A433" s="10">
        <v>432.0</v>
      </c>
      <c r="B433" s="11" t="s">
        <v>451</v>
      </c>
      <c r="C433" s="12" t="str">
        <f t="shared" si="1"/>
        <v>ORDER1785//CUST3384/45440/CheeseSlices/Q-1/*@?##60</v>
      </c>
      <c r="D433" s="13" t="str">
        <f t="shared" si="2"/>
        <v>ORDER1785CUST338445440CheeseSlicesQ-1*@?##60</v>
      </c>
      <c r="E433" s="13" t="str">
        <f t="shared" si="3"/>
        <v>ORDER1785CUST338445440CheeseSlicesQ160</v>
      </c>
      <c r="F433" s="14">
        <f t="shared" si="4"/>
        <v>45440</v>
      </c>
      <c r="G433" s="13" t="str">
        <f t="shared" si="5"/>
        <v>ORDER1785</v>
      </c>
      <c r="H433" s="13" t="str">
        <f t="shared" si="6"/>
        <v>CUST3384</v>
      </c>
      <c r="I433" s="13" t="str">
        <f t="shared" si="7"/>
        <v>CheeseSlices</v>
      </c>
      <c r="J433" s="13" t="str">
        <f t="shared" si="8"/>
        <v>1</v>
      </c>
      <c r="K433" s="13" t="str">
        <f t="shared" si="9"/>
        <v>60</v>
      </c>
    </row>
    <row r="434">
      <c r="A434" s="10">
        <v>433.0</v>
      </c>
      <c r="B434" s="11" t="s">
        <v>452</v>
      </c>
      <c r="C434" s="12" t="str">
        <f t="shared" si="1"/>
        <v>ORDER1784//CUST2658/45440/Sugar/Q-2/*@?##45</v>
      </c>
      <c r="D434" s="13" t="str">
        <f t="shared" si="2"/>
        <v>ORDER1784CUST265845440SugarQ-2*@?##45</v>
      </c>
      <c r="E434" s="13" t="str">
        <f t="shared" si="3"/>
        <v>ORDER1784CUST265845440SugarQ245</v>
      </c>
      <c r="F434" s="14">
        <f t="shared" si="4"/>
        <v>45440</v>
      </c>
      <c r="G434" s="13" t="str">
        <f t="shared" si="5"/>
        <v>ORDER1784</v>
      </c>
      <c r="H434" s="13" t="str">
        <f t="shared" si="6"/>
        <v>CUST2658</v>
      </c>
      <c r="I434" s="13" t="str">
        <f t="shared" si="7"/>
        <v>Sugar</v>
      </c>
      <c r="J434" s="13" t="str">
        <f t="shared" si="8"/>
        <v>2</v>
      </c>
      <c r="K434" s="13" t="str">
        <f t="shared" si="9"/>
        <v>45</v>
      </c>
    </row>
    <row r="435">
      <c r="A435" s="10">
        <v>434.0</v>
      </c>
      <c r="B435" s="11" t="s">
        <v>453</v>
      </c>
      <c r="C435" s="12" t="str">
        <f t="shared" si="1"/>
        <v>ORDER1784//CUST2658/45440/CookingOil/Q-1/*@?##75</v>
      </c>
      <c r="D435" s="13" t="str">
        <f t="shared" si="2"/>
        <v>ORDER1784CUST265845440CookingOilQ-1*@?##75</v>
      </c>
      <c r="E435" s="13" t="str">
        <f t="shared" si="3"/>
        <v>ORDER1784CUST265845440CookingOilQ175</v>
      </c>
      <c r="F435" s="14">
        <f t="shared" si="4"/>
        <v>45440</v>
      </c>
      <c r="G435" s="13" t="str">
        <f t="shared" si="5"/>
        <v>ORDER1784</v>
      </c>
      <c r="H435" s="13" t="str">
        <f t="shared" si="6"/>
        <v>CUST2658</v>
      </c>
      <c r="I435" s="13" t="str">
        <f t="shared" si="7"/>
        <v>CookingOil</v>
      </c>
      <c r="J435" s="13" t="str">
        <f t="shared" si="8"/>
        <v>1</v>
      </c>
      <c r="K435" s="13" t="str">
        <f t="shared" si="9"/>
        <v>75</v>
      </c>
    </row>
    <row r="436">
      <c r="A436" s="10">
        <v>435.0</v>
      </c>
      <c r="B436" s="11" t="s">
        <v>454</v>
      </c>
      <c r="C436" s="12" t="str">
        <f t="shared" si="1"/>
        <v>ORDER1783//CUST8317/45440/TeaLeaves/Q-1/*@?##60</v>
      </c>
      <c r="D436" s="13" t="str">
        <f t="shared" si="2"/>
        <v>ORDER1783CUST831745440TeaLeavesQ-1*@?##60</v>
      </c>
      <c r="E436" s="13" t="str">
        <f t="shared" si="3"/>
        <v>ORDER1783CUST831745440TeaLeavesQ160</v>
      </c>
      <c r="F436" s="14">
        <f t="shared" si="4"/>
        <v>45440</v>
      </c>
      <c r="G436" s="13" t="str">
        <f t="shared" si="5"/>
        <v>ORDER1783</v>
      </c>
      <c r="H436" s="13" t="str">
        <f t="shared" si="6"/>
        <v>CUST8317</v>
      </c>
      <c r="I436" s="13" t="str">
        <f t="shared" si="7"/>
        <v>TeaLeaves</v>
      </c>
      <c r="J436" s="13" t="str">
        <f t="shared" si="8"/>
        <v>1</v>
      </c>
      <c r="K436" s="13" t="str">
        <f t="shared" si="9"/>
        <v>60</v>
      </c>
    </row>
    <row r="437">
      <c r="A437" s="10">
        <v>436.0</v>
      </c>
      <c r="B437" s="11" t="s">
        <v>455</v>
      </c>
      <c r="C437" s="12" t="str">
        <f t="shared" si="1"/>
        <v>ORDER1783//CUST8317/45440/CoffeePowder/Q-1/*@?##45</v>
      </c>
      <c r="D437" s="13" t="str">
        <f t="shared" si="2"/>
        <v>ORDER1783CUST831745440CoffeePowderQ-1*@?##45</v>
      </c>
      <c r="E437" s="13" t="str">
        <f t="shared" si="3"/>
        <v>ORDER1783CUST831745440CoffeePowderQ145</v>
      </c>
      <c r="F437" s="14">
        <f t="shared" si="4"/>
        <v>45440</v>
      </c>
      <c r="G437" s="13" t="str">
        <f t="shared" si="5"/>
        <v>ORDER1783</v>
      </c>
      <c r="H437" s="13" t="str">
        <f t="shared" si="6"/>
        <v>CUST8317</v>
      </c>
      <c r="I437" s="13" t="str">
        <f t="shared" si="7"/>
        <v>CoffeePowder</v>
      </c>
      <c r="J437" s="13" t="str">
        <f t="shared" si="8"/>
        <v>1</v>
      </c>
      <c r="K437" s="13" t="str">
        <f t="shared" si="9"/>
        <v>45</v>
      </c>
    </row>
    <row r="438">
      <c r="A438" s="10">
        <v>437.0</v>
      </c>
      <c r="B438" s="11" t="s">
        <v>456</v>
      </c>
      <c r="C438" s="12" t="str">
        <f t="shared" si="1"/>
        <v>ORDER1782//CUST6201/45440/Biscuits/Q-1/*@?##20</v>
      </c>
      <c r="D438" s="13" t="str">
        <f t="shared" si="2"/>
        <v>ORDER1782CUST620145440BiscuitsQ-1*@?##20</v>
      </c>
      <c r="E438" s="13" t="str">
        <f t="shared" si="3"/>
        <v>ORDER1782CUST620145440BiscuitsQ120</v>
      </c>
      <c r="F438" s="14">
        <f t="shared" si="4"/>
        <v>45440</v>
      </c>
      <c r="G438" s="13" t="str">
        <f t="shared" si="5"/>
        <v>ORDER1782</v>
      </c>
      <c r="H438" s="13" t="str">
        <f t="shared" si="6"/>
        <v>CUST6201</v>
      </c>
      <c r="I438" s="13" t="str">
        <f t="shared" si="7"/>
        <v>Biscuits</v>
      </c>
      <c r="J438" s="13" t="str">
        <f t="shared" si="8"/>
        <v>1</v>
      </c>
      <c r="K438" s="13" t="str">
        <f t="shared" si="9"/>
        <v>20</v>
      </c>
    </row>
    <row r="439">
      <c r="A439" s="10">
        <v>438.0</v>
      </c>
      <c r="B439" s="11" t="s">
        <v>457</v>
      </c>
      <c r="C439" s="12" t="str">
        <f t="shared" si="1"/>
        <v>ORDER1782//CUST6201/45440/Chocolates/Q-1/*@?##50</v>
      </c>
      <c r="D439" s="13" t="str">
        <f t="shared" si="2"/>
        <v>ORDER1782CUST620145440ChocolatesQ-1*@?##50</v>
      </c>
      <c r="E439" s="13" t="str">
        <f t="shared" si="3"/>
        <v>ORDER1782CUST620145440ChocolatesQ150</v>
      </c>
      <c r="F439" s="14">
        <f t="shared" si="4"/>
        <v>45440</v>
      </c>
      <c r="G439" s="13" t="str">
        <f t="shared" si="5"/>
        <v>ORDER1782</v>
      </c>
      <c r="H439" s="13" t="str">
        <f t="shared" si="6"/>
        <v>CUST6201</v>
      </c>
      <c r="I439" s="13" t="str">
        <f t="shared" si="7"/>
        <v>Chocolates</v>
      </c>
      <c r="J439" s="13" t="str">
        <f t="shared" si="8"/>
        <v>1</v>
      </c>
      <c r="K439" s="13" t="str">
        <f t="shared" si="9"/>
        <v>50</v>
      </c>
    </row>
    <row r="440">
      <c r="A440" s="10">
        <v>439.0</v>
      </c>
      <c r="B440" s="11" t="s">
        <v>458</v>
      </c>
      <c r="C440" s="12" t="str">
        <f t="shared" si="1"/>
        <v>ORDER1781//CUST8355/45440/IceCream/Q-2/*@?##180</v>
      </c>
      <c r="D440" s="13" t="str">
        <f t="shared" si="2"/>
        <v>ORDER1781CUST835545440IceCreamQ-2*@?##180</v>
      </c>
      <c r="E440" s="13" t="str">
        <f t="shared" si="3"/>
        <v>ORDER1781CUST835545440IceCreamQ2180</v>
      </c>
      <c r="F440" s="14">
        <f t="shared" si="4"/>
        <v>45440</v>
      </c>
      <c r="G440" s="13" t="str">
        <f t="shared" si="5"/>
        <v>ORDER1781</v>
      </c>
      <c r="H440" s="13" t="str">
        <f t="shared" si="6"/>
        <v>CUST8355</v>
      </c>
      <c r="I440" s="13" t="str">
        <f t="shared" si="7"/>
        <v>IceCream</v>
      </c>
      <c r="J440" s="13" t="str">
        <f t="shared" si="8"/>
        <v>2</v>
      </c>
      <c r="K440" s="13" t="str">
        <f t="shared" si="9"/>
        <v>180</v>
      </c>
    </row>
    <row r="441">
      <c r="A441" s="10">
        <v>440.0</v>
      </c>
      <c r="B441" s="11" t="s">
        <v>459</v>
      </c>
      <c r="C441" s="12" t="str">
        <f t="shared" si="1"/>
        <v>ORDER1781//CUST8355/45440/SoftDrink/Q-1/*@?##50</v>
      </c>
      <c r="D441" s="13" t="str">
        <f t="shared" si="2"/>
        <v>ORDER1781CUST835545440SoftDrinkQ-1*@?##50</v>
      </c>
      <c r="E441" s="13" t="str">
        <f t="shared" si="3"/>
        <v>ORDER1781CUST835545440SoftDrinkQ150</v>
      </c>
      <c r="F441" s="14">
        <f t="shared" si="4"/>
        <v>45440</v>
      </c>
      <c r="G441" s="13" t="str">
        <f t="shared" si="5"/>
        <v>ORDER1781</v>
      </c>
      <c r="H441" s="13" t="str">
        <f t="shared" si="6"/>
        <v>CUST8355</v>
      </c>
      <c r="I441" s="13" t="str">
        <f t="shared" si="7"/>
        <v>SoftDrink</v>
      </c>
      <c r="J441" s="13" t="str">
        <f t="shared" si="8"/>
        <v>1</v>
      </c>
      <c r="K441" s="13" t="str">
        <f t="shared" si="9"/>
        <v>50</v>
      </c>
    </row>
    <row r="442">
      <c r="A442" s="10">
        <v>441.0</v>
      </c>
      <c r="B442" s="11" t="s">
        <v>460</v>
      </c>
      <c r="C442" s="12" t="str">
        <f t="shared" si="1"/>
        <v>ORDER1780//CUST3938/45440/BasmatiRice/Q-1/*@?##60</v>
      </c>
      <c r="D442" s="13" t="str">
        <f t="shared" si="2"/>
        <v>ORDER1780CUST393845440BasmatiRiceQ-1*@?##60</v>
      </c>
      <c r="E442" s="13" t="str">
        <f t="shared" si="3"/>
        <v>ORDER1780CUST393845440BasmatiRiceQ160</v>
      </c>
      <c r="F442" s="14">
        <f t="shared" si="4"/>
        <v>45440</v>
      </c>
      <c r="G442" s="13" t="str">
        <f t="shared" si="5"/>
        <v>ORDER1780</v>
      </c>
      <c r="H442" s="13" t="str">
        <f t="shared" si="6"/>
        <v>CUST3938</v>
      </c>
      <c r="I442" s="13" t="str">
        <f t="shared" si="7"/>
        <v>BasmatiRice</v>
      </c>
      <c r="J442" s="13" t="str">
        <f t="shared" si="8"/>
        <v>1</v>
      </c>
      <c r="K442" s="13" t="str">
        <f t="shared" si="9"/>
        <v>60</v>
      </c>
    </row>
    <row r="443">
      <c r="A443" s="10">
        <v>442.0</v>
      </c>
      <c r="B443" s="11" t="s">
        <v>461</v>
      </c>
      <c r="C443" s="12" t="str">
        <f t="shared" si="1"/>
        <v>ORDER1780//CUST3938/45440/WholeWheatBread/Q-1/*@?##20</v>
      </c>
      <c r="D443" s="13" t="str">
        <f t="shared" si="2"/>
        <v>ORDER1780CUST393845440WholeWheatBreadQ-1*@?##20</v>
      </c>
      <c r="E443" s="13" t="str">
        <f t="shared" si="3"/>
        <v>ORDER1780CUST393845440WholeWheatBreadQ120</v>
      </c>
      <c r="F443" s="14">
        <f t="shared" si="4"/>
        <v>45440</v>
      </c>
      <c r="G443" s="13" t="str">
        <f t="shared" si="5"/>
        <v>ORDER1780</v>
      </c>
      <c r="H443" s="13" t="str">
        <f t="shared" si="6"/>
        <v>CUST3938</v>
      </c>
      <c r="I443" s="13" t="str">
        <f t="shared" si="7"/>
        <v>WholeWheatBread</v>
      </c>
      <c r="J443" s="13" t="str">
        <f t="shared" si="8"/>
        <v>1</v>
      </c>
      <c r="K443" s="13" t="str">
        <f t="shared" si="9"/>
        <v>20</v>
      </c>
    </row>
    <row r="444">
      <c r="A444" s="10">
        <v>443.0</v>
      </c>
      <c r="B444" s="11" t="s">
        <v>462</v>
      </c>
      <c r="C444" s="12" t="str">
        <f t="shared" si="1"/>
        <v>ORDER1779//CUST1509/45440/FreshMilk/Q-1/*@?##30</v>
      </c>
      <c r="D444" s="13" t="str">
        <f t="shared" si="2"/>
        <v>ORDER1779CUST150945440FreshMilkQ-1*@?##30</v>
      </c>
      <c r="E444" s="13" t="str">
        <f t="shared" si="3"/>
        <v>ORDER1779CUST150945440FreshMilkQ130</v>
      </c>
      <c r="F444" s="14">
        <f t="shared" si="4"/>
        <v>45440</v>
      </c>
      <c r="G444" s="13" t="str">
        <f t="shared" si="5"/>
        <v>ORDER1779</v>
      </c>
      <c r="H444" s="13" t="str">
        <f t="shared" si="6"/>
        <v>CUST1509</v>
      </c>
      <c r="I444" s="13" t="str">
        <f t="shared" si="7"/>
        <v>FreshMilk</v>
      </c>
      <c r="J444" s="13" t="str">
        <f t="shared" si="8"/>
        <v>1</v>
      </c>
      <c r="K444" s="13" t="str">
        <f t="shared" si="9"/>
        <v>30</v>
      </c>
    </row>
    <row r="445">
      <c r="A445" s="10">
        <v>444.0</v>
      </c>
      <c r="B445" s="11" t="s">
        <v>463</v>
      </c>
      <c r="C445" s="12" t="str">
        <f t="shared" si="1"/>
        <v>ORDER1779//CUST1509/45440/Eggs/Q-1/*@?##40</v>
      </c>
      <c r="D445" s="13" t="str">
        <f t="shared" si="2"/>
        <v>ORDER1779CUST150945440EggsQ-1*@?##40</v>
      </c>
      <c r="E445" s="13" t="str">
        <f t="shared" si="3"/>
        <v>ORDER1779CUST150945440EggsQ140</v>
      </c>
      <c r="F445" s="14">
        <f t="shared" si="4"/>
        <v>45440</v>
      </c>
      <c r="G445" s="13" t="str">
        <f t="shared" si="5"/>
        <v>ORDER1779</v>
      </c>
      <c r="H445" s="13" t="str">
        <f t="shared" si="6"/>
        <v>CUST1509</v>
      </c>
      <c r="I445" s="13" t="str">
        <f t="shared" si="7"/>
        <v>Eggs</v>
      </c>
      <c r="J445" s="13" t="str">
        <f t="shared" si="8"/>
        <v>1</v>
      </c>
      <c r="K445" s="13" t="str">
        <f t="shared" si="9"/>
        <v>40</v>
      </c>
    </row>
    <row r="446">
      <c r="A446" s="10">
        <v>445.0</v>
      </c>
      <c r="B446" s="11" t="s">
        <v>464</v>
      </c>
      <c r="C446" s="12" t="str">
        <f t="shared" si="1"/>
        <v>ORDER1778//CUST6869/45440/ChickenBreast/Q-1/*@?##125</v>
      </c>
      <c r="D446" s="13" t="str">
        <f t="shared" si="2"/>
        <v>ORDER1778CUST686945440ChickenBreastQ-1*@?##125</v>
      </c>
      <c r="E446" s="13" t="str">
        <f t="shared" si="3"/>
        <v>ORDER1778CUST686945440ChickenBreastQ1125</v>
      </c>
      <c r="F446" s="14">
        <f t="shared" si="4"/>
        <v>45440</v>
      </c>
      <c r="G446" s="13" t="str">
        <f t="shared" si="5"/>
        <v>ORDER1778</v>
      </c>
      <c r="H446" s="13" t="str">
        <f t="shared" si="6"/>
        <v>CUST6869</v>
      </c>
      <c r="I446" s="13" t="str">
        <f t="shared" si="7"/>
        <v>ChickenBreast</v>
      </c>
      <c r="J446" s="13" t="str">
        <f t="shared" si="8"/>
        <v>1</v>
      </c>
      <c r="K446" s="13" t="str">
        <f t="shared" si="9"/>
        <v>125</v>
      </c>
    </row>
    <row r="447">
      <c r="A447" s="10">
        <v>446.0</v>
      </c>
      <c r="B447" s="11" t="s">
        <v>465</v>
      </c>
      <c r="C447" s="12" t="str">
        <f t="shared" si="1"/>
        <v>ORDER1778//CUST6869/45440/Apples/Q-1/*@?##75</v>
      </c>
      <c r="D447" s="13" t="str">
        <f t="shared" si="2"/>
        <v>ORDER1778CUST686945440ApplesQ-1*@?##75</v>
      </c>
      <c r="E447" s="13" t="str">
        <f t="shared" si="3"/>
        <v>ORDER1778CUST686945440ApplesQ175</v>
      </c>
      <c r="F447" s="14">
        <f t="shared" si="4"/>
        <v>45440</v>
      </c>
      <c r="G447" s="13" t="str">
        <f t="shared" si="5"/>
        <v>ORDER1778</v>
      </c>
      <c r="H447" s="13" t="str">
        <f t="shared" si="6"/>
        <v>CUST6869</v>
      </c>
      <c r="I447" s="13" t="str">
        <f t="shared" si="7"/>
        <v>Apples</v>
      </c>
      <c r="J447" s="13" t="str">
        <f t="shared" si="8"/>
        <v>1</v>
      </c>
      <c r="K447" s="13" t="str">
        <f t="shared" si="9"/>
        <v>75</v>
      </c>
    </row>
    <row r="448">
      <c r="A448" s="10">
        <v>447.0</v>
      </c>
      <c r="B448" s="11" t="s">
        <v>466</v>
      </c>
      <c r="C448" s="12" t="str">
        <f t="shared" si="1"/>
        <v>ORDER1777//CUST6570/45440/Bananas/Q-1/*@?##25</v>
      </c>
      <c r="D448" s="13" t="str">
        <f t="shared" si="2"/>
        <v>ORDER1777CUST657045440BananasQ-1*@?##25</v>
      </c>
      <c r="E448" s="13" t="str">
        <f t="shared" si="3"/>
        <v>ORDER1777CUST657045440BananasQ125</v>
      </c>
      <c r="F448" s="14">
        <f t="shared" si="4"/>
        <v>45440</v>
      </c>
      <c r="G448" s="13" t="str">
        <f t="shared" si="5"/>
        <v>ORDER1777</v>
      </c>
      <c r="H448" s="13" t="str">
        <f t="shared" si="6"/>
        <v>CUST6570</v>
      </c>
      <c r="I448" s="13" t="str">
        <f t="shared" si="7"/>
        <v>Bananas</v>
      </c>
      <c r="J448" s="13" t="str">
        <f t="shared" si="8"/>
        <v>1</v>
      </c>
      <c r="K448" s="13" t="str">
        <f t="shared" si="9"/>
        <v>25</v>
      </c>
    </row>
    <row r="449">
      <c r="A449" s="10">
        <v>448.0</v>
      </c>
      <c r="B449" s="11" t="s">
        <v>467</v>
      </c>
      <c r="C449" s="12" t="str">
        <f t="shared" si="1"/>
        <v>ORDER1777//CUST6570/45440/Potatoes/Q-2/*@?##30</v>
      </c>
      <c r="D449" s="13" t="str">
        <f t="shared" si="2"/>
        <v>ORDER1777CUST657045440PotatoesQ-2*@?##30</v>
      </c>
      <c r="E449" s="13" t="str">
        <f t="shared" si="3"/>
        <v>ORDER1777CUST657045440PotatoesQ230</v>
      </c>
      <c r="F449" s="14">
        <f t="shared" si="4"/>
        <v>45440</v>
      </c>
      <c r="G449" s="13" t="str">
        <f t="shared" si="5"/>
        <v>ORDER1777</v>
      </c>
      <c r="H449" s="13" t="str">
        <f t="shared" si="6"/>
        <v>CUST6570</v>
      </c>
      <c r="I449" s="13" t="str">
        <f t="shared" si="7"/>
        <v>Potatoes</v>
      </c>
      <c r="J449" s="13" t="str">
        <f t="shared" si="8"/>
        <v>2</v>
      </c>
      <c r="K449" s="13" t="str">
        <f t="shared" si="9"/>
        <v>30</v>
      </c>
    </row>
    <row r="450">
      <c r="A450" s="10">
        <v>449.0</v>
      </c>
      <c r="B450" s="11" t="s">
        <v>468</v>
      </c>
      <c r="C450" s="12" t="str">
        <f t="shared" si="1"/>
        <v>ORDER1776//CUST3392/45440/Onions/Q-2/*@?##25</v>
      </c>
      <c r="D450" s="13" t="str">
        <f t="shared" si="2"/>
        <v>ORDER1776CUST339245440OnionsQ-2*@?##25</v>
      </c>
      <c r="E450" s="13" t="str">
        <f t="shared" si="3"/>
        <v>ORDER1776CUST339245440OnionsQ225</v>
      </c>
      <c r="F450" s="14">
        <f t="shared" si="4"/>
        <v>45440</v>
      </c>
      <c r="G450" s="13" t="str">
        <f t="shared" si="5"/>
        <v>ORDER1776</v>
      </c>
      <c r="H450" s="13" t="str">
        <f t="shared" si="6"/>
        <v>CUST3392</v>
      </c>
      <c r="I450" s="13" t="str">
        <f t="shared" si="7"/>
        <v>Onions</v>
      </c>
      <c r="J450" s="13" t="str">
        <f t="shared" si="8"/>
        <v>2</v>
      </c>
      <c r="K450" s="13" t="str">
        <f t="shared" si="9"/>
        <v>25</v>
      </c>
    </row>
    <row r="451">
      <c r="A451" s="10">
        <v>450.0</v>
      </c>
      <c r="B451" s="11" t="s">
        <v>469</v>
      </c>
      <c r="C451" s="12" t="str">
        <f t="shared" si="1"/>
        <v>ORDER1776//CUST3392/45440/Paneer/Q-2/*@?##80</v>
      </c>
      <c r="D451" s="13" t="str">
        <f t="shared" si="2"/>
        <v>ORDER1776CUST339245440PaneerQ-2*@?##80</v>
      </c>
      <c r="E451" s="13" t="str">
        <f t="shared" si="3"/>
        <v>ORDER1776CUST339245440PaneerQ280</v>
      </c>
      <c r="F451" s="14">
        <f t="shared" si="4"/>
        <v>45440</v>
      </c>
      <c r="G451" s="13" t="str">
        <f t="shared" si="5"/>
        <v>ORDER1776</v>
      </c>
      <c r="H451" s="13" t="str">
        <f t="shared" si="6"/>
        <v>CUST3392</v>
      </c>
      <c r="I451" s="13" t="str">
        <f t="shared" si="7"/>
        <v>Paneer</v>
      </c>
      <c r="J451" s="13" t="str">
        <f t="shared" si="8"/>
        <v>2</v>
      </c>
      <c r="K451" s="13" t="str">
        <f t="shared" si="9"/>
        <v>80</v>
      </c>
    </row>
    <row r="452">
      <c r="A452" s="10">
        <v>451.0</v>
      </c>
      <c r="B452" s="11" t="s">
        <v>470</v>
      </c>
      <c r="C452" s="12" t="str">
        <f t="shared" si="1"/>
        <v>ORDER1775//CUST1520/45440/Butter/Q-1/*@?##125</v>
      </c>
      <c r="D452" s="13" t="str">
        <f t="shared" si="2"/>
        <v>ORDER1775CUST152045440ButterQ-1*@?##125</v>
      </c>
      <c r="E452" s="13" t="str">
        <f t="shared" si="3"/>
        <v>ORDER1775CUST152045440ButterQ1125</v>
      </c>
      <c r="F452" s="14">
        <f t="shared" si="4"/>
        <v>45440</v>
      </c>
      <c r="G452" s="13" t="str">
        <f t="shared" si="5"/>
        <v>ORDER1775</v>
      </c>
      <c r="H452" s="13" t="str">
        <f t="shared" si="6"/>
        <v>CUST1520</v>
      </c>
      <c r="I452" s="13" t="str">
        <f t="shared" si="7"/>
        <v>Butter</v>
      </c>
      <c r="J452" s="13" t="str">
        <f t="shared" si="8"/>
        <v>1</v>
      </c>
      <c r="K452" s="13" t="str">
        <f t="shared" si="9"/>
        <v>125</v>
      </c>
    </row>
    <row r="453">
      <c r="A453" s="10">
        <v>452.0</v>
      </c>
      <c r="B453" s="11" t="s">
        <v>471</v>
      </c>
      <c r="C453" s="12" t="str">
        <f t="shared" si="1"/>
        <v>ORDER1775//CUST1520/45440/CheeseSlices/Q-1/*@?##60</v>
      </c>
      <c r="D453" s="13" t="str">
        <f t="shared" si="2"/>
        <v>ORDER1775CUST152045440CheeseSlicesQ-1*@?##60</v>
      </c>
      <c r="E453" s="13" t="str">
        <f t="shared" si="3"/>
        <v>ORDER1775CUST152045440CheeseSlicesQ160</v>
      </c>
      <c r="F453" s="14">
        <f t="shared" si="4"/>
        <v>45440</v>
      </c>
      <c r="G453" s="13" t="str">
        <f t="shared" si="5"/>
        <v>ORDER1775</v>
      </c>
      <c r="H453" s="13" t="str">
        <f t="shared" si="6"/>
        <v>CUST1520</v>
      </c>
      <c r="I453" s="13" t="str">
        <f t="shared" si="7"/>
        <v>CheeseSlices</v>
      </c>
      <c r="J453" s="13" t="str">
        <f t="shared" si="8"/>
        <v>1</v>
      </c>
      <c r="K453" s="13" t="str">
        <f t="shared" si="9"/>
        <v>60</v>
      </c>
    </row>
    <row r="454">
      <c r="A454" s="10">
        <v>453.0</v>
      </c>
      <c r="B454" s="11" t="s">
        <v>472</v>
      </c>
      <c r="C454" s="12" t="str">
        <f t="shared" si="1"/>
        <v>ORDER1774//CUST5670/45439/Sugar/Q-1/*@?##22.5</v>
      </c>
      <c r="D454" s="13" t="str">
        <f t="shared" si="2"/>
        <v>ORDER1774CUST567045439SugarQ-1*@?##22.5</v>
      </c>
      <c r="E454" s="13" t="str">
        <f t="shared" si="3"/>
        <v>ORDER1774CUST567045439SugarQ122.5</v>
      </c>
      <c r="F454" s="14">
        <f t="shared" si="4"/>
        <v>45439</v>
      </c>
      <c r="G454" s="13" t="str">
        <f t="shared" si="5"/>
        <v>ORDER1774</v>
      </c>
      <c r="H454" s="13" t="str">
        <f t="shared" si="6"/>
        <v>CUST5670</v>
      </c>
      <c r="I454" s="13" t="str">
        <f t="shared" si="7"/>
        <v>Sugar</v>
      </c>
      <c r="J454" s="13" t="str">
        <f t="shared" si="8"/>
        <v>1</v>
      </c>
      <c r="K454" s="13" t="str">
        <f t="shared" si="9"/>
        <v>22.5</v>
      </c>
    </row>
    <row r="455">
      <c r="A455" s="10">
        <v>454.0</v>
      </c>
      <c r="B455" s="11" t="s">
        <v>473</v>
      </c>
      <c r="C455" s="12" t="str">
        <f t="shared" si="1"/>
        <v>ORDER1774//CUST5670/45439/CookingOil/Q-1/*@?##75</v>
      </c>
      <c r="D455" s="13" t="str">
        <f t="shared" si="2"/>
        <v>ORDER1774CUST567045439CookingOilQ-1*@?##75</v>
      </c>
      <c r="E455" s="13" t="str">
        <f t="shared" si="3"/>
        <v>ORDER1774CUST567045439CookingOilQ175</v>
      </c>
      <c r="F455" s="14">
        <f t="shared" si="4"/>
        <v>45439</v>
      </c>
      <c r="G455" s="13" t="str">
        <f t="shared" si="5"/>
        <v>ORDER1774</v>
      </c>
      <c r="H455" s="13" t="str">
        <f t="shared" si="6"/>
        <v>CUST5670</v>
      </c>
      <c r="I455" s="13" t="str">
        <f t="shared" si="7"/>
        <v>CookingOil</v>
      </c>
      <c r="J455" s="13" t="str">
        <f t="shared" si="8"/>
        <v>1</v>
      </c>
      <c r="K455" s="13" t="str">
        <f t="shared" si="9"/>
        <v>75</v>
      </c>
    </row>
    <row r="456">
      <c r="A456" s="10">
        <v>455.0</v>
      </c>
      <c r="B456" s="11" t="s">
        <v>474</v>
      </c>
      <c r="C456" s="12" t="str">
        <f t="shared" si="1"/>
        <v>ORDER1773//CUST4485/45439/TeaLeaves/Q-1/*@?##60</v>
      </c>
      <c r="D456" s="13" t="str">
        <f t="shared" si="2"/>
        <v>ORDER1773CUST448545439TeaLeavesQ-1*@?##60</v>
      </c>
      <c r="E456" s="13" t="str">
        <f t="shared" si="3"/>
        <v>ORDER1773CUST448545439TeaLeavesQ160</v>
      </c>
      <c r="F456" s="14">
        <f t="shared" si="4"/>
        <v>45439</v>
      </c>
      <c r="G456" s="13" t="str">
        <f t="shared" si="5"/>
        <v>ORDER1773</v>
      </c>
      <c r="H456" s="13" t="str">
        <f t="shared" si="6"/>
        <v>CUST4485</v>
      </c>
      <c r="I456" s="13" t="str">
        <f t="shared" si="7"/>
        <v>TeaLeaves</v>
      </c>
      <c r="J456" s="13" t="str">
        <f t="shared" si="8"/>
        <v>1</v>
      </c>
      <c r="K456" s="13" t="str">
        <f t="shared" si="9"/>
        <v>60</v>
      </c>
    </row>
    <row r="457">
      <c r="A457" s="10">
        <v>456.0</v>
      </c>
      <c r="B457" s="11" t="s">
        <v>475</v>
      </c>
      <c r="C457" s="12" t="str">
        <f t="shared" si="1"/>
        <v>ORDER1773//CUST4485/45439/CoffeePowder/Q-2/*@?##90</v>
      </c>
      <c r="D457" s="13" t="str">
        <f t="shared" si="2"/>
        <v>ORDER1773CUST448545439CoffeePowderQ-2*@?##90</v>
      </c>
      <c r="E457" s="13" t="str">
        <f t="shared" si="3"/>
        <v>ORDER1773CUST448545439CoffeePowderQ290</v>
      </c>
      <c r="F457" s="14">
        <f t="shared" si="4"/>
        <v>45439</v>
      </c>
      <c r="G457" s="13" t="str">
        <f t="shared" si="5"/>
        <v>ORDER1773</v>
      </c>
      <c r="H457" s="13" t="str">
        <f t="shared" si="6"/>
        <v>CUST4485</v>
      </c>
      <c r="I457" s="13" t="str">
        <f t="shared" si="7"/>
        <v>CoffeePowder</v>
      </c>
      <c r="J457" s="13" t="str">
        <f t="shared" si="8"/>
        <v>2</v>
      </c>
      <c r="K457" s="13" t="str">
        <f t="shared" si="9"/>
        <v>90</v>
      </c>
    </row>
    <row r="458">
      <c r="A458" s="10">
        <v>457.0</v>
      </c>
      <c r="B458" s="11" t="s">
        <v>476</v>
      </c>
      <c r="C458" s="12" t="str">
        <f t="shared" si="1"/>
        <v>ORDER1772//CUST5670/45439/Biscuits/Q-1/*@?##20</v>
      </c>
      <c r="D458" s="13" t="str">
        <f t="shared" si="2"/>
        <v>ORDER1772CUST567045439BiscuitsQ-1*@?##20</v>
      </c>
      <c r="E458" s="13" t="str">
        <f t="shared" si="3"/>
        <v>ORDER1772CUST567045439BiscuitsQ120</v>
      </c>
      <c r="F458" s="14">
        <f t="shared" si="4"/>
        <v>45439</v>
      </c>
      <c r="G458" s="13" t="str">
        <f t="shared" si="5"/>
        <v>ORDER1772</v>
      </c>
      <c r="H458" s="13" t="str">
        <f t="shared" si="6"/>
        <v>CUST5670</v>
      </c>
      <c r="I458" s="13" t="str">
        <f t="shared" si="7"/>
        <v>Biscuits</v>
      </c>
      <c r="J458" s="13" t="str">
        <f t="shared" si="8"/>
        <v>1</v>
      </c>
      <c r="K458" s="13" t="str">
        <f t="shared" si="9"/>
        <v>20</v>
      </c>
    </row>
    <row r="459">
      <c r="A459" s="10">
        <v>458.0</v>
      </c>
      <c r="B459" s="11" t="s">
        <v>477</v>
      </c>
      <c r="C459" s="12" t="str">
        <f t="shared" si="1"/>
        <v>ORDER1772//CUST5670/45439/Chocolates/Q-1/*@?##50</v>
      </c>
      <c r="D459" s="13" t="str">
        <f t="shared" si="2"/>
        <v>ORDER1772CUST567045439ChocolatesQ-1*@?##50</v>
      </c>
      <c r="E459" s="13" t="str">
        <f t="shared" si="3"/>
        <v>ORDER1772CUST567045439ChocolatesQ150</v>
      </c>
      <c r="F459" s="14">
        <f t="shared" si="4"/>
        <v>45439</v>
      </c>
      <c r="G459" s="13" t="str">
        <f t="shared" si="5"/>
        <v>ORDER1772</v>
      </c>
      <c r="H459" s="13" t="str">
        <f t="shared" si="6"/>
        <v>CUST5670</v>
      </c>
      <c r="I459" s="13" t="str">
        <f t="shared" si="7"/>
        <v>Chocolates</v>
      </c>
      <c r="J459" s="13" t="str">
        <f t="shared" si="8"/>
        <v>1</v>
      </c>
      <c r="K459" s="13" t="str">
        <f t="shared" si="9"/>
        <v>50</v>
      </c>
    </row>
    <row r="460">
      <c r="A460" s="10">
        <v>459.0</v>
      </c>
      <c r="B460" s="11" t="s">
        <v>478</v>
      </c>
      <c r="C460" s="12" t="str">
        <f t="shared" si="1"/>
        <v>ORDER1771//CUST8724/45439/IceCream/Q-1/*@?##90</v>
      </c>
      <c r="D460" s="13" t="str">
        <f t="shared" si="2"/>
        <v>ORDER1771CUST872445439IceCreamQ-1*@?##90</v>
      </c>
      <c r="E460" s="13" t="str">
        <f t="shared" si="3"/>
        <v>ORDER1771CUST872445439IceCreamQ190</v>
      </c>
      <c r="F460" s="14">
        <f t="shared" si="4"/>
        <v>45439</v>
      </c>
      <c r="G460" s="13" t="str">
        <f t="shared" si="5"/>
        <v>ORDER1771</v>
      </c>
      <c r="H460" s="13" t="str">
        <f t="shared" si="6"/>
        <v>CUST8724</v>
      </c>
      <c r="I460" s="13" t="str">
        <f t="shared" si="7"/>
        <v>IceCream</v>
      </c>
      <c r="J460" s="13" t="str">
        <f t="shared" si="8"/>
        <v>1</v>
      </c>
      <c r="K460" s="13" t="str">
        <f t="shared" si="9"/>
        <v>90</v>
      </c>
    </row>
    <row r="461">
      <c r="A461" s="10">
        <v>460.0</v>
      </c>
      <c r="B461" s="11" t="s">
        <v>479</v>
      </c>
      <c r="C461" s="12" t="str">
        <f t="shared" si="1"/>
        <v>ORDER1771//CUST8724/45439/SoftDrink/Q-1/*@?##50</v>
      </c>
      <c r="D461" s="13" t="str">
        <f t="shared" si="2"/>
        <v>ORDER1771CUST872445439SoftDrinkQ-1*@?##50</v>
      </c>
      <c r="E461" s="13" t="str">
        <f t="shared" si="3"/>
        <v>ORDER1771CUST872445439SoftDrinkQ150</v>
      </c>
      <c r="F461" s="14">
        <f t="shared" si="4"/>
        <v>45439</v>
      </c>
      <c r="G461" s="13" t="str">
        <f t="shared" si="5"/>
        <v>ORDER1771</v>
      </c>
      <c r="H461" s="13" t="str">
        <f t="shared" si="6"/>
        <v>CUST8724</v>
      </c>
      <c r="I461" s="13" t="str">
        <f t="shared" si="7"/>
        <v>SoftDrink</v>
      </c>
      <c r="J461" s="13" t="str">
        <f t="shared" si="8"/>
        <v>1</v>
      </c>
      <c r="K461" s="13" t="str">
        <f t="shared" si="9"/>
        <v>50</v>
      </c>
    </row>
    <row r="462">
      <c r="A462" s="10">
        <v>461.0</v>
      </c>
      <c r="B462" s="11" t="s">
        <v>480</v>
      </c>
      <c r="C462" s="12" t="str">
        <f t="shared" si="1"/>
        <v>ORDER1770//CUST9148/45439/BasmatiRice/Q-1/*@?##60</v>
      </c>
      <c r="D462" s="13" t="str">
        <f t="shared" si="2"/>
        <v>ORDER1770CUST914845439BasmatiRiceQ-1*@?##60</v>
      </c>
      <c r="E462" s="13" t="str">
        <f t="shared" si="3"/>
        <v>ORDER1770CUST914845439BasmatiRiceQ160</v>
      </c>
      <c r="F462" s="14">
        <f t="shared" si="4"/>
        <v>45439</v>
      </c>
      <c r="G462" s="13" t="str">
        <f t="shared" si="5"/>
        <v>ORDER1770</v>
      </c>
      <c r="H462" s="13" t="str">
        <f t="shared" si="6"/>
        <v>CUST9148</v>
      </c>
      <c r="I462" s="13" t="str">
        <f t="shared" si="7"/>
        <v>BasmatiRice</v>
      </c>
      <c r="J462" s="13" t="str">
        <f t="shared" si="8"/>
        <v>1</v>
      </c>
      <c r="K462" s="13" t="str">
        <f t="shared" si="9"/>
        <v>60</v>
      </c>
    </row>
    <row r="463">
      <c r="A463" s="10">
        <v>462.0</v>
      </c>
      <c r="B463" s="11" t="s">
        <v>481</v>
      </c>
      <c r="C463" s="12" t="str">
        <f t="shared" si="1"/>
        <v>ORDER1770//CUST9148/45439/WholeWheatBread/Q-1/*@?##20</v>
      </c>
      <c r="D463" s="13" t="str">
        <f t="shared" si="2"/>
        <v>ORDER1770CUST914845439WholeWheatBreadQ-1*@?##20</v>
      </c>
      <c r="E463" s="13" t="str">
        <f t="shared" si="3"/>
        <v>ORDER1770CUST914845439WholeWheatBreadQ120</v>
      </c>
      <c r="F463" s="14">
        <f t="shared" si="4"/>
        <v>45439</v>
      </c>
      <c r="G463" s="13" t="str">
        <f t="shared" si="5"/>
        <v>ORDER1770</v>
      </c>
      <c r="H463" s="13" t="str">
        <f t="shared" si="6"/>
        <v>CUST9148</v>
      </c>
      <c r="I463" s="13" t="str">
        <f t="shared" si="7"/>
        <v>WholeWheatBread</v>
      </c>
      <c r="J463" s="13" t="str">
        <f t="shared" si="8"/>
        <v>1</v>
      </c>
      <c r="K463" s="13" t="str">
        <f t="shared" si="9"/>
        <v>20</v>
      </c>
    </row>
    <row r="464">
      <c r="A464" s="10">
        <v>463.0</v>
      </c>
      <c r="B464" s="11" t="s">
        <v>482</v>
      </c>
      <c r="C464" s="12" t="str">
        <f t="shared" si="1"/>
        <v>ORDER1769//CUST5670/45439/FreshMilk/Q-1/*@?##30</v>
      </c>
      <c r="D464" s="13" t="str">
        <f t="shared" si="2"/>
        <v>ORDER1769CUST567045439FreshMilkQ-1*@?##30</v>
      </c>
      <c r="E464" s="13" t="str">
        <f t="shared" si="3"/>
        <v>ORDER1769CUST567045439FreshMilkQ130</v>
      </c>
      <c r="F464" s="14">
        <f t="shared" si="4"/>
        <v>45439</v>
      </c>
      <c r="G464" s="13" t="str">
        <f t="shared" si="5"/>
        <v>ORDER1769</v>
      </c>
      <c r="H464" s="13" t="str">
        <f t="shared" si="6"/>
        <v>CUST5670</v>
      </c>
      <c r="I464" s="13" t="str">
        <f t="shared" si="7"/>
        <v>FreshMilk</v>
      </c>
      <c r="J464" s="13" t="str">
        <f t="shared" si="8"/>
        <v>1</v>
      </c>
      <c r="K464" s="13" t="str">
        <f t="shared" si="9"/>
        <v>30</v>
      </c>
    </row>
    <row r="465">
      <c r="A465" s="10">
        <v>464.0</v>
      </c>
      <c r="B465" s="11" t="s">
        <v>483</v>
      </c>
      <c r="C465" s="12" t="str">
        <f t="shared" si="1"/>
        <v>ORDER1769//CUST5670/45439/Eggs/Q-2/*@?##80</v>
      </c>
      <c r="D465" s="13" t="str">
        <f t="shared" si="2"/>
        <v>ORDER1769CUST567045439EggsQ-2*@?##80</v>
      </c>
      <c r="E465" s="13" t="str">
        <f t="shared" si="3"/>
        <v>ORDER1769CUST567045439EggsQ280</v>
      </c>
      <c r="F465" s="14">
        <f t="shared" si="4"/>
        <v>45439</v>
      </c>
      <c r="G465" s="13" t="str">
        <f t="shared" si="5"/>
        <v>ORDER1769</v>
      </c>
      <c r="H465" s="13" t="str">
        <f t="shared" si="6"/>
        <v>CUST5670</v>
      </c>
      <c r="I465" s="13" t="str">
        <f t="shared" si="7"/>
        <v>Eggs</v>
      </c>
      <c r="J465" s="13" t="str">
        <f t="shared" si="8"/>
        <v>2</v>
      </c>
      <c r="K465" s="13" t="str">
        <f t="shared" si="9"/>
        <v>80</v>
      </c>
    </row>
    <row r="466">
      <c r="A466" s="10">
        <v>465.0</v>
      </c>
      <c r="B466" s="11" t="s">
        <v>484</v>
      </c>
      <c r="C466" s="12" t="str">
        <f t="shared" si="1"/>
        <v>ORDER1768//CUST8552/45439/ChickenBreast/Q-2/*@?##250</v>
      </c>
      <c r="D466" s="13" t="str">
        <f t="shared" si="2"/>
        <v>ORDER1768CUST855245439ChickenBreastQ-2*@?##250</v>
      </c>
      <c r="E466" s="13" t="str">
        <f t="shared" si="3"/>
        <v>ORDER1768CUST855245439ChickenBreastQ2250</v>
      </c>
      <c r="F466" s="14">
        <f t="shared" si="4"/>
        <v>45439</v>
      </c>
      <c r="G466" s="13" t="str">
        <f t="shared" si="5"/>
        <v>ORDER1768</v>
      </c>
      <c r="H466" s="13" t="str">
        <f t="shared" si="6"/>
        <v>CUST8552</v>
      </c>
      <c r="I466" s="13" t="str">
        <f t="shared" si="7"/>
        <v>ChickenBreast</v>
      </c>
      <c r="J466" s="13" t="str">
        <f t="shared" si="8"/>
        <v>2</v>
      </c>
      <c r="K466" s="13" t="str">
        <f t="shared" si="9"/>
        <v>250</v>
      </c>
    </row>
    <row r="467">
      <c r="A467" s="10">
        <v>466.0</v>
      </c>
      <c r="B467" s="11" t="s">
        <v>485</v>
      </c>
      <c r="C467" s="12" t="str">
        <f t="shared" si="1"/>
        <v>ORDER1768//CUST8552/45439/Apples/Q-1/*@?##75</v>
      </c>
      <c r="D467" s="13" t="str">
        <f t="shared" si="2"/>
        <v>ORDER1768CUST855245439ApplesQ-1*@?##75</v>
      </c>
      <c r="E467" s="13" t="str">
        <f t="shared" si="3"/>
        <v>ORDER1768CUST855245439ApplesQ175</v>
      </c>
      <c r="F467" s="14">
        <f t="shared" si="4"/>
        <v>45439</v>
      </c>
      <c r="G467" s="13" t="str">
        <f t="shared" si="5"/>
        <v>ORDER1768</v>
      </c>
      <c r="H467" s="13" t="str">
        <f t="shared" si="6"/>
        <v>CUST8552</v>
      </c>
      <c r="I467" s="13" t="str">
        <f t="shared" si="7"/>
        <v>Apples</v>
      </c>
      <c r="J467" s="13" t="str">
        <f t="shared" si="8"/>
        <v>1</v>
      </c>
      <c r="K467" s="13" t="str">
        <f t="shared" si="9"/>
        <v>75</v>
      </c>
    </row>
    <row r="468">
      <c r="A468" s="10">
        <v>467.0</v>
      </c>
      <c r="B468" s="11" t="s">
        <v>486</v>
      </c>
      <c r="C468" s="12" t="str">
        <f t="shared" si="1"/>
        <v>ORDER1767//CUST8924/45439/Bananas/Q-1/*@?##25</v>
      </c>
      <c r="D468" s="13" t="str">
        <f t="shared" si="2"/>
        <v>ORDER1767CUST892445439BananasQ-1*@?##25</v>
      </c>
      <c r="E468" s="13" t="str">
        <f t="shared" si="3"/>
        <v>ORDER1767CUST892445439BananasQ125</v>
      </c>
      <c r="F468" s="14">
        <f t="shared" si="4"/>
        <v>45439</v>
      </c>
      <c r="G468" s="13" t="str">
        <f t="shared" si="5"/>
        <v>ORDER1767</v>
      </c>
      <c r="H468" s="13" t="str">
        <f t="shared" si="6"/>
        <v>CUST8924</v>
      </c>
      <c r="I468" s="13" t="str">
        <f t="shared" si="7"/>
        <v>Bananas</v>
      </c>
      <c r="J468" s="13" t="str">
        <f t="shared" si="8"/>
        <v>1</v>
      </c>
      <c r="K468" s="13" t="str">
        <f t="shared" si="9"/>
        <v>25</v>
      </c>
    </row>
    <row r="469">
      <c r="A469" s="10">
        <v>468.0</v>
      </c>
      <c r="B469" s="11" t="s">
        <v>487</v>
      </c>
      <c r="C469" s="12" t="str">
        <f t="shared" si="1"/>
        <v>ORDER1767//CUST8924/45439/Potatoes/Q-1/*@?##15</v>
      </c>
      <c r="D469" s="13" t="str">
        <f t="shared" si="2"/>
        <v>ORDER1767CUST892445439PotatoesQ-1*@?##15</v>
      </c>
      <c r="E469" s="13" t="str">
        <f t="shared" si="3"/>
        <v>ORDER1767CUST892445439PotatoesQ115</v>
      </c>
      <c r="F469" s="14">
        <f t="shared" si="4"/>
        <v>45439</v>
      </c>
      <c r="G469" s="13" t="str">
        <f t="shared" si="5"/>
        <v>ORDER1767</v>
      </c>
      <c r="H469" s="13" t="str">
        <f t="shared" si="6"/>
        <v>CUST8924</v>
      </c>
      <c r="I469" s="13" t="str">
        <f t="shared" si="7"/>
        <v>Potatoes</v>
      </c>
      <c r="J469" s="13" t="str">
        <f t="shared" si="8"/>
        <v>1</v>
      </c>
      <c r="K469" s="13" t="str">
        <f t="shared" si="9"/>
        <v>15</v>
      </c>
    </row>
    <row r="470">
      <c r="A470" s="10">
        <v>469.0</v>
      </c>
      <c r="B470" s="11" t="s">
        <v>488</v>
      </c>
      <c r="C470" s="12" t="str">
        <f t="shared" si="1"/>
        <v>ORDER1766//CUST4804/45439/Onions/Q-1/*@?##12.5</v>
      </c>
      <c r="D470" s="13" t="str">
        <f t="shared" si="2"/>
        <v>ORDER1766CUST480445439OnionsQ-1*@?##12.5</v>
      </c>
      <c r="E470" s="13" t="str">
        <f t="shared" si="3"/>
        <v>ORDER1766CUST480445439OnionsQ112.5</v>
      </c>
      <c r="F470" s="14">
        <f t="shared" si="4"/>
        <v>45439</v>
      </c>
      <c r="G470" s="13" t="str">
        <f t="shared" si="5"/>
        <v>ORDER1766</v>
      </c>
      <c r="H470" s="13" t="str">
        <f t="shared" si="6"/>
        <v>CUST4804</v>
      </c>
      <c r="I470" s="13" t="str">
        <f t="shared" si="7"/>
        <v>Onions</v>
      </c>
      <c r="J470" s="13" t="str">
        <f t="shared" si="8"/>
        <v>1</v>
      </c>
      <c r="K470" s="13" t="str">
        <f t="shared" si="9"/>
        <v>12.5</v>
      </c>
    </row>
    <row r="471">
      <c r="A471" s="10">
        <v>470.0</v>
      </c>
      <c r="B471" s="11" t="s">
        <v>489</v>
      </c>
      <c r="C471" s="12" t="str">
        <f t="shared" si="1"/>
        <v>ORDER1766//CUST4804/45439/Paneer/Q-1/*@?##40</v>
      </c>
      <c r="D471" s="13" t="str">
        <f t="shared" si="2"/>
        <v>ORDER1766CUST480445439PaneerQ-1*@?##40</v>
      </c>
      <c r="E471" s="13" t="str">
        <f t="shared" si="3"/>
        <v>ORDER1766CUST480445439PaneerQ140</v>
      </c>
      <c r="F471" s="14">
        <f t="shared" si="4"/>
        <v>45439</v>
      </c>
      <c r="G471" s="13" t="str">
        <f t="shared" si="5"/>
        <v>ORDER1766</v>
      </c>
      <c r="H471" s="13" t="str">
        <f t="shared" si="6"/>
        <v>CUST4804</v>
      </c>
      <c r="I471" s="13" t="str">
        <f t="shared" si="7"/>
        <v>Paneer</v>
      </c>
      <c r="J471" s="13" t="str">
        <f t="shared" si="8"/>
        <v>1</v>
      </c>
      <c r="K471" s="13" t="str">
        <f t="shared" si="9"/>
        <v>40</v>
      </c>
    </row>
    <row r="472">
      <c r="A472" s="10">
        <v>471.0</v>
      </c>
      <c r="B472" s="11" t="s">
        <v>490</v>
      </c>
      <c r="C472" s="12" t="str">
        <f t="shared" si="1"/>
        <v>ORDER1765//CUST8616/45439/Butter/Q-1/*@?##125</v>
      </c>
      <c r="D472" s="13" t="str">
        <f t="shared" si="2"/>
        <v>ORDER1765CUST861645439ButterQ-1*@?##125</v>
      </c>
      <c r="E472" s="13" t="str">
        <f t="shared" si="3"/>
        <v>ORDER1765CUST861645439ButterQ1125</v>
      </c>
      <c r="F472" s="14">
        <f t="shared" si="4"/>
        <v>45439</v>
      </c>
      <c r="G472" s="13" t="str">
        <f t="shared" si="5"/>
        <v>ORDER1765</v>
      </c>
      <c r="H472" s="13" t="str">
        <f t="shared" si="6"/>
        <v>CUST8616</v>
      </c>
      <c r="I472" s="13" t="str">
        <f t="shared" si="7"/>
        <v>Butter</v>
      </c>
      <c r="J472" s="13" t="str">
        <f t="shared" si="8"/>
        <v>1</v>
      </c>
      <c r="K472" s="13" t="str">
        <f t="shared" si="9"/>
        <v>125</v>
      </c>
    </row>
    <row r="473">
      <c r="A473" s="10">
        <v>472.0</v>
      </c>
      <c r="B473" s="11" t="s">
        <v>491</v>
      </c>
      <c r="C473" s="12" t="str">
        <f t="shared" si="1"/>
        <v>ORDER1765//CUST8616/45439/CheeseSlices/Q-1/*@?##60</v>
      </c>
      <c r="D473" s="13" t="str">
        <f t="shared" si="2"/>
        <v>ORDER1765CUST861645439CheeseSlicesQ-1*@?##60</v>
      </c>
      <c r="E473" s="13" t="str">
        <f t="shared" si="3"/>
        <v>ORDER1765CUST861645439CheeseSlicesQ160</v>
      </c>
      <c r="F473" s="14">
        <f t="shared" si="4"/>
        <v>45439</v>
      </c>
      <c r="G473" s="13" t="str">
        <f t="shared" si="5"/>
        <v>ORDER1765</v>
      </c>
      <c r="H473" s="13" t="str">
        <f t="shared" si="6"/>
        <v>CUST8616</v>
      </c>
      <c r="I473" s="13" t="str">
        <f t="shared" si="7"/>
        <v>CheeseSlices</v>
      </c>
      <c r="J473" s="13" t="str">
        <f t="shared" si="8"/>
        <v>1</v>
      </c>
      <c r="K473" s="13" t="str">
        <f t="shared" si="9"/>
        <v>60</v>
      </c>
    </row>
    <row r="474">
      <c r="A474" s="10">
        <v>473.0</v>
      </c>
      <c r="B474" s="11" t="s">
        <v>492</v>
      </c>
      <c r="C474" s="12" t="str">
        <f t="shared" si="1"/>
        <v>ORDER1764//CUST2527/45439/Sugar/Q-1/*@?##22.5</v>
      </c>
      <c r="D474" s="13" t="str">
        <f t="shared" si="2"/>
        <v>ORDER1764CUST252745439SugarQ-1*@?##22.5</v>
      </c>
      <c r="E474" s="13" t="str">
        <f t="shared" si="3"/>
        <v>ORDER1764CUST252745439SugarQ122.5</v>
      </c>
      <c r="F474" s="14">
        <f t="shared" si="4"/>
        <v>45439</v>
      </c>
      <c r="G474" s="13" t="str">
        <f t="shared" si="5"/>
        <v>ORDER1764</v>
      </c>
      <c r="H474" s="13" t="str">
        <f t="shared" si="6"/>
        <v>CUST2527</v>
      </c>
      <c r="I474" s="13" t="str">
        <f t="shared" si="7"/>
        <v>Sugar</v>
      </c>
      <c r="J474" s="13" t="str">
        <f t="shared" si="8"/>
        <v>1</v>
      </c>
      <c r="K474" s="13" t="str">
        <f t="shared" si="9"/>
        <v>22.5</v>
      </c>
    </row>
    <row r="475">
      <c r="A475" s="10">
        <v>474.0</v>
      </c>
      <c r="B475" s="11" t="s">
        <v>493</v>
      </c>
      <c r="C475" s="12" t="str">
        <f t="shared" si="1"/>
        <v>ORDER1764//CUST2527/45439/CookingOil/Q-1/*@?##75</v>
      </c>
      <c r="D475" s="13" t="str">
        <f t="shared" si="2"/>
        <v>ORDER1764CUST252745439CookingOilQ-1*@?##75</v>
      </c>
      <c r="E475" s="13" t="str">
        <f t="shared" si="3"/>
        <v>ORDER1764CUST252745439CookingOilQ175</v>
      </c>
      <c r="F475" s="14">
        <f t="shared" si="4"/>
        <v>45439</v>
      </c>
      <c r="G475" s="13" t="str">
        <f t="shared" si="5"/>
        <v>ORDER1764</v>
      </c>
      <c r="H475" s="13" t="str">
        <f t="shared" si="6"/>
        <v>CUST2527</v>
      </c>
      <c r="I475" s="13" t="str">
        <f t="shared" si="7"/>
        <v>CookingOil</v>
      </c>
      <c r="J475" s="13" t="str">
        <f t="shared" si="8"/>
        <v>1</v>
      </c>
      <c r="K475" s="13" t="str">
        <f t="shared" si="9"/>
        <v>75</v>
      </c>
    </row>
    <row r="476">
      <c r="A476" s="10">
        <v>475.0</v>
      </c>
      <c r="B476" s="11" t="s">
        <v>494</v>
      </c>
      <c r="C476" s="12" t="str">
        <f t="shared" si="1"/>
        <v>ORDER1763//CUST3384/45439/TeaLeaves/Q-2/*@?##120</v>
      </c>
      <c r="D476" s="13" t="str">
        <f t="shared" si="2"/>
        <v>ORDER1763CUST338445439TeaLeavesQ-2*@?##120</v>
      </c>
      <c r="E476" s="13" t="str">
        <f t="shared" si="3"/>
        <v>ORDER1763CUST338445439TeaLeavesQ2120</v>
      </c>
      <c r="F476" s="14">
        <f t="shared" si="4"/>
        <v>45439</v>
      </c>
      <c r="G476" s="13" t="str">
        <f t="shared" si="5"/>
        <v>ORDER1763</v>
      </c>
      <c r="H476" s="13" t="str">
        <f t="shared" si="6"/>
        <v>CUST3384</v>
      </c>
      <c r="I476" s="13" t="str">
        <f t="shared" si="7"/>
        <v>TeaLeaves</v>
      </c>
      <c r="J476" s="13" t="str">
        <f t="shared" si="8"/>
        <v>2</v>
      </c>
      <c r="K476" s="13" t="str">
        <f t="shared" si="9"/>
        <v>120</v>
      </c>
    </row>
    <row r="477">
      <c r="A477" s="10">
        <v>476.0</v>
      </c>
      <c r="B477" s="11" t="s">
        <v>495</v>
      </c>
      <c r="C477" s="12" t="str">
        <f t="shared" si="1"/>
        <v>ORDER1763//CUST3384/45439/CoffeePowder/Q-1/*@?##45</v>
      </c>
      <c r="D477" s="13" t="str">
        <f t="shared" si="2"/>
        <v>ORDER1763CUST338445439CoffeePowderQ-1*@?##45</v>
      </c>
      <c r="E477" s="13" t="str">
        <f t="shared" si="3"/>
        <v>ORDER1763CUST338445439CoffeePowderQ145</v>
      </c>
      <c r="F477" s="14">
        <f t="shared" si="4"/>
        <v>45439</v>
      </c>
      <c r="G477" s="13" t="str">
        <f t="shared" si="5"/>
        <v>ORDER1763</v>
      </c>
      <c r="H477" s="13" t="str">
        <f t="shared" si="6"/>
        <v>CUST3384</v>
      </c>
      <c r="I477" s="13" t="str">
        <f t="shared" si="7"/>
        <v>CoffeePowder</v>
      </c>
      <c r="J477" s="13" t="str">
        <f t="shared" si="8"/>
        <v>1</v>
      </c>
      <c r="K477" s="13" t="str">
        <f t="shared" si="9"/>
        <v>45</v>
      </c>
    </row>
    <row r="478">
      <c r="A478" s="10">
        <v>477.0</v>
      </c>
      <c r="B478" s="11" t="s">
        <v>496</v>
      </c>
      <c r="C478" s="12" t="str">
        <f t="shared" si="1"/>
        <v>ORDER1762//CUST2658/45439/Biscuits/Q-1/*@?##20</v>
      </c>
      <c r="D478" s="13" t="str">
        <f t="shared" si="2"/>
        <v>ORDER1762CUST265845439BiscuitsQ-1*@?##20</v>
      </c>
      <c r="E478" s="13" t="str">
        <f t="shared" si="3"/>
        <v>ORDER1762CUST265845439BiscuitsQ120</v>
      </c>
      <c r="F478" s="14">
        <f t="shared" si="4"/>
        <v>45439</v>
      </c>
      <c r="G478" s="13" t="str">
        <f t="shared" si="5"/>
        <v>ORDER1762</v>
      </c>
      <c r="H478" s="13" t="str">
        <f t="shared" si="6"/>
        <v>CUST2658</v>
      </c>
      <c r="I478" s="13" t="str">
        <f t="shared" si="7"/>
        <v>Biscuits</v>
      </c>
      <c r="J478" s="13" t="str">
        <f t="shared" si="8"/>
        <v>1</v>
      </c>
      <c r="K478" s="13" t="str">
        <f t="shared" si="9"/>
        <v>20</v>
      </c>
    </row>
    <row r="479">
      <c r="A479" s="10">
        <v>478.0</v>
      </c>
      <c r="B479" s="11" t="s">
        <v>497</v>
      </c>
      <c r="C479" s="12" t="str">
        <f t="shared" si="1"/>
        <v>ORDER1762//CUST2658/45439/Chocolates/Q-1/*@?##50</v>
      </c>
      <c r="D479" s="13" t="str">
        <f t="shared" si="2"/>
        <v>ORDER1762CUST265845439ChocolatesQ-1*@?##50</v>
      </c>
      <c r="E479" s="13" t="str">
        <f t="shared" si="3"/>
        <v>ORDER1762CUST265845439ChocolatesQ150</v>
      </c>
      <c r="F479" s="14">
        <f t="shared" si="4"/>
        <v>45439</v>
      </c>
      <c r="G479" s="13" t="str">
        <f t="shared" si="5"/>
        <v>ORDER1762</v>
      </c>
      <c r="H479" s="13" t="str">
        <f t="shared" si="6"/>
        <v>CUST2658</v>
      </c>
      <c r="I479" s="13" t="str">
        <f t="shared" si="7"/>
        <v>Chocolates</v>
      </c>
      <c r="J479" s="13" t="str">
        <f t="shared" si="8"/>
        <v>1</v>
      </c>
      <c r="K479" s="13" t="str">
        <f t="shared" si="9"/>
        <v>50</v>
      </c>
    </row>
    <row r="480">
      <c r="A480" s="10">
        <v>479.0</v>
      </c>
      <c r="B480" s="11" t="s">
        <v>498</v>
      </c>
      <c r="C480" s="12" t="str">
        <f t="shared" si="1"/>
        <v>ORDER1761//CUST4675/45439/IceCream/Q-1/*@?##90</v>
      </c>
      <c r="D480" s="13" t="str">
        <f t="shared" si="2"/>
        <v>ORDER1761CUST467545439IceCreamQ-1*@?##90</v>
      </c>
      <c r="E480" s="13" t="str">
        <f t="shared" si="3"/>
        <v>ORDER1761CUST467545439IceCreamQ190</v>
      </c>
      <c r="F480" s="14">
        <f t="shared" si="4"/>
        <v>45439</v>
      </c>
      <c r="G480" s="13" t="str">
        <f t="shared" si="5"/>
        <v>ORDER1761</v>
      </c>
      <c r="H480" s="13" t="str">
        <f t="shared" si="6"/>
        <v>CUST4675</v>
      </c>
      <c r="I480" s="13" t="str">
        <f t="shared" si="7"/>
        <v>IceCream</v>
      </c>
      <c r="J480" s="13" t="str">
        <f t="shared" si="8"/>
        <v>1</v>
      </c>
      <c r="K480" s="13" t="str">
        <f t="shared" si="9"/>
        <v>90</v>
      </c>
    </row>
    <row r="481">
      <c r="A481" s="10">
        <v>480.0</v>
      </c>
      <c r="B481" s="11" t="s">
        <v>499</v>
      </c>
      <c r="C481" s="12" t="str">
        <f t="shared" si="1"/>
        <v>ORDER1761//CUST4675/45439/SoftDrink/Q-1/*@?##50</v>
      </c>
      <c r="D481" s="13" t="str">
        <f t="shared" si="2"/>
        <v>ORDER1761CUST467545439SoftDrinkQ-1*@?##50</v>
      </c>
      <c r="E481" s="13" t="str">
        <f t="shared" si="3"/>
        <v>ORDER1761CUST467545439SoftDrinkQ150</v>
      </c>
      <c r="F481" s="14">
        <f t="shared" si="4"/>
        <v>45439</v>
      </c>
      <c r="G481" s="13" t="str">
        <f t="shared" si="5"/>
        <v>ORDER1761</v>
      </c>
      <c r="H481" s="13" t="str">
        <f t="shared" si="6"/>
        <v>CUST4675</v>
      </c>
      <c r="I481" s="13" t="str">
        <f t="shared" si="7"/>
        <v>SoftDrink</v>
      </c>
      <c r="J481" s="13" t="str">
        <f t="shared" si="8"/>
        <v>1</v>
      </c>
      <c r="K481" s="13" t="str">
        <f t="shared" si="9"/>
        <v>50</v>
      </c>
    </row>
    <row r="482">
      <c r="A482" s="10">
        <v>481.0</v>
      </c>
      <c r="B482" s="11" t="s">
        <v>500</v>
      </c>
      <c r="C482" s="12" t="str">
        <f t="shared" si="1"/>
        <v>ORDER1760//CUST6228/45439/BasmatiRice/Q-1/*@?##60</v>
      </c>
      <c r="D482" s="13" t="str">
        <f t="shared" si="2"/>
        <v>ORDER1760CUST622845439BasmatiRiceQ-1*@?##60</v>
      </c>
      <c r="E482" s="13" t="str">
        <f t="shared" si="3"/>
        <v>ORDER1760CUST622845439BasmatiRiceQ160</v>
      </c>
      <c r="F482" s="14">
        <f t="shared" si="4"/>
        <v>45439</v>
      </c>
      <c r="G482" s="13" t="str">
        <f t="shared" si="5"/>
        <v>ORDER1760</v>
      </c>
      <c r="H482" s="13" t="str">
        <f t="shared" si="6"/>
        <v>CUST6228</v>
      </c>
      <c r="I482" s="13" t="str">
        <f t="shared" si="7"/>
        <v>BasmatiRice</v>
      </c>
      <c r="J482" s="13" t="str">
        <f t="shared" si="8"/>
        <v>1</v>
      </c>
      <c r="K482" s="13" t="str">
        <f t="shared" si="9"/>
        <v>60</v>
      </c>
    </row>
    <row r="483">
      <c r="A483" s="10">
        <v>482.0</v>
      </c>
      <c r="B483" s="11" t="s">
        <v>501</v>
      </c>
      <c r="C483" s="12" t="str">
        <f t="shared" si="1"/>
        <v>ORDER1760//CUST6228/45439/WholeWheatBread/Q-2/*@?##40</v>
      </c>
      <c r="D483" s="13" t="str">
        <f t="shared" si="2"/>
        <v>ORDER1760CUST622845439WholeWheatBreadQ-2*@?##40</v>
      </c>
      <c r="E483" s="13" t="str">
        <f t="shared" si="3"/>
        <v>ORDER1760CUST622845439WholeWheatBreadQ240</v>
      </c>
      <c r="F483" s="14">
        <f t="shared" si="4"/>
        <v>45439</v>
      </c>
      <c r="G483" s="13" t="str">
        <f t="shared" si="5"/>
        <v>ORDER1760</v>
      </c>
      <c r="H483" s="13" t="str">
        <f t="shared" si="6"/>
        <v>CUST6228</v>
      </c>
      <c r="I483" s="13" t="str">
        <f t="shared" si="7"/>
        <v>WholeWheatBread</v>
      </c>
      <c r="J483" s="13" t="str">
        <f t="shared" si="8"/>
        <v>2</v>
      </c>
      <c r="K483" s="13" t="str">
        <f t="shared" si="9"/>
        <v>40</v>
      </c>
    </row>
    <row r="484">
      <c r="A484" s="10">
        <v>483.0</v>
      </c>
      <c r="B484" s="11" t="s">
        <v>502</v>
      </c>
      <c r="C484" s="12" t="str">
        <f t="shared" si="1"/>
        <v>ORDER1759//CUST2188/45439/FreshMilk/Q-1/*@?##30</v>
      </c>
      <c r="D484" s="13" t="str">
        <f t="shared" si="2"/>
        <v>ORDER1759CUST218845439FreshMilkQ-1*@?##30</v>
      </c>
      <c r="E484" s="13" t="str">
        <f t="shared" si="3"/>
        <v>ORDER1759CUST218845439FreshMilkQ130</v>
      </c>
      <c r="F484" s="14">
        <f t="shared" si="4"/>
        <v>45439</v>
      </c>
      <c r="G484" s="13" t="str">
        <f t="shared" si="5"/>
        <v>ORDER1759</v>
      </c>
      <c r="H484" s="13" t="str">
        <f t="shared" si="6"/>
        <v>CUST2188</v>
      </c>
      <c r="I484" s="13" t="str">
        <f t="shared" si="7"/>
        <v>FreshMilk</v>
      </c>
      <c r="J484" s="13" t="str">
        <f t="shared" si="8"/>
        <v>1</v>
      </c>
      <c r="K484" s="13" t="str">
        <f t="shared" si="9"/>
        <v>30</v>
      </c>
    </row>
    <row r="485">
      <c r="A485" s="10">
        <v>484.0</v>
      </c>
      <c r="B485" s="11" t="s">
        <v>503</v>
      </c>
      <c r="C485" s="12" t="str">
        <f t="shared" si="1"/>
        <v>ORDER1759//CUST2188/45439/Eggs/Q-1/*@?##40</v>
      </c>
      <c r="D485" s="13" t="str">
        <f t="shared" si="2"/>
        <v>ORDER1759CUST218845439EggsQ-1*@?##40</v>
      </c>
      <c r="E485" s="13" t="str">
        <f t="shared" si="3"/>
        <v>ORDER1759CUST218845439EggsQ140</v>
      </c>
      <c r="F485" s="14">
        <f t="shared" si="4"/>
        <v>45439</v>
      </c>
      <c r="G485" s="13" t="str">
        <f t="shared" si="5"/>
        <v>ORDER1759</v>
      </c>
      <c r="H485" s="13" t="str">
        <f t="shared" si="6"/>
        <v>CUST2188</v>
      </c>
      <c r="I485" s="13" t="str">
        <f t="shared" si="7"/>
        <v>Eggs</v>
      </c>
      <c r="J485" s="13" t="str">
        <f t="shared" si="8"/>
        <v>1</v>
      </c>
      <c r="K485" s="13" t="str">
        <f t="shared" si="9"/>
        <v>40</v>
      </c>
    </row>
    <row r="486">
      <c r="A486" s="10">
        <v>485.0</v>
      </c>
      <c r="B486" s="11" t="s">
        <v>504</v>
      </c>
      <c r="C486" s="12" t="str">
        <f t="shared" si="1"/>
        <v>ORDER1758//CUST2982/45439/ChickenBreast/Q-1/*@?##125</v>
      </c>
      <c r="D486" s="13" t="str">
        <f t="shared" si="2"/>
        <v>ORDER1758CUST298245439ChickenBreastQ-1*@?##125</v>
      </c>
      <c r="E486" s="13" t="str">
        <f t="shared" si="3"/>
        <v>ORDER1758CUST298245439ChickenBreastQ1125</v>
      </c>
      <c r="F486" s="14">
        <f t="shared" si="4"/>
        <v>45439</v>
      </c>
      <c r="G486" s="13" t="str">
        <f t="shared" si="5"/>
        <v>ORDER1758</v>
      </c>
      <c r="H486" s="13" t="str">
        <f t="shared" si="6"/>
        <v>CUST2982</v>
      </c>
      <c r="I486" s="13" t="str">
        <f t="shared" si="7"/>
        <v>ChickenBreast</v>
      </c>
      <c r="J486" s="13" t="str">
        <f t="shared" si="8"/>
        <v>1</v>
      </c>
      <c r="K486" s="13" t="str">
        <f t="shared" si="9"/>
        <v>125</v>
      </c>
    </row>
    <row r="487">
      <c r="A487" s="10">
        <v>486.0</v>
      </c>
      <c r="B487" s="11" t="s">
        <v>505</v>
      </c>
      <c r="C487" s="12" t="str">
        <f t="shared" si="1"/>
        <v>ORDER1758//CUST2982/45439/Apples/Q-1/*@?##75</v>
      </c>
      <c r="D487" s="13" t="str">
        <f t="shared" si="2"/>
        <v>ORDER1758CUST298245439ApplesQ-1*@?##75</v>
      </c>
      <c r="E487" s="13" t="str">
        <f t="shared" si="3"/>
        <v>ORDER1758CUST298245439ApplesQ175</v>
      </c>
      <c r="F487" s="14">
        <f t="shared" si="4"/>
        <v>45439</v>
      </c>
      <c r="G487" s="13" t="str">
        <f t="shared" si="5"/>
        <v>ORDER1758</v>
      </c>
      <c r="H487" s="13" t="str">
        <f t="shared" si="6"/>
        <v>CUST2982</v>
      </c>
      <c r="I487" s="13" t="str">
        <f t="shared" si="7"/>
        <v>Apples</v>
      </c>
      <c r="J487" s="13" t="str">
        <f t="shared" si="8"/>
        <v>1</v>
      </c>
      <c r="K487" s="13" t="str">
        <f t="shared" si="9"/>
        <v>75</v>
      </c>
    </row>
    <row r="488">
      <c r="A488" s="10">
        <v>487.0</v>
      </c>
      <c r="B488" s="11" t="s">
        <v>506</v>
      </c>
      <c r="C488" s="12" t="str">
        <f t="shared" si="1"/>
        <v>ORDER1757//CUST8724/45439/Bananas/Q-2/*@?##50</v>
      </c>
      <c r="D488" s="13" t="str">
        <f t="shared" si="2"/>
        <v>ORDER1757CUST872445439BananasQ-2*@?##50</v>
      </c>
      <c r="E488" s="13" t="str">
        <f t="shared" si="3"/>
        <v>ORDER1757CUST872445439BananasQ250</v>
      </c>
      <c r="F488" s="14">
        <f t="shared" si="4"/>
        <v>45439</v>
      </c>
      <c r="G488" s="13" t="str">
        <f t="shared" si="5"/>
        <v>ORDER1757</v>
      </c>
      <c r="H488" s="13" t="str">
        <f t="shared" si="6"/>
        <v>CUST8724</v>
      </c>
      <c r="I488" s="13" t="str">
        <f t="shared" si="7"/>
        <v>Bananas</v>
      </c>
      <c r="J488" s="13" t="str">
        <f t="shared" si="8"/>
        <v>2</v>
      </c>
      <c r="K488" s="13" t="str">
        <f t="shared" si="9"/>
        <v>50</v>
      </c>
    </row>
    <row r="489">
      <c r="A489" s="10">
        <v>488.0</v>
      </c>
      <c r="B489" s="11" t="s">
        <v>507</v>
      </c>
      <c r="C489" s="12" t="str">
        <f t="shared" si="1"/>
        <v>ORDER1757//CUST8724/45439/Potatoes/Q-1/*@?##15</v>
      </c>
      <c r="D489" s="13" t="str">
        <f t="shared" si="2"/>
        <v>ORDER1757CUST872445439PotatoesQ-1*@?##15</v>
      </c>
      <c r="E489" s="13" t="str">
        <f t="shared" si="3"/>
        <v>ORDER1757CUST872445439PotatoesQ115</v>
      </c>
      <c r="F489" s="14">
        <f t="shared" si="4"/>
        <v>45439</v>
      </c>
      <c r="G489" s="13" t="str">
        <f t="shared" si="5"/>
        <v>ORDER1757</v>
      </c>
      <c r="H489" s="13" t="str">
        <f t="shared" si="6"/>
        <v>CUST8724</v>
      </c>
      <c r="I489" s="13" t="str">
        <f t="shared" si="7"/>
        <v>Potatoes</v>
      </c>
      <c r="J489" s="13" t="str">
        <f t="shared" si="8"/>
        <v>1</v>
      </c>
      <c r="K489" s="13" t="str">
        <f t="shared" si="9"/>
        <v>15</v>
      </c>
    </row>
    <row r="490">
      <c r="A490" s="10">
        <v>489.0</v>
      </c>
      <c r="B490" s="11" t="s">
        <v>508</v>
      </c>
      <c r="C490" s="12" t="str">
        <f t="shared" si="1"/>
        <v>ORDER1756//CUST7909/45439/Onions/Q-2/*@?##25</v>
      </c>
      <c r="D490" s="13" t="str">
        <f t="shared" si="2"/>
        <v>ORDER1756CUST790945439OnionsQ-2*@?##25</v>
      </c>
      <c r="E490" s="13" t="str">
        <f t="shared" si="3"/>
        <v>ORDER1756CUST790945439OnionsQ225</v>
      </c>
      <c r="F490" s="14">
        <f t="shared" si="4"/>
        <v>45439</v>
      </c>
      <c r="G490" s="13" t="str">
        <f t="shared" si="5"/>
        <v>ORDER1756</v>
      </c>
      <c r="H490" s="13" t="str">
        <f t="shared" si="6"/>
        <v>CUST7909</v>
      </c>
      <c r="I490" s="13" t="str">
        <f t="shared" si="7"/>
        <v>Onions</v>
      </c>
      <c r="J490" s="13" t="str">
        <f t="shared" si="8"/>
        <v>2</v>
      </c>
      <c r="K490" s="13" t="str">
        <f t="shared" si="9"/>
        <v>25</v>
      </c>
    </row>
    <row r="491">
      <c r="A491" s="10">
        <v>490.0</v>
      </c>
      <c r="B491" s="11" t="s">
        <v>509</v>
      </c>
      <c r="C491" s="12" t="str">
        <f t="shared" si="1"/>
        <v>ORDER1756//CUST7909/45439/Paneer/Q-1/*@?##40</v>
      </c>
      <c r="D491" s="13" t="str">
        <f t="shared" si="2"/>
        <v>ORDER1756CUST790945439PaneerQ-1*@?##40</v>
      </c>
      <c r="E491" s="13" t="str">
        <f t="shared" si="3"/>
        <v>ORDER1756CUST790945439PaneerQ140</v>
      </c>
      <c r="F491" s="14">
        <f t="shared" si="4"/>
        <v>45439</v>
      </c>
      <c r="G491" s="13" t="str">
        <f t="shared" si="5"/>
        <v>ORDER1756</v>
      </c>
      <c r="H491" s="13" t="str">
        <f t="shared" si="6"/>
        <v>CUST7909</v>
      </c>
      <c r="I491" s="13" t="str">
        <f t="shared" si="7"/>
        <v>Paneer</v>
      </c>
      <c r="J491" s="13" t="str">
        <f t="shared" si="8"/>
        <v>1</v>
      </c>
      <c r="K491" s="13" t="str">
        <f t="shared" si="9"/>
        <v>40</v>
      </c>
    </row>
    <row r="492">
      <c r="A492" s="10">
        <v>491.0</v>
      </c>
      <c r="B492" s="11" t="s">
        <v>510</v>
      </c>
      <c r="C492" s="12" t="str">
        <f t="shared" si="1"/>
        <v>ORDER1755//CUST5067/45439/Butter/Q-2/*@?##250</v>
      </c>
      <c r="D492" s="13" t="str">
        <f t="shared" si="2"/>
        <v>ORDER1755CUST506745439ButterQ-2*@?##250</v>
      </c>
      <c r="E492" s="13" t="str">
        <f t="shared" si="3"/>
        <v>ORDER1755CUST506745439ButterQ2250</v>
      </c>
      <c r="F492" s="14">
        <f t="shared" si="4"/>
        <v>45439</v>
      </c>
      <c r="G492" s="13" t="str">
        <f t="shared" si="5"/>
        <v>ORDER1755</v>
      </c>
      <c r="H492" s="13" t="str">
        <f t="shared" si="6"/>
        <v>CUST5067</v>
      </c>
      <c r="I492" s="13" t="str">
        <f t="shared" si="7"/>
        <v>Butter</v>
      </c>
      <c r="J492" s="13" t="str">
        <f t="shared" si="8"/>
        <v>2</v>
      </c>
      <c r="K492" s="13" t="str">
        <f t="shared" si="9"/>
        <v>250</v>
      </c>
    </row>
    <row r="493">
      <c r="A493" s="10">
        <v>492.0</v>
      </c>
      <c r="B493" s="11" t="s">
        <v>511</v>
      </c>
      <c r="C493" s="12" t="str">
        <f t="shared" si="1"/>
        <v>ORDER1755//CUST5067/45439/CheeseSlices/Q-1/*@?##60</v>
      </c>
      <c r="D493" s="13" t="str">
        <f t="shared" si="2"/>
        <v>ORDER1755CUST506745439CheeseSlicesQ-1*@?##60</v>
      </c>
      <c r="E493" s="13" t="str">
        <f t="shared" si="3"/>
        <v>ORDER1755CUST506745439CheeseSlicesQ160</v>
      </c>
      <c r="F493" s="14">
        <f t="shared" si="4"/>
        <v>45439</v>
      </c>
      <c r="G493" s="13" t="str">
        <f t="shared" si="5"/>
        <v>ORDER1755</v>
      </c>
      <c r="H493" s="13" t="str">
        <f t="shared" si="6"/>
        <v>CUST5067</v>
      </c>
      <c r="I493" s="13" t="str">
        <f t="shared" si="7"/>
        <v>CheeseSlices</v>
      </c>
      <c r="J493" s="13" t="str">
        <f t="shared" si="8"/>
        <v>1</v>
      </c>
      <c r="K493" s="13" t="str">
        <f t="shared" si="9"/>
        <v>60</v>
      </c>
    </row>
    <row r="494">
      <c r="A494" s="10">
        <v>493.0</v>
      </c>
      <c r="B494" s="11" t="s">
        <v>512</v>
      </c>
      <c r="C494" s="12" t="str">
        <f t="shared" si="1"/>
        <v>ORDER1754//CUST6549/45439/Sugar/Q-1/*@?##22.5</v>
      </c>
      <c r="D494" s="13" t="str">
        <f t="shared" si="2"/>
        <v>ORDER1754CUST654945439SugarQ-1*@?##22.5</v>
      </c>
      <c r="E494" s="13" t="str">
        <f t="shared" si="3"/>
        <v>ORDER1754CUST654945439SugarQ122.5</v>
      </c>
      <c r="F494" s="14">
        <f t="shared" si="4"/>
        <v>45439</v>
      </c>
      <c r="G494" s="13" t="str">
        <f t="shared" si="5"/>
        <v>ORDER1754</v>
      </c>
      <c r="H494" s="13" t="str">
        <f t="shared" si="6"/>
        <v>CUST6549</v>
      </c>
      <c r="I494" s="13" t="str">
        <f t="shared" si="7"/>
        <v>Sugar</v>
      </c>
      <c r="J494" s="13" t="str">
        <f t="shared" si="8"/>
        <v>1</v>
      </c>
      <c r="K494" s="13" t="str">
        <f t="shared" si="9"/>
        <v>22.5</v>
      </c>
    </row>
    <row r="495">
      <c r="A495" s="10">
        <v>494.0</v>
      </c>
      <c r="B495" s="11" t="s">
        <v>513</v>
      </c>
      <c r="C495" s="12" t="str">
        <f t="shared" si="1"/>
        <v>ORDER1754//CUST6549/45439/CookingOil/Q-1/*@?##75</v>
      </c>
      <c r="D495" s="13" t="str">
        <f t="shared" si="2"/>
        <v>ORDER1754CUST654945439CookingOilQ-1*@?##75</v>
      </c>
      <c r="E495" s="13" t="str">
        <f t="shared" si="3"/>
        <v>ORDER1754CUST654945439CookingOilQ175</v>
      </c>
      <c r="F495" s="14">
        <f t="shared" si="4"/>
        <v>45439</v>
      </c>
      <c r="G495" s="13" t="str">
        <f t="shared" si="5"/>
        <v>ORDER1754</v>
      </c>
      <c r="H495" s="13" t="str">
        <f t="shared" si="6"/>
        <v>CUST6549</v>
      </c>
      <c r="I495" s="13" t="str">
        <f t="shared" si="7"/>
        <v>CookingOil</v>
      </c>
      <c r="J495" s="13" t="str">
        <f t="shared" si="8"/>
        <v>1</v>
      </c>
      <c r="K495" s="13" t="str">
        <f t="shared" si="9"/>
        <v>75</v>
      </c>
    </row>
    <row r="496">
      <c r="A496" s="10">
        <v>495.0</v>
      </c>
      <c r="B496" s="11" t="s">
        <v>514</v>
      </c>
      <c r="C496" s="12" t="str">
        <f t="shared" si="1"/>
        <v>ORDER1753//CUST2169/45438/TeaLeaves/Q-1/*@?##60</v>
      </c>
      <c r="D496" s="13" t="str">
        <f t="shared" si="2"/>
        <v>ORDER1753CUST216945438TeaLeavesQ-1*@?##60</v>
      </c>
      <c r="E496" s="13" t="str">
        <f t="shared" si="3"/>
        <v>ORDER1753CUST216945438TeaLeavesQ160</v>
      </c>
      <c r="F496" s="14">
        <f t="shared" si="4"/>
        <v>45438</v>
      </c>
      <c r="G496" s="13" t="str">
        <f t="shared" si="5"/>
        <v>ORDER1753</v>
      </c>
      <c r="H496" s="13" t="str">
        <f t="shared" si="6"/>
        <v>CUST2169</v>
      </c>
      <c r="I496" s="13" t="str">
        <f t="shared" si="7"/>
        <v>TeaLeaves</v>
      </c>
      <c r="J496" s="13" t="str">
        <f t="shared" si="8"/>
        <v>1</v>
      </c>
      <c r="K496" s="13" t="str">
        <f t="shared" si="9"/>
        <v>60</v>
      </c>
    </row>
    <row r="497">
      <c r="A497" s="10">
        <v>496.0</v>
      </c>
      <c r="B497" s="11" t="s">
        <v>515</v>
      </c>
      <c r="C497" s="12" t="str">
        <f t="shared" si="1"/>
        <v>ORDER1753//CUST2169/45438/CoffeePowder/Q-1/*@?##45</v>
      </c>
      <c r="D497" s="13" t="str">
        <f t="shared" si="2"/>
        <v>ORDER1753CUST216945438CoffeePowderQ-1*@?##45</v>
      </c>
      <c r="E497" s="13" t="str">
        <f t="shared" si="3"/>
        <v>ORDER1753CUST216945438CoffeePowderQ145</v>
      </c>
      <c r="F497" s="14">
        <f t="shared" si="4"/>
        <v>45438</v>
      </c>
      <c r="G497" s="13" t="str">
        <f t="shared" si="5"/>
        <v>ORDER1753</v>
      </c>
      <c r="H497" s="13" t="str">
        <f t="shared" si="6"/>
        <v>CUST2169</v>
      </c>
      <c r="I497" s="13" t="str">
        <f t="shared" si="7"/>
        <v>CoffeePowder</v>
      </c>
      <c r="J497" s="13" t="str">
        <f t="shared" si="8"/>
        <v>1</v>
      </c>
      <c r="K497" s="13" t="str">
        <f t="shared" si="9"/>
        <v>45</v>
      </c>
    </row>
    <row r="498">
      <c r="A498" s="10">
        <v>497.0</v>
      </c>
      <c r="B498" s="11" t="s">
        <v>516</v>
      </c>
      <c r="C498" s="12" t="str">
        <f t="shared" si="1"/>
        <v>ORDER1752//CUST8951/45438/Biscuits/Q-1/*@?##20</v>
      </c>
      <c r="D498" s="13" t="str">
        <f t="shared" si="2"/>
        <v>ORDER1752CUST895145438BiscuitsQ-1*@?##20</v>
      </c>
      <c r="E498" s="13" t="str">
        <f t="shared" si="3"/>
        <v>ORDER1752CUST895145438BiscuitsQ120</v>
      </c>
      <c r="F498" s="14">
        <f t="shared" si="4"/>
        <v>45438</v>
      </c>
      <c r="G498" s="13" t="str">
        <f t="shared" si="5"/>
        <v>ORDER1752</v>
      </c>
      <c r="H498" s="13" t="str">
        <f t="shared" si="6"/>
        <v>CUST8951</v>
      </c>
      <c r="I498" s="13" t="str">
        <f t="shared" si="7"/>
        <v>Biscuits</v>
      </c>
      <c r="J498" s="13" t="str">
        <f t="shared" si="8"/>
        <v>1</v>
      </c>
      <c r="K498" s="13" t="str">
        <f t="shared" si="9"/>
        <v>20</v>
      </c>
    </row>
    <row r="499">
      <c r="A499" s="10">
        <v>498.0</v>
      </c>
      <c r="B499" s="11" t="s">
        <v>517</v>
      </c>
      <c r="C499" s="12" t="str">
        <f t="shared" si="1"/>
        <v>ORDER1752//CUST8951/45438/Chocolates/Q-1/*@?##50</v>
      </c>
      <c r="D499" s="13" t="str">
        <f t="shared" si="2"/>
        <v>ORDER1752CUST895145438ChocolatesQ-1*@?##50</v>
      </c>
      <c r="E499" s="13" t="str">
        <f t="shared" si="3"/>
        <v>ORDER1752CUST895145438ChocolatesQ150</v>
      </c>
      <c r="F499" s="14">
        <f t="shared" si="4"/>
        <v>45438</v>
      </c>
      <c r="G499" s="13" t="str">
        <f t="shared" si="5"/>
        <v>ORDER1752</v>
      </c>
      <c r="H499" s="13" t="str">
        <f t="shared" si="6"/>
        <v>CUST8951</v>
      </c>
      <c r="I499" s="13" t="str">
        <f t="shared" si="7"/>
        <v>Chocolates</v>
      </c>
      <c r="J499" s="13" t="str">
        <f t="shared" si="8"/>
        <v>1</v>
      </c>
      <c r="K499" s="13" t="str">
        <f t="shared" si="9"/>
        <v>50</v>
      </c>
    </row>
    <row r="500">
      <c r="A500" s="10">
        <v>499.0</v>
      </c>
      <c r="B500" s="11" t="s">
        <v>518</v>
      </c>
      <c r="C500" s="12" t="str">
        <f t="shared" si="1"/>
        <v>ORDER1751//CUST8317/45438/IceCream/Q-2/*@?##180</v>
      </c>
      <c r="D500" s="13" t="str">
        <f t="shared" si="2"/>
        <v>ORDER1751CUST831745438IceCreamQ-2*@?##180</v>
      </c>
      <c r="E500" s="13" t="str">
        <f t="shared" si="3"/>
        <v>ORDER1751CUST831745438IceCreamQ2180</v>
      </c>
      <c r="F500" s="14">
        <f t="shared" si="4"/>
        <v>45438</v>
      </c>
      <c r="G500" s="13" t="str">
        <f t="shared" si="5"/>
        <v>ORDER1751</v>
      </c>
      <c r="H500" s="13" t="str">
        <f t="shared" si="6"/>
        <v>CUST8317</v>
      </c>
      <c r="I500" s="13" t="str">
        <f t="shared" si="7"/>
        <v>IceCream</v>
      </c>
      <c r="J500" s="13" t="str">
        <f t="shared" si="8"/>
        <v>2</v>
      </c>
      <c r="K500" s="13" t="str">
        <f t="shared" si="9"/>
        <v>180</v>
      </c>
    </row>
    <row r="501">
      <c r="A501" s="10">
        <v>500.0</v>
      </c>
      <c r="B501" s="11" t="s">
        <v>519</v>
      </c>
      <c r="C501" s="12" t="str">
        <f t="shared" si="1"/>
        <v>ORDER1751//CUST8317/45438/SoftDrink/Q-2/*@?##100</v>
      </c>
      <c r="D501" s="13" t="str">
        <f t="shared" si="2"/>
        <v>ORDER1751CUST831745438SoftDrinkQ-2*@?##100</v>
      </c>
      <c r="E501" s="13" t="str">
        <f t="shared" si="3"/>
        <v>ORDER1751CUST831745438SoftDrinkQ2100</v>
      </c>
      <c r="F501" s="14">
        <f t="shared" si="4"/>
        <v>45438</v>
      </c>
      <c r="G501" s="13" t="str">
        <f t="shared" si="5"/>
        <v>ORDER1751</v>
      </c>
      <c r="H501" s="13" t="str">
        <f t="shared" si="6"/>
        <v>CUST8317</v>
      </c>
      <c r="I501" s="13" t="str">
        <f t="shared" si="7"/>
        <v>SoftDrink</v>
      </c>
      <c r="J501" s="13" t="str">
        <f t="shared" si="8"/>
        <v>2</v>
      </c>
      <c r="K501" s="13" t="str">
        <f t="shared" si="9"/>
        <v>100</v>
      </c>
    </row>
    <row r="502">
      <c r="A502" s="10">
        <v>501.0</v>
      </c>
      <c r="B502" s="11" t="s">
        <v>520</v>
      </c>
      <c r="C502" s="12" t="str">
        <f t="shared" si="1"/>
        <v>ORDER1750//CUST4510/45438/BasmatiRice/Q-1/*@?##60</v>
      </c>
      <c r="D502" s="13" t="str">
        <f t="shared" si="2"/>
        <v>ORDER1750CUST451045438BasmatiRiceQ-1*@?##60</v>
      </c>
      <c r="E502" s="13" t="str">
        <f t="shared" si="3"/>
        <v>ORDER1750CUST451045438BasmatiRiceQ160</v>
      </c>
      <c r="F502" s="14">
        <f t="shared" si="4"/>
        <v>45438</v>
      </c>
      <c r="G502" s="13" t="str">
        <f t="shared" si="5"/>
        <v>ORDER1750</v>
      </c>
      <c r="H502" s="13" t="str">
        <f t="shared" si="6"/>
        <v>CUST4510</v>
      </c>
      <c r="I502" s="13" t="str">
        <f t="shared" si="7"/>
        <v>BasmatiRice</v>
      </c>
      <c r="J502" s="13" t="str">
        <f t="shared" si="8"/>
        <v>1</v>
      </c>
      <c r="K502" s="13" t="str">
        <f t="shared" si="9"/>
        <v>60</v>
      </c>
    </row>
    <row r="503">
      <c r="A503" s="10">
        <v>502.0</v>
      </c>
      <c r="B503" s="11" t="s">
        <v>521</v>
      </c>
      <c r="C503" s="12" t="str">
        <f t="shared" si="1"/>
        <v>ORDER1750//CUST4510/45438/WholeWheatBread/Q-2/*@?##40</v>
      </c>
      <c r="D503" s="13" t="str">
        <f t="shared" si="2"/>
        <v>ORDER1750CUST451045438WholeWheatBreadQ-2*@?##40</v>
      </c>
      <c r="E503" s="13" t="str">
        <f t="shared" si="3"/>
        <v>ORDER1750CUST451045438WholeWheatBreadQ240</v>
      </c>
      <c r="F503" s="14">
        <f t="shared" si="4"/>
        <v>45438</v>
      </c>
      <c r="G503" s="13" t="str">
        <f t="shared" si="5"/>
        <v>ORDER1750</v>
      </c>
      <c r="H503" s="13" t="str">
        <f t="shared" si="6"/>
        <v>CUST4510</v>
      </c>
      <c r="I503" s="13" t="str">
        <f t="shared" si="7"/>
        <v>WholeWheatBread</v>
      </c>
      <c r="J503" s="13" t="str">
        <f t="shared" si="8"/>
        <v>2</v>
      </c>
      <c r="K503" s="13" t="str">
        <f t="shared" si="9"/>
        <v>40</v>
      </c>
    </row>
    <row r="504">
      <c r="A504" s="10">
        <v>503.0</v>
      </c>
      <c r="B504" s="11" t="s">
        <v>522</v>
      </c>
      <c r="C504" s="12" t="str">
        <f t="shared" si="1"/>
        <v>ORDER1749//CUST9482/45438/FreshMilk/Q-1/*@?##30</v>
      </c>
      <c r="D504" s="13" t="str">
        <f t="shared" si="2"/>
        <v>ORDER1749CUST948245438FreshMilkQ-1*@?##30</v>
      </c>
      <c r="E504" s="13" t="str">
        <f t="shared" si="3"/>
        <v>ORDER1749CUST948245438FreshMilkQ130</v>
      </c>
      <c r="F504" s="14">
        <f t="shared" si="4"/>
        <v>45438</v>
      </c>
      <c r="G504" s="13" t="str">
        <f t="shared" si="5"/>
        <v>ORDER1749</v>
      </c>
      <c r="H504" s="13" t="str">
        <f t="shared" si="6"/>
        <v>CUST9482</v>
      </c>
      <c r="I504" s="13" t="str">
        <f t="shared" si="7"/>
        <v>FreshMilk</v>
      </c>
      <c r="J504" s="13" t="str">
        <f t="shared" si="8"/>
        <v>1</v>
      </c>
      <c r="K504" s="13" t="str">
        <f t="shared" si="9"/>
        <v>30</v>
      </c>
    </row>
    <row r="505">
      <c r="A505" s="10">
        <v>504.0</v>
      </c>
      <c r="B505" s="11" t="s">
        <v>523</v>
      </c>
      <c r="C505" s="12" t="str">
        <f t="shared" si="1"/>
        <v>ORDER1749//CUST9482/45438/Eggs/Q-1/*@?##40</v>
      </c>
      <c r="D505" s="13" t="str">
        <f t="shared" si="2"/>
        <v>ORDER1749CUST948245438EggsQ-1*@?##40</v>
      </c>
      <c r="E505" s="13" t="str">
        <f t="shared" si="3"/>
        <v>ORDER1749CUST948245438EggsQ140</v>
      </c>
      <c r="F505" s="14">
        <f t="shared" si="4"/>
        <v>45438</v>
      </c>
      <c r="G505" s="13" t="str">
        <f t="shared" si="5"/>
        <v>ORDER1749</v>
      </c>
      <c r="H505" s="13" t="str">
        <f t="shared" si="6"/>
        <v>CUST9482</v>
      </c>
      <c r="I505" s="13" t="str">
        <f t="shared" si="7"/>
        <v>Eggs</v>
      </c>
      <c r="J505" s="13" t="str">
        <f t="shared" si="8"/>
        <v>1</v>
      </c>
      <c r="K505" s="13" t="str">
        <f t="shared" si="9"/>
        <v>40</v>
      </c>
    </row>
    <row r="506">
      <c r="A506" s="10">
        <v>505.0</v>
      </c>
      <c r="B506" s="11" t="s">
        <v>524</v>
      </c>
      <c r="C506" s="12" t="str">
        <f t="shared" si="1"/>
        <v>ORDER1748//CUST9409/45438/ChickenBreast/Q-2/*@?##250</v>
      </c>
      <c r="D506" s="13" t="str">
        <f t="shared" si="2"/>
        <v>ORDER1748CUST940945438ChickenBreastQ-2*@?##250</v>
      </c>
      <c r="E506" s="13" t="str">
        <f t="shared" si="3"/>
        <v>ORDER1748CUST940945438ChickenBreastQ2250</v>
      </c>
      <c r="F506" s="14">
        <f t="shared" si="4"/>
        <v>45438</v>
      </c>
      <c r="G506" s="13" t="str">
        <f t="shared" si="5"/>
        <v>ORDER1748</v>
      </c>
      <c r="H506" s="13" t="str">
        <f t="shared" si="6"/>
        <v>CUST9409</v>
      </c>
      <c r="I506" s="13" t="str">
        <f t="shared" si="7"/>
        <v>ChickenBreast</v>
      </c>
      <c r="J506" s="13" t="str">
        <f t="shared" si="8"/>
        <v>2</v>
      </c>
      <c r="K506" s="13" t="str">
        <f t="shared" si="9"/>
        <v>250</v>
      </c>
    </row>
    <row r="507">
      <c r="A507" s="10">
        <v>506.0</v>
      </c>
      <c r="B507" s="11" t="s">
        <v>525</v>
      </c>
      <c r="C507" s="12" t="str">
        <f t="shared" si="1"/>
        <v>ORDER1748//CUST9409/45438/Apples/Q-1/*@?##75</v>
      </c>
      <c r="D507" s="13" t="str">
        <f t="shared" si="2"/>
        <v>ORDER1748CUST940945438ApplesQ-1*@?##75</v>
      </c>
      <c r="E507" s="13" t="str">
        <f t="shared" si="3"/>
        <v>ORDER1748CUST940945438ApplesQ175</v>
      </c>
      <c r="F507" s="14">
        <f t="shared" si="4"/>
        <v>45438</v>
      </c>
      <c r="G507" s="13" t="str">
        <f t="shared" si="5"/>
        <v>ORDER1748</v>
      </c>
      <c r="H507" s="13" t="str">
        <f t="shared" si="6"/>
        <v>CUST9409</v>
      </c>
      <c r="I507" s="13" t="str">
        <f t="shared" si="7"/>
        <v>Apples</v>
      </c>
      <c r="J507" s="13" t="str">
        <f t="shared" si="8"/>
        <v>1</v>
      </c>
      <c r="K507" s="13" t="str">
        <f t="shared" si="9"/>
        <v>75</v>
      </c>
    </row>
    <row r="508">
      <c r="A508" s="10">
        <v>507.0</v>
      </c>
      <c r="B508" s="11" t="s">
        <v>526</v>
      </c>
      <c r="C508" s="12" t="str">
        <f t="shared" si="1"/>
        <v>ORDER1747//CUST7965/45438/Bananas/Q-1/*@?##25</v>
      </c>
      <c r="D508" s="13" t="str">
        <f t="shared" si="2"/>
        <v>ORDER1747CUST796545438BananasQ-1*@?##25</v>
      </c>
      <c r="E508" s="13" t="str">
        <f t="shared" si="3"/>
        <v>ORDER1747CUST796545438BananasQ125</v>
      </c>
      <c r="F508" s="14">
        <f t="shared" si="4"/>
        <v>45438</v>
      </c>
      <c r="G508" s="13" t="str">
        <f t="shared" si="5"/>
        <v>ORDER1747</v>
      </c>
      <c r="H508" s="13" t="str">
        <f t="shared" si="6"/>
        <v>CUST7965</v>
      </c>
      <c r="I508" s="13" t="str">
        <f t="shared" si="7"/>
        <v>Bananas</v>
      </c>
      <c r="J508" s="13" t="str">
        <f t="shared" si="8"/>
        <v>1</v>
      </c>
      <c r="K508" s="13" t="str">
        <f t="shared" si="9"/>
        <v>25</v>
      </c>
    </row>
    <row r="509">
      <c r="A509" s="10">
        <v>508.0</v>
      </c>
      <c r="B509" s="11" t="s">
        <v>527</v>
      </c>
      <c r="C509" s="12" t="str">
        <f t="shared" si="1"/>
        <v>ORDER1747//CUST7965/45438/Potatoes/Q-1/*@?##15</v>
      </c>
      <c r="D509" s="13" t="str">
        <f t="shared" si="2"/>
        <v>ORDER1747CUST796545438PotatoesQ-1*@?##15</v>
      </c>
      <c r="E509" s="13" t="str">
        <f t="shared" si="3"/>
        <v>ORDER1747CUST796545438PotatoesQ115</v>
      </c>
      <c r="F509" s="14">
        <f t="shared" si="4"/>
        <v>45438</v>
      </c>
      <c r="G509" s="13" t="str">
        <f t="shared" si="5"/>
        <v>ORDER1747</v>
      </c>
      <c r="H509" s="13" t="str">
        <f t="shared" si="6"/>
        <v>CUST7965</v>
      </c>
      <c r="I509" s="13" t="str">
        <f t="shared" si="7"/>
        <v>Potatoes</v>
      </c>
      <c r="J509" s="13" t="str">
        <f t="shared" si="8"/>
        <v>1</v>
      </c>
      <c r="K509" s="13" t="str">
        <f t="shared" si="9"/>
        <v>15</v>
      </c>
    </row>
    <row r="510">
      <c r="A510" s="10">
        <v>509.0</v>
      </c>
      <c r="B510" s="11" t="s">
        <v>528</v>
      </c>
      <c r="C510" s="12" t="str">
        <f t="shared" si="1"/>
        <v>ORDER1746//CUST2124/45438/Onions/Q-1/*@?##12.5</v>
      </c>
      <c r="D510" s="13" t="str">
        <f t="shared" si="2"/>
        <v>ORDER1746CUST212445438OnionsQ-1*@?##12.5</v>
      </c>
      <c r="E510" s="13" t="str">
        <f t="shared" si="3"/>
        <v>ORDER1746CUST212445438OnionsQ112.5</v>
      </c>
      <c r="F510" s="14">
        <f t="shared" si="4"/>
        <v>45438</v>
      </c>
      <c r="G510" s="13" t="str">
        <f t="shared" si="5"/>
        <v>ORDER1746</v>
      </c>
      <c r="H510" s="13" t="str">
        <f t="shared" si="6"/>
        <v>CUST2124</v>
      </c>
      <c r="I510" s="13" t="str">
        <f t="shared" si="7"/>
        <v>Onions</v>
      </c>
      <c r="J510" s="13" t="str">
        <f t="shared" si="8"/>
        <v>1</v>
      </c>
      <c r="K510" s="13" t="str">
        <f t="shared" si="9"/>
        <v>12.5</v>
      </c>
    </row>
    <row r="511">
      <c r="A511" s="10">
        <v>510.0</v>
      </c>
      <c r="B511" s="11" t="s">
        <v>529</v>
      </c>
      <c r="C511" s="12" t="str">
        <f t="shared" si="1"/>
        <v>ORDER1746//CUST2124/45438/Paneer/Q-1/*@?##40</v>
      </c>
      <c r="D511" s="13" t="str">
        <f t="shared" si="2"/>
        <v>ORDER1746CUST212445438PaneerQ-1*@?##40</v>
      </c>
      <c r="E511" s="13" t="str">
        <f t="shared" si="3"/>
        <v>ORDER1746CUST212445438PaneerQ140</v>
      </c>
      <c r="F511" s="14">
        <f t="shared" si="4"/>
        <v>45438</v>
      </c>
      <c r="G511" s="13" t="str">
        <f t="shared" si="5"/>
        <v>ORDER1746</v>
      </c>
      <c r="H511" s="13" t="str">
        <f t="shared" si="6"/>
        <v>CUST2124</v>
      </c>
      <c r="I511" s="13" t="str">
        <f t="shared" si="7"/>
        <v>Paneer</v>
      </c>
      <c r="J511" s="13" t="str">
        <f t="shared" si="8"/>
        <v>1</v>
      </c>
      <c r="K511" s="13" t="str">
        <f t="shared" si="9"/>
        <v>40</v>
      </c>
    </row>
    <row r="512">
      <c r="A512" s="10">
        <v>511.0</v>
      </c>
      <c r="B512" s="11" t="s">
        <v>530</v>
      </c>
      <c r="C512" s="12" t="str">
        <f t="shared" si="1"/>
        <v>ORDER1745//CUST8369/45438/Butter/Q-2/*@?##250</v>
      </c>
      <c r="D512" s="13" t="str">
        <f t="shared" si="2"/>
        <v>ORDER1745CUST836945438ButterQ-2*@?##250</v>
      </c>
      <c r="E512" s="13" t="str">
        <f t="shared" si="3"/>
        <v>ORDER1745CUST836945438ButterQ2250</v>
      </c>
      <c r="F512" s="14">
        <f t="shared" si="4"/>
        <v>45438</v>
      </c>
      <c r="G512" s="13" t="str">
        <f t="shared" si="5"/>
        <v>ORDER1745</v>
      </c>
      <c r="H512" s="13" t="str">
        <f t="shared" si="6"/>
        <v>CUST8369</v>
      </c>
      <c r="I512" s="13" t="str">
        <f t="shared" si="7"/>
        <v>Butter</v>
      </c>
      <c r="J512" s="13" t="str">
        <f t="shared" si="8"/>
        <v>2</v>
      </c>
      <c r="K512" s="13" t="str">
        <f t="shared" si="9"/>
        <v>250</v>
      </c>
    </row>
    <row r="513">
      <c r="A513" s="10">
        <v>512.0</v>
      </c>
      <c r="B513" s="11" t="s">
        <v>531</v>
      </c>
      <c r="C513" s="12" t="str">
        <f t="shared" si="1"/>
        <v>ORDER1745//CUST8369/45438/CheeseSlices/Q-1/*@?##60</v>
      </c>
      <c r="D513" s="13" t="str">
        <f t="shared" si="2"/>
        <v>ORDER1745CUST836945438CheeseSlicesQ-1*@?##60</v>
      </c>
      <c r="E513" s="13" t="str">
        <f t="shared" si="3"/>
        <v>ORDER1745CUST836945438CheeseSlicesQ160</v>
      </c>
      <c r="F513" s="14">
        <f t="shared" si="4"/>
        <v>45438</v>
      </c>
      <c r="G513" s="13" t="str">
        <f t="shared" si="5"/>
        <v>ORDER1745</v>
      </c>
      <c r="H513" s="13" t="str">
        <f t="shared" si="6"/>
        <v>CUST8369</v>
      </c>
      <c r="I513" s="13" t="str">
        <f t="shared" si="7"/>
        <v>CheeseSlices</v>
      </c>
      <c r="J513" s="13" t="str">
        <f t="shared" si="8"/>
        <v>1</v>
      </c>
      <c r="K513" s="13" t="str">
        <f t="shared" si="9"/>
        <v>60</v>
      </c>
    </row>
    <row r="514">
      <c r="A514" s="10">
        <v>513.0</v>
      </c>
      <c r="B514" s="11" t="s">
        <v>532</v>
      </c>
      <c r="C514" s="12" t="str">
        <f t="shared" si="1"/>
        <v>ORDER1744//CUST1509/45438/Sugar/Q-2/*@?##45</v>
      </c>
      <c r="D514" s="13" t="str">
        <f t="shared" si="2"/>
        <v>ORDER1744CUST150945438SugarQ-2*@?##45</v>
      </c>
      <c r="E514" s="13" t="str">
        <f t="shared" si="3"/>
        <v>ORDER1744CUST150945438SugarQ245</v>
      </c>
      <c r="F514" s="14">
        <f t="shared" si="4"/>
        <v>45438</v>
      </c>
      <c r="G514" s="13" t="str">
        <f t="shared" si="5"/>
        <v>ORDER1744</v>
      </c>
      <c r="H514" s="13" t="str">
        <f t="shared" si="6"/>
        <v>CUST1509</v>
      </c>
      <c r="I514" s="13" t="str">
        <f t="shared" si="7"/>
        <v>Sugar</v>
      </c>
      <c r="J514" s="13" t="str">
        <f t="shared" si="8"/>
        <v>2</v>
      </c>
      <c r="K514" s="13" t="str">
        <f t="shared" si="9"/>
        <v>45</v>
      </c>
    </row>
    <row r="515">
      <c r="A515" s="10">
        <v>514.0</v>
      </c>
      <c r="B515" s="11" t="s">
        <v>533</v>
      </c>
      <c r="C515" s="12" t="str">
        <f t="shared" si="1"/>
        <v>ORDER1744//CUST1509/45438/CookingOil/Q-1/*@?##75</v>
      </c>
      <c r="D515" s="13" t="str">
        <f t="shared" si="2"/>
        <v>ORDER1744CUST150945438CookingOilQ-1*@?##75</v>
      </c>
      <c r="E515" s="13" t="str">
        <f t="shared" si="3"/>
        <v>ORDER1744CUST150945438CookingOilQ175</v>
      </c>
      <c r="F515" s="14">
        <f t="shared" si="4"/>
        <v>45438</v>
      </c>
      <c r="G515" s="13" t="str">
        <f t="shared" si="5"/>
        <v>ORDER1744</v>
      </c>
      <c r="H515" s="13" t="str">
        <f t="shared" si="6"/>
        <v>CUST1509</v>
      </c>
      <c r="I515" s="13" t="str">
        <f t="shared" si="7"/>
        <v>CookingOil</v>
      </c>
      <c r="J515" s="13" t="str">
        <f t="shared" si="8"/>
        <v>1</v>
      </c>
      <c r="K515" s="13" t="str">
        <f t="shared" si="9"/>
        <v>75</v>
      </c>
    </row>
    <row r="516">
      <c r="A516" s="10">
        <v>515.0</v>
      </c>
      <c r="B516" s="11" t="s">
        <v>534</v>
      </c>
      <c r="C516" s="12" t="str">
        <f t="shared" si="1"/>
        <v>ORDER1743//CUST6869/45438/TeaLeaves/Q-1/*@?##60</v>
      </c>
      <c r="D516" s="13" t="str">
        <f t="shared" si="2"/>
        <v>ORDER1743CUST686945438TeaLeavesQ-1*@?##60</v>
      </c>
      <c r="E516" s="13" t="str">
        <f t="shared" si="3"/>
        <v>ORDER1743CUST686945438TeaLeavesQ160</v>
      </c>
      <c r="F516" s="14">
        <f t="shared" si="4"/>
        <v>45438</v>
      </c>
      <c r="G516" s="13" t="str">
        <f t="shared" si="5"/>
        <v>ORDER1743</v>
      </c>
      <c r="H516" s="13" t="str">
        <f t="shared" si="6"/>
        <v>CUST6869</v>
      </c>
      <c r="I516" s="13" t="str">
        <f t="shared" si="7"/>
        <v>TeaLeaves</v>
      </c>
      <c r="J516" s="13" t="str">
        <f t="shared" si="8"/>
        <v>1</v>
      </c>
      <c r="K516" s="13" t="str">
        <f t="shared" si="9"/>
        <v>60</v>
      </c>
    </row>
    <row r="517">
      <c r="A517" s="10">
        <v>516.0</v>
      </c>
      <c r="B517" s="11" t="s">
        <v>535</v>
      </c>
      <c r="C517" s="12" t="str">
        <f t="shared" si="1"/>
        <v>ORDER1743//CUST6869/45438/CoffeePowder/Q-1/*@?##45</v>
      </c>
      <c r="D517" s="13" t="str">
        <f t="shared" si="2"/>
        <v>ORDER1743CUST686945438CoffeePowderQ-1*@?##45</v>
      </c>
      <c r="E517" s="13" t="str">
        <f t="shared" si="3"/>
        <v>ORDER1743CUST686945438CoffeePowderQ145</v>
      </c>
      <c r="F517" s="14">
        <f t="shared" si="4"/>
        <v>45438</v>
      </c>
      <c r="G517" s="13" t="str">
        <f t="shared" si="5"/>
        <v>ORDER1743</v>
      </c>
      <c r="H517" s="13" t="str">
        <f t="shared" si="6"/>
        <v>CUST6869</v>
      </c>
      <c r="I517" s="13" t="str">
        <f t="shared" si="7"/>
        <v>CoffeePowder</v>
      </c>
      <c r="J517" s="13" t="str">
        <f t="shared" si="8"/>
        <v>1</v>
      </c>
      <c r="K517" s="13" t="str">
        <f t="shared" si="9"/>
        <v>45</v>
      </c>
    </row>
    <row r="518">
      <c r="A518" s="10">
        <v>517.0</v>
      </c>
      <c r="B518" s="11" t="s">
        <v>536</v>
      </c>
      <c r="C518" s="12" t="str">
        <f t="shared" si="1"/>
        <v>ORDER1742//CUST6570/45438/Biscuits/Q-1/*@?##20</v>
      </c>
      <c r="D518" s="13" t="str">
        <f t="shared" si="2"/>
        <v>ORDER1742CUST657045438BiscuitsQ-1*@?##20</v>
      </c>
      <c r="E518" s="13" t="str">
        <f t="shared" si="3"/>
        <v>ORDER1742CUST657045438BiscuitsQ120</v>
      </c>
      <c r="F518" s="14">
        <f t="shared" si="4"/>
        <v>45438</v>
      </c>
      <c r="G518" s="13" t="str">
        <f t="shared" si="5"/>
        <v>ORDER1742</v>
      </c>
      <c r="H518" s="13" t="str">
        <f t="shared" si="6"/>
        <v>CUST6570</v>
      </c>
      <c r="I518" s="13" t="str">
        <f t="shared" si="7"/>
        <v>Biscuits</v>
      </c>
      <c r="J518" s="13" t="str">
        <f t="shared" si="8"/>
        <v>1</v>
      </c>
      <c r="K518" s="13" t="str">
        <f t="shared" si="9"/>
        <v>20</v>
      </c>
    </row>
    <row r="519">
      <c r="A519" s="10">
        <v>518.0</v>
      </c>
      <c r="B519" s="11" t="s">
        <v>537</v>
      </c>
      <c r="C519" s="12" t="str">
        <f t="shared" si="1"/>
        <v>ORDER1742//CUST6570/45438/Chocolates/Q-1/*@?##50</v>
      </c>
      <c r="D519" s="13" t="str">
        <f t="shared" si="2"/>
        <v>ORDER1742CUST657045438ChocolatesQ-1*@?##50</v>
      </c>
      <c r="E519" s="13" t="str">
        <f t="shared" si="3"/>
        <v>ORDER1742CUST657045438ChocolatesQ150</v>
      </c>
      <c r="F519" s="14">
        <f t="shared" si="4"/>
        <v>45438</v>
      </c>
      <c r="G519" s="13" t="str">
        <f t="shared" si="5"/>
        <v>ORDER1742</v>
      </c>
      <c r="H519" s="13" t="str">
        <f t="shared" si="6"/>
        <v>CUST6570</v>
      </c>
      <c r="I519" s="13" t="str">
        <f t="shared" si="7"/>
        <v>Chocolates</v>
      </c>
      <c r="J519" s="13" t="str">
        <f t="shared" si="8"/>
        <v>1</v>
      </c>
      <c r="K519" s="13" t="str">
        <f t="shared" si="9"/>
        <v>50</v>
      </c>
    </row>
    <row r="520">
      <c r="A520" s="10">
        <v>519.0</v>
      </c>
      <c r="B520" s="11" t="s">
        <v>538</v>
      </c>
      <c r="C520" s="12" t="str">
        <f t="shared" si="1"/>
        <v>ORDER1741//CUST8552/45438/IceCream/Q-1/*@?##90</v>
      </c>
      <c r="D520" s="13" t="str">
        <f t="shared" si="2"/>
        <v>ORDER1741CUST855245438IceCreamQ-1*@?##90</v>
      </c>
      <c r="E520" s="13" t="str">
        <f t="shared" si="3"/>
        <v>ORDER1741CUST855245438IceCreamQ190</v>
      </c>
      <c r="F520" s="14">
        <f t="shared" si="4"/>
        <v>45438</v>
      </c>
      <c r="G520" s="13" t="str">
        <f t="shared" si="5"/>
        <v>ORDER1741</v>
      </c>
      <c r="H520" s="13" t="str">
        <f t="shared" si="6"/>
        <v>CUST8552</v>
      </c>
      <c r="I520" s="13" t="str">
        <f t="shared" si="7"/>
        <v>IceCream</v>
      </c>
      <c r="J520" s="13" t="str">
        <f t="shared" si="8"/>
        <v>1</v>
      </c>
      <c r="K520" s="13" t="str">
        <f t="shared" si="9"/>
        <v>90</v>
      </c>
    </row>
    <row r="521">
      <c r="A521" s="10">
        <v>520.0</v>
      </c>
      <c r="B521" s="11" t="s">
        <v>539</v>
      </c>
      <c r="C521" s="12" t="str">
        <f t="shared" si="1"/>
        <v>ORDER1741//CUST8552/45438/SoftDrink/Q-2/*@?##100</v>
      </c>
      <c r="D521" s="13" t="str">
        <f t="shared" si="2"/>
        <v>ORDER1741CUST855245438SoftDrinkQ-2*@?##100</v>
      </c>
      <c r="E521" s="13" t="str">
        <f t="shared" si="3"/>
        <v>ORDER1741CUST855245438SoftDrinkQ2100</v>
      </c>
      <c r="F521" s="14">
        <f t="shared" si="4"/>
        <v>45438</v>
      </c>
      <c r="G521" s="13" t="str">
        <f t="shared" si="5"/>
        <v>ORDER1741</v>
      </c>
      <c r="H521" s="13" t="str">
        <f t="shared" si="6"/>
        <v>CUST8552</v>
      </c>
      <c r="I521" s="13" t="str">
        <f t="shared" si="7"/>
        <v>SoftDrink</v>
      </c>
      <c r="J521" s="13" t="str">
        <f t="shared" si="8"/>
        <v>2</v>
      </c>
      <c r="K521" s="13" t="str">
        <f t="shared" si="9"/>
        <v>100</v>
      </c>
    </row>
    <row r="522">
      <c r="A522" s="10">
        <v>521.0</v>
      </c>
      <c r="B522" s="11" t="s">
        <v>540</v>
      </c>
      <c r="C522" s="12" t="str">
        <f t="shared" si="1"/>
        <v>ORDER1740//CUST1520/45438/BasmatiRice/Q-1/*@?##60</v>
      </c>
      <c r="D522" s="13" t="str">
        <f t="shared" si="2"/>
        <v>ORDER1740CUST152045438BasmatiRiceQ-1*@?##60</v>
      </c>
      <c r="E522" s="13" t="str">
        <f t="shared" si="3"/>
        <v>ORDER1740CUST152045438BasmatiRiceQ160</v>
      </c>
      <c r="F522" s="14">
        <f t="shared" si="4"/>
        <v>45438</v>
      </c>
      <c r="G522" s="13" t="str">
        <f t="shared" si="5"/>
        <v>ORDER1740</v>
      </c>
      <c r="H522" s="13" t="str">
        <f t="shared" si="6"/>
        <v>CUST1520</v>
      </c>
      <c r="I522" s="13" t="str">
        <f t="shared" si="7"/>
        <v>BasmatiRice</v>
      </c>
      <c r="J522" s="13" t="str">
        <f t="shared" si="8"/>
        <v>1</v>
      </c>
      <c r="K522" s="13" t="str">
        <f t="shared" si="9"/>
        <v>60</v>
      </c>
    </row>
    <row r="523">
      <c r="A523" s="10">
        <v>522.0</v>
      </c>
      <c r="B523" s="11" t="s">
        <v>541</v>
      </c>
      <c r="C523" s="12" t="str">
        <f t="shared" si="1"/>
        <v>ORDER1740//CUST1520/45438/WholeWheatBread/Q-1/*@?##20</v>
      </c>
      <c r="D523" s="13" t="str">
        <f t="shared" si="2"/>
        <v>ORDER1740CUST152045438WholeWheatBreadQ-1*@?##20</v>
      </c>
      <c r="E523" s="13" t="str">
        <f t="shared" si="3"/>
        <v>ORDER1740CUST152045438WholeWheatBreadQ120</v>
      </c>
      <c r="F523" s="14">
        <f t="shared" si="4"/>
        <v>45438</v>
      </c>
      <c r="G523" s="13" t="str">
        <f t="shared" si="5"/>
        <v>ORDER1740</v>
      </c>
      <c r="H523" s="13" t="str">
        <f t="shared" si="6"/>
        <v>CUST1520</v>
      </c>
      <c r="I523" s="13" t="str">
        <f t="shared" si="7"/>
        <v>WholeWheatBread</v>
      </c>
      <c r="J523" s="13" t="str">
        <f t="shared" si="8"/>
        <v>1</v>
      </c>
      <c r="K523" s="13" t="str">
        <f t="shared" si="9"/>
        <v>20</v>
      </c>
    </row>
    <row r="524">
      <c r="A524" s="10">
        <v>523.0</v>
      </c>
      <c r="B524" s="11" t="s">
        <v>542</v>
      </c>
      <c r="C524" s="12" t="str">
        <f t="shared" si="1"/>
        <v>ORDER1739//CUST1960/45438/FreshMilk/Q-1/*@?##30</v>
      </c>
      <c r="D524" s="13" t="str">
        <f t="shared" si="2"/>
        <v>ORDER1739CUST196045438FreshMilkQ-1*@?##30</v>
      </c>
      <c r="E524" s="13" t="str">
        <f t="shared" si="3"/>
        <v>ORDER1739CUST196045438FreshMilkQ130</v>
      </c>
      <c r="F524" s="14">
        <f t="shared" si="4"/>
        <v>45438</v>
      </c>
      <c r="G524" s="13" t="str">
        <f t="shared" si="5"/>
        <v>ORDER1739</v>
      </c>
      <c r="H524" s="13" t="str">
        <f t="shared" si="6"/>
        <v>CUST1960</v>
      </c>
      <c r="I524" s="13" t="str">
        <f t="shared" si="7"/>
        <v>FreshMilk</v>
      </c>
      <c r="J524" s="13" t="str">
        <f t="shared" si="8"/>
        <v>1</v>
      </c>
      <c r="K524" s="13" t="str">
        <f t="shared" si="9"/>
        <v>30</v>
      </c>
    </row>
    <row r="525">
      <c r="A525" s="10">
        <v>524.0</v>
      </c>
      <c r="B525" s="11" t="s">
        <v>543</v>
      </c>
      <c r="C525" s="12" t="str">
        <f t="shared" si="1"/>
        <v>ORDER1739//CUST1960/45438/Eggs/Q-1/*@?##40</v>
      </c>
      <c r="D525" s="13" t="str">
        <f t="shared" si="2"/>
        <v>ORDER1739CUST196045438EggsQ-1*@?##40</v>
      </c>
      <c r="E525" s="13" t="str">
        <f t="shared" si="3"/>
        <v>ORDER1739CUST196045438EggsQ140</v>
      </c>
      <c r="F525" s="14">
        <f t="shared" si="4"/>
        <v>45438</v>
      </c>
      <c r="G525" s="13" t="str">
        <f t="shared" si="5"/>
        <v>ORDER1739</v>
      </c>
      <c r="H525" s="13" t="str">
        <f t="shared" si="6"/>
        <v>CUST1960</v>
      </c>
      <c r="I525" s="13" t="str">
        <f t="shared" si="7"/>
        <v>Eggs</v>
      </c>
      <c r="J525" s="13" t="str">
        <f t="shared" si="8"/>
        <v>1</v>
      </c>
      <c r="K525" s="13" t="str">
        <f t="shared" si="9"/>
        <v>40</v>
      </c>
    </row>
    <row r="526">
      <c r="A526" s="10">
        <v>525.0</v>
      </c>
      <c r="B526" s="11" t="s">
        <v>544</v>
      </c>
      <c r="C526" s="12" t="str">
        <f t="shared" si="1"/>
        <v>ORDER1738//CUST8105/45438/ChickenBreast/Q-1/*@?##125</v>
      </c>
      <c r="D526" s="13" t="str">
        <f t="shared" si="2"/>
        <v>ORDER1738CUST810545438ChickenBreastQ-1*@?##125</v>
      </c>
      <c r="E526" s="13" t="str">
        <f t="shared" si="3"/>
        <v>ORDER1738CUST810545438ChickenBreastQ1125</v>
      </c>
      <c r="F526" s="14">
        <f t="shared" si="4"/>
        <v>45438</v>
      </c>
      <c r="G526" s="13" t="str">
        <f t="shared" si="5"/>
        <v>ORDER1738</v>
      </c>
      <c r="H526" s="13" t="str">
        <f t="shared" si="6"/>
        <v>CUST8105</v>
      </c>
      <c r="I526" s="13" t="str">
        <f t="shared" si="7"/>
        <v>ChickenBreast</v>
      </c>
      <c r="J526" s="13" t="str">
        <f t="shared" si="8"/>
        <v>1</v>
      </c>
      <c r="K526" s="13" t="str">
        <f t="shared" si="9"/>
        <v>125</v>
      </c>
    </row>
    <row r="527">
      <c r="A527" s="10">
        <v>526.0</v>
      </c>
      <c r="B527" s="11" t="s">
        <v>545</v>
      </c>
      <c r="C527" s="12" t="str">
        <f t="shared" si="1"/>
        <v>ORDER1738//CUST8105/45438/Apples/Q-2/*@?##150</v>
      </c>
      <c r="D527" s="13" t="str">
        <f t="shared" si="2"/>
        <v>ORDER1738CUST810545438ApplesQ-2*@?##150</v>
      </c>
      <c r="E527" s="13" t="str">
        <f t="shared" si="3"/>
        <v>ORDER1738CUST810545438ApplesQ2150</v>
      </c>
      <c r="F527" s="14">
        <f t="shared" si="4"/>
        <v>45438</v>
      </c>
      <c r="G527" s="13" t="str">
        <f t="shared" si="5"/>
        <v>ORDER1738</v>
      </c>
      <c r="H527" s="13" t="str">
        <f t="shared" si="6"/>
        <v>CUST8105</v>
      </c>
      <c r="I527" s="13" t="str">
        <f t="shared" si="7"/>
        <v>Apples</v>
      </c>
      <c r="J527" s="13" t="str">
        <f t="shared" si="8"/>
        <v>2</v>
      </c>
      <c r="K527" s="13" t="str">
        <f t="shared" si="9"/>
        <v>150</v>
      </c>
    </row>
    <row r="528">
      <c r="A528" s="10">
        <v>527.0</v>
      </c>
      <c r="B528" s="11" t="s">
        <v>546</v>
      </c>
      <c r="C528" s="12" t="str">
        <f t="shared" si="1"/>
        <v>ORDER1737//CUST9595/45438/Bananas/Q-1/*@?##25</v>
      </c>
      <c r="D528" s="13" t="str">
        <f t="shared" si="2"/>
        <v>ORDER1737CUST959545438BananasQ-1*@?##25</v>
      </c>
      <c r="E528" s="13" t="str">
        <f t="shared" si="3"/>
        <v>ORDER1737CUST959545438BananasQ125</v>
      </c>
      <c r="F528" s="14">
        <f t="shared" si="4"/>
        <v>45438</v>
      </c>
      <c r="G528" s="13" t="str">
        <f t="shared" si="5"/>
        <v>ORDER1737</v>
      </c>
      <c r="H528" s="13" t="str">
        <f t="shared" si="6"/>
        <v>CUST9595</v>
      </c>
      <c r="I528" s="13" t="str">
        <f t="shared" si="7"/>
        <v>Bananas</v>
      </c>
      <c r="J528" s="13" t="str">
        <f t="shared" si="8"/>
        <v>1</v>
      </c>
      <c r="K528" s="13" t="str">
        <f t="shared" si="9"/>
        <v>25</v>
      </c>
    </row>
    <row r="529">
      <c r="A529" s="10">
        <v>528.0</v>
      </c>
      <c r="B529" s="11" t="s">
        <v>547</v>
      </c>
      <c r="C529" s="12" t="str">
        <f t="shared" si="1"/>
        <v>ORDER1737//CUST9595/45438/Potatoes/Q-1/*@?##15</v>
      </c>
      <c r="D529" s="13" t="str">
        <f t="shared" si="2"/>
        <v>ORDER1737CUST959545438PotatoesQ-1*@?##15</v>
      </c>
      <c r="E529" s="13" t="str">
        <f t="shared" si="3"/>
        <v>ORDER1737CUST959545438PotatoesQ115</v>
      </c>
      <c r="F529" s="14">
        <f t="shared" si="4"/>
        <v>45438</v>
      </c>
      <c r="G529" s="13" t="str">
        <f t="shared" si="5"/>
        <v>ORDER1737</v>
      </c>
      <c r="H529" s="13" t="str">
        <f t="shared" si="6"/>
        <v>CUST9595</v>
      </c>
      <c r="I529" s="13" t="str">
        <f t="shared" si="7"/>
        <v>Potatoes</v>
      </c>
      <c r="J529" s="13" t="str">
        <f t="shared" si="8"/>
        <v>1</v>
      </c>
      <c r="K529" s="13" t="str">
        <f t="shared" si="9"/>
        <v>15</v>
      </c>
    </row>
    <row r="530">
      <c r="A530" s="10">
        <v>529.0</v>
      </c>
      <c r="B530" s="11" t="s">
        <v>548</v>
      </c>
      <c r="C530" s="12" t="str">
        <f t="shared" si="1"/>
        <v>ORDER1736//CUST4943/45437/Onions/Q-1/*@?##12.5</v>
      </c>
      <c r="D530" s="13" t="str">
        <f t="shared" si="2"/>
        <v>ORDER1736CUST494345437OnionsQ-1*@?##12.5</v>
      </c>
      <c r="E530" s="13" t="str">
        <f t="shared" si="3"/>
        <v>ORDER1736CUST494345437OnionsQ112.5</v>
      </c>
      <c r="F530" s="14">
        <f t="shared" si="4"/>
        <v>45437</v>
      </c>
      <c r="G530" s="13" t="str">
        <f t="shared" si="5"/>
        <v>ORDER1736</v>
      </c>
      <c r="H530" s="13" t="str">
        <f t="shared" si="6"/>
        <v>CUST4943</v>
      </c>
      <c r="I530" s="13" t="str">
        <f t="shared" si="7"/>
        <v>Onions</v>
      </c>
      <c r="J530" s="13" t="str">
        <f t="shared" si="8"/>
        <v>1</v>
      </c>
      <c r="K530" s="13" t="str">
        <f t="shared" si="9"/>
        <v>12.5</v>
      </c>
    </row>
    <row r="531">
      <c r="A531" s="10">
        <v>530.0</v>
      </c>
      <c r="B531" s="11" t="s">
        <v>549</v>
      </c>
      <c r="C531" s="12" t="str">
        <f t="shared" si="1"/>
        <v>ORDER1736//CUST4943/45437/Paneer/Q-1/*@?##40</v>
      </c>
      <c r="D531" s="13" t="str">
        <f t="shared" si="2"/>
        <v>ORDER1736CUST494345437PaneerQ-1*@?##40</v>
      </c>
      <c r="E531" s="13" t="str">
        <f t="shared" si="3"/>
        <v>ORDER1736CUST494345437PaneerQ140</v>
      </c>
      <c r="F531" s="14">
        <f t="shared" si="4"/>
        <v>45437</v>
      </c>
      <c r="G531" s="13" t="str">
        <f t="shared" si="5"/>
        <v>ORDER1736</v>
      </c>
      <c r="H531" s="13" t="str">
        <f t="shared" si="6"/>
        <v>CUST4943</v>
      </c>
      <c r="I531" s="13" t="str">
        <f t="shared" si="7"/>
        <v>Paneer</v>
      </c>
      <c r="J531" s="13" t="str">
        <f t="shared" si="8"/>
        <v>1</v>
      </c>
      <c r="K531" s="13" t="str">
        <f t="shared" si="9"/>
        <v>40</v>
      </c>
    </row>
    <row r="532">
      <c r="A532" s="10">
        <v>531.0</v>
      </c>
      <c r="B532" s="11" t="s">
        <v>550</v>
      </c>
      <c r="C532" s="12" t="str">
        <f t="shared" si="1"/>
        <v>ORDER1735//CUST2658/45437/Butter/Q-1/*@?##125</v>
      </c>
      <c r="D532" s="13" t="str">
        <f t="shared" si="2"/>
        <v>ORDER1735CUST265845437ButterQ-1*@?##125</v>
      </c>
      <c r="E532" s="13" t="str">
        <f t="shared" si="3"/>
        <v>ORDER1735CUST265845437ButterQ1125</v>
      </c>
      <c r="F532" s="14">
        <f t="shared" si="4"/>
        <v>45437</v>
      </c>
      <c r="G532" s="13" t="str">
        <f t="shared" si="5"/>
        <v>ORDER1735</v>
      </c>
      <c r="H532" s="13" t="str">
        <f t="shared" si="6"/>
        <v>CUST2658</v>
      </c>
      <c r="I532" s="13" t="str">
        <f t="shared" si="7"/>
        <v>Butter</v>
      </c>
      <c r="J532" s="13" t="str">
        <f t="shared" si="8"/>
        <v>1</v>
      </c>
      <c r="K532" s="13" t="str">
        <f t="shared" si="9"/>
        <v>125</v>
      </c>
    </row>
    <row r="533">
      <c r="A533" s="10">
        <v>532.0</v>
      </c>
      <c r="B533" s="11" t="s">
        <v>551</v>
      </c>
      <c r="C533" s="12" t="str">
        <f t="shared" si="1"/>
        <v>ORDER1735//CUST2658/45437/CheeseSlices/Q-1/*@?##60</v>
      </c>
      <c r="D533" s="13" t="str">
        <f t="shared" si="2"/>
        <v>ORDER1735CUST265845437CheeseSlicesQ-1*@?##60</v>
      </c>
      <c r="E533" s="13" t="str">
        <f t="shared" si="3"/>
        <v>ORDER1735CUST265845437CheeseSlicesQ160</v>
      </c>
      <c r="F533" s="14">
        <f t="shared" si="4"/>
        <v>45437</v>
      </c>
      <c r="G533" s="13" t="str">
        <f t="shared" si="5"/>
        <v>ORDER1735</v>
      </c>
      <c r="H533" s="13" t="str">
        <f t="shared" si="6"/>
        <v>CUST2658</v>
      </c>
      <c r="I533" s="13" t="str">
        <f t="shared" si="7"/>
        <v>CheeseSlices</v>
      </c>
      <c r="J533" s="13" t="str">
        <f t="shared" si="8"/>
        <v>1</v>
      </c>
      <c r="K533" s="13" t="str">
        <f t="shared" si="9"/>
        <v>60</v>
      </c>
    </row>
    <row r="534">
      <c r="A534" s="10">
        <v>533.0</v>
      </c>
      <c r="B534" s="11" t="s">
        <v>552</v>
      </c>
      <c r="C534" s="12" t="str">
        <f t="shared" si="1"/>
        <v>ORDER1734//CUST4675/45437/Sugar/Q-1/*@?##22.5</v>
      </c>
      <c r="D534" s="13" t="str">
        <f t="shared" si="2"/>
        <v>ORDER1734CUST467545437SugarQ-1*@?##22.5</v>
      </c>
      <c r="E534" s="13" t="str">
        <f t="shared" si="3"/>
        <v>ORDER1734CUST467545437SugarQ122.5</v>
      </c>
      <c r="F534" s="14">
        <f t="shared" si="4"/>
        <v>45437</v>
      </c>
      <c r="G534" s="13" t="str">
        <f t="shared" si="5"/>
        <v>ORDER1734</v>
      </c>
      <c r="H534" s="13" t="str">
        <f t="shared" si="6"/>
        <v>CUST4675</v>
      </c>
      <c r="I534" s="13" t="str">
        <f t="shared" si="7"/>
        <v>Sugar</v>
      </c>
      <c r="J534" s="13" t="str">
        <f t="shared" si="8"/>
        <v>1</v>
      </c>
      <c r="K534" s="13" t="str">
        <f t="shared" si="9"/>
        <v>22.5</v>
      </c>
    </row>
    <row r="535">
      <c r="A535" s="10">
        <v>534.0</v>
      </c>
      <c r="B535" s="11" t="s">
        <v>553</v>
      </c>
      <c r="C535" s="12" t="str">
        <f t="shared" si="1"/>
        <v>ORDER1734//CUST4675/45437/CookingOil/Q-2/*@?##150</v>
      </c>
      <c r="D535" s="13" t="str">
        <f t="shared" si="2"/>
        <v>ORDER1734CUST467545437CookingOilQ-2*@?##150</v>
      </c>
      <c r="E535" s="13" t="str">
        <f t="shared" si="3"/>
        <v>ORDER1734CUST467545437CookingOilQ2150</v>
      </c>
      <c r="F535" s="14">
        <f t="shared" si="4"/>
        <v>45437</v>
      </c>
      <c r="G535" s="13" t="str">
        <f t="shared" si="5"/>
        <v>ORDER1734</v>
      </c>
      <c r="H535" s="13" t="str">
        <f t="shared" si="6"/>
        <v>CUST4675</v>
      </c>
      <c r="I535" s="13" t="str">
        <f t="shared" si="7"/>
        <v>CookingOil</v>
      </c>
      <c r="J535" s="13" t="str">
        <f t="shared" si="8"/>
        <v>2</v>
      </c>
      <c r="K535" s="13" t="str">
        <f t="shared" si="9"/>
        <v>150</v>
      </c>
    </row>
    <row r="536">
      <c r="A536" s="10">
        <v>535.0</v>
      </c>
      <c r="B536" s="11" t="s">
        <v>554</v>
      </c>
      <c r="C536" s="12" t="str">
        <f t="shared" si="1"/>
        <v>ORDER1733//CUST8924/45437/TeaLeaves/Q-2/*@?##120</v>
      </c>
      <c r="D536" s="13" t="str">
        <f t="shared" si="2"/>
        <v>ORDER1733CUST892445437TeaLeavesQ-2*@?##120</v>
      </c>
      <c r="E536" s="13" t="str">
        <f t="shared" si="3"/>
        <v>ORDER1733CUST892445437TeaLeavesQ2120</v>
      </c>
      <c r="F536" s="14">
        <f t="shared" si="4"/>
        <v>45437</v>
      </c>
      <c r="G536" s="13" t="str">
        <f t="shared" si="5"/>
        <v>ORDER1733</v>
      </c>
      <c r="H536" s="13" t="str">
        <f t="shared" si="6"/>
        <v>CUST8924</v>
      </c>
      <c r="I536" s="13" t="str">
        <f t="shared" si="7"/>
        <v>TeaLeaves</v>
      </c>
      <c r="J536" s="13" t="str">
        <f t="shared" si="8"/>
        <v>2</v>
      </c>
      <c r="K536" s="13" t="str">
        <f t="shared" si="9"/>
        <v>120</v>
      </c>
    </row>
    <row r="537">
      <c r="A537" s="10">
        <v>536.0</v>
      </c>
      <c r="B537" s="11" t="s">
        <v>555</v>
      </c>
      <c r="C537" s="12" t="str">
        <f t="shared" si="1"/>
        <v>ORDER1733//CUST8924/45437/CoffeePowder/Q-2/*@?##90</v>
      </c>
      <c r="D537" s="13" t="str">
        <f t="shared" si="2"/>
        <v>ORDER1733CUST892445437CoffeePowderQ-2*@?##90</v>
      </c>
      <c r="E537" s="13" t="str">
        <f t="shared" si="3"/>
        <v>ORDER1733CUST892445437CoffeePowderQ290</v>
      </c>
      <c r="F537" s="14">
        <f t="shared" si="4"/>
        <v>45437</v>
      </c>
      <c r="G537" s="13" t="str">
        <f t="shared" si="5"/>
        <v>ORDER1733</v>
      </c>
      <c r="H537" s="13" t="str">
        <f t="shared" si="6"/>
        <v>CUST8924</v>
      </c>
      <c r="I537" s="13" t="str">
        <f t="shared" si="7"/>
        <v>CoffeePowder</v>
      </c>
      <c r="J537" s="13" t="str">
        <f t="shared" si="8"/>
        <v>2</v>
      </c>
      <c r="K537" s="13" t="str">
        <f t="shared" si="9"/>
        <v>90</v>
      </c>
    </row>
    <row r="538">
      <c r="A538" s="10">
        <v>537.0</v>
      </c>
      <c r="B538" s="11" t="s">
        <v>556</v>
      </c>
      <c r="C538" s="12" t="str">
        <f t="shared" si="1"/>
        <v>ORDER1732//CUST8616/45437/Biscuits/Q-1/*@?##20</v>
      </c>
      <c r="D538" s="13" t="str">
        <f t="shared" si="2"/>
        <v>ORDER1732CUST861645437BiscuitsQ-1*@?##20</v>
      </c>
      <c r="E538" s="13" t="str">
        <f t="shared" si="3"/>
        <v>ORDER1732CUST861645437BiscuitsQ120</v>
      </c>
      <c r="F538" s="14">
        <f t="shared" si="4"/>
        <v>45437</v>
      </c>
      <c r="G538" s="13" t="str">
        <f t="shared" si="5"/>
        <v>ORDER1732</v>
      </c>
      <c r="H538" s="13" t="str">
        <f t="shared" si="6"/>
        <v>CUST8616</v>
      </c>
      <c r="I538" s="13" t="str">
        <f t="shared" si="7"/>
        <v>Biscuits</v>
      </c>
      <c r="J538" s="13" t="str">
        <f t="shared" si="8"/>
        <v>1</v>
      </c>
      <c r="K538" s="13" t="str">
        <f t="shared" si="9"/>
        <v>20</v>
      </c>
    </row>
    <row r="539">
      <c r="A539" s="10">
        <v>538.0</v>
      </c>
      <c r="B539" s="11" t="s">
        <v>557</v>
      </c>
      <c r="C539" s="12" t="str">
        <f t="shared" si="1"/>
        <v>ORDER1732//CUST8616/45437/Chocolates/Q-2/*@?##100</v>
      </c>
      <c r="D539" s="13" t="str">
        <f t="shared" si="2"/>
        <v>ORDER1732CUST861645437ChocolatesQ-2*@?##100</v>
      </c>
      <c r="E539" s="13" t="str">
        <f t="shared" si="3"/>
        <v>ORDER1732CUST861645437ChocolatesQ2100</v>
      </c>
      <c r="F539" s="14">
        <f t="shared" si="4"/>
        <v>45437</v>
      </c>
      <c r="G539" s="13" t="str">
        <f t="shared" si="5"/>
        <v>ORDER1732</v>
      </c>
      <c r="H539" s="13" t="str">
        <f t="shared" si="6"/>
        <v>CUST8616</v>
      </c>
      <c r="I539" s="13" t="str">
        <f t="shared" si="7"/>
        <v>Chocolates</v>
      </c>
      <c r="J539" s="13" t="str">
        <f t="shared" si="8"/>
        <v>2</v>
      </c>
      <c r="K539" s="13" t="str">
        <f t="shared" si="9"/>
        <v>100</v>
      </c>
    </row>
    <row r="540">
      <c r="A540" s="10">
        <v>539.0</v>
      </c>
      <c r="B540" s="11" t="s">
        <v>558</v>
      </c>
      <c r="C540" s="12" t="str">
        <f t="shared" si="1"/>
        <v>ORDER1731//CUST2188/45437/IceCream/Q-1/*@?##90</v>
      </c>
      <c r="D540" s="13" t="str">
        <f t="shared" si="2"/>
        <v>ORDER1731CUST218845437IceCreamQ-1*@?##90</v>
      </c>
      <c r="E540" s="13" t="str">
        <f t="shared" si="3"/>
        <v>ORDER1731CUST218845437IceCreamQ190</v>
      </c>
      <c r="F540" s="14">
        <f t="shared" si="4"/>
        <v>45437</v>
      </c>
      <c r="G540" s="13" t="str">
        <f t="shared" si="5"/>
        <v>ORDER1731</v>
      </c>
      <c r="H540" s="13" t="str">
        <f t="shared" si="6"/>
        <v>CUST2188</v>
      </c>
      <c r="I540" s="13" t="str">
        <f t="shared" si="7"/>
        <v>IceCream</v>
      </c>
      <c r="J540" s="13" t="str">
        <f t="shared" si="8"/>
        <v>1</v>
      </c>
      <c r="K540" s="13" t="str">
        <f t="shared" si="9"/>
        <v>90</v>
      </c>
    </row>
    <row r="541">
      <c r="A541" s="10">
        <v>540.0</v>
      </c>
      <c r="B541" s="11" t="s">
        <v>559</v>
      </c>
      <c r="C541" s="12" t="str">
        <f t="shared" si="1"/>
        <v>ORDER1731//CUST2188/45437/SoftDrink/Q-1/*@?##50</v>
      </c>
      <c r="D541" s="13" t="str">
        <f t="shared" si="2"/>
        <v>ORDER1731CUST218845437SoftDrinkQ-1*@?##50</v>
      </c>
      <c r="E541" s="13" t="str">
        <f t="shared" si="3"/>
        <v>ORDER1731CUST218845437SoftDrinkQ150</v>
      </c>
      <c r="F541" s="14">
        <f t="shared" si="4"/>
        <v>45437</v>
      </c>
      <c r="G541" s="13" t="str">
        <f t="shared" si="5"/>
        <v>ORDER1731</v>
      </c>
      <c r="H541" s="13" t="str">
        <f t="shared" si="6"/>
        <v>CUST2188</v>
      </c>
      <c r="I541" s="13" t="str">
        <f t="shared" si="7"/>
        <v>SoftDrink</v>
      </c>
      <c r="J541" s="13" t="str">
        <f t="shared" si="8"/>
        <v>1</v>
      </c>
      <c r="K541" s="13" t="str">
        <f t="shared" si="9"/>
        <v>50</v>
      </c>
    </row>
    <row r="542">
      <c r="A542" s="10">
        <v>541.0</v>
      </c>
      <c r="B542" s="11" t="s">
        <v>560</v>
      </c>
      <c r="C542" s="12" t="str">
        <f t="shared" si="1"/>
        <v>ORDER1730//CUST7322/45437/BasmatiRice/Q-1/*@?##60</v>
      </c>
      <c r="D542" s="13" t="str">
        <f t="shared" si="2"/>
        <v>ORDER1730CUST732245437BasmatiRiceQ-1*@?##60</v>
      </c>
      <c r="E542" s="13" t="str">
        <f t="shared" si="3"/>
        <v>ORDER1730CUST732245437BasmatiRiceQ160</v>
      </c>
      <c r="F542" s="14">
        <f t="shared" si="4"/>
        <v>45437</v>
      </c>
      <c r="G542" s="13" t="str">
        <f t="shared" si="5"/>
        <v>ORDER1730</v>
      </c>
      <c r="H542" s="13" t="str">
        <f t="shared" si="6"/>
        <v>CUST7322</v>
      </c>
      <c r="I542" s="13" t="str">
        <f t="shared" si="7"/>
        <v>BasmatiRice</v>
      </c>
      <c r="J542" s="13" t="str">
        <f t="shared" si="8"/>
        <v>1</v>
      </c>
      <c r="K542" s="13" t="str">
        <f t="shared" si="9"/>
        <v>60</v>
      </c>
    </row>
    <row r="543">
      <c r="A543" s="10">
        <v>542.0</v>
      </c>
      <c r="B543" s="11" t="s">
        <v>561</v>
      </c>
      <c r="C543" s="12" t="str">
        <f t="shared" si="1"/>
        <v>ORDER1730//CUST7322/45437/WholeWheatBread/Q-1/*@?##20</v>
      </c>
      <c r="D543" s="13" t="str">
        <f t="shared" si="2"/>
        <v>ORDER1730CUST732245437WholeWheatBreadQ-1*@?##20</v>
      </c>
      <c r="E543" s="13" t="str">
        <f t="shared" si="3"/>
        <v>ORDER1730CUST732245437WholeWheatBreadQ120</v>
      </c>
      <c r="F543" s="14">
        <f t="shared" si="4"/>
        <v>45437</v>
      </c>
      <c r="G543" s="13" t="str">
        <f t="shared" si="5"/>
        <v>ORDER1730</v>
      </c>
      <c r="H543" s="13" t="str">
        <f t="shared" si="6"/>
        <v>CUST7322</v>
      </c>
      <c r="I543" s="13" t="str">
        <f t="shared" si="7"/>
        <v>WholeWheatBread</v>
      </c>
      <c r="J543" s="13" t="str">
        <f t="shared" si="8"/>
        <v>1</v>
      </c>
      <c r="K543" s="13" t="str">
        <f t="shared" si="9"/>
        <v>20</v>
      </c>
    </row>
    <row r="544">
      <c r="A544" s="10">
        <v>543.0</v>
      </c>
      <c r="B544" s="11" t="s">
        <v>562</v>
      </c>
      <c r="C544" s="12" t="str">
        <f t="shared" si="1"/>
        <v>ORDER1729//CUST4614/45437/FreshMilk/Q-1/*@?##30</v>
      </c>
      <c r="D544" s="13" t="str">
        <f t="shared" si="2"/>
        <v>ORDER1729CUST461445437FreshMilkQ-1*@?##30</v>
      </c>
      <c r="E544" s="13" t="str">
        <f t="shared" si="3"/>
        <v>ORDER1729CUST461445437FreshMilkQ130</v>
      </c>
      <c r="F544" s="14">
        <f t="shared" si="4"/>
        <v>45437</v>
      </c>
      <c r="G544" s="13" t="str">
        <f t="shared" si="5"/>
        <v>ORDER1729</v>
      </c>
      <c r="H544" s="13" t="str">
        <f t="shared" si="6"/>
        <v>CUST4614</v>
      </c>
      <c r="I544" s="13" t="str">
        <f t="shared" si="7"/>
        <v>FreshMilk</v>
      </c>
      <c r="J544" s="13" t="str">
        <f t="shared" si="8"/>
        <v>1</v>
      </c>
      <c r="K544" s="13" t="str">
        <f t="shared" si="9"/>
        <v>30</v>
      </c>
    </row>
    <row r="545">
      <c r="A545" s="10">
        <v>544.0</v>
      </c>
      <c r="B545" s="11" t="s">
        <v>563</v>
      </c>
      <c r="C545" s="12" t="str">
        <f t="shared" si="1"/>
        <v>ORDER1729//CUST4614/45437/Eggs/Q-1/*@?##40</v>
      </c>
      <c r="D545" s="13" t="str">
        <f t="shared" si="2"/>
        <v>ORDER1729CUST461445437EggsQ-1*@?##40</v>
      </c>
      <c r="E545" s="13" t="str">
        <f t="shared" si="3"/>
        <v>ORDER1729CUST461445437EggsQ140</v>
      </c>
      <c r="F545" s="14">
        <f t="shared" si="4"/>
        <v>45437</v>
      </c>
      <c r="G545" s="13" t="str">
        <f t="shared" si="5"/>
        <v>ORDER1729</v>
      </c>
      <c r="H545" s="13" t="str">
        <f t="shared" si="6"/>
        <v>CUST4614</v>
      </c>
      <c r="I545" s="13" t="str">
        <f t="shared" si="7"/>
        <v>Eggs</v>
      </c>
      <c r="J545" s="13" t="str">
        <f t="shared" si="8"/>
        <v>1</v>
      </c>
      <c r="K545" s="13" t="str">
        <f t="shared" si="9"/>
        <v>40</v>
      </c>
    </row>
    <row r="546">
      <c r="A546" s="10">
        <v>545.0</v>
      </c>
      <c r="B546" s="11" t="s">
        <v>564</v>
      </c>
      <c r="C546" s="12" t="str">
        <f t="shared" si="1"/>
        <v>ORDER1728//CUST9288/45437/ChickenBreast/Q-1/*@?##125</v>
      </c>
      <c r="D546" s="13" t="str">
        <f t="shared" si="2"/>
        <v>ORDER1728CUST928845437ChickenBreastQ-1*@?##125</v>
      </c>
      <c r="E546" s="13" t="str">
        <f t="shared" si="3"/>
        <v>ORDER1728CUST928845437ChickenBreastQ1125</v>
      </c>
      <c r="F546" s="14">
        <f t="shared" si="4"/>
        <v>45437</v>
      </c>
      <c r="G546" s="13" t="str">
        <f t="shared" si="5"/>
        <v>ORDER1728</v>
      </c>
      <c r="H546" s="13" t="str">
        <f t="shared" si="6"/>
        <v>CUST9288</v>
      </c>
      <c r="I546" s="13" t="str">
        <f t="shared" si="7"/>
        <v>ChickenBreast</v>
      </c>
      <c r="J546" s="13" t="str">
        <f t="shared" si="8"/>
        <v>1</v>
      </c>
      <c r="K546" s="13" t="str">
        <f t="shared" si="9"/>
        <v>125</v>
      </c>
    </row>
    <row r="547">
      <c r="A547" s="10">
        <v>546.0</v>
      </c>
      <c r="B547" s="11" t="s">
        <v>565</v>
      </c>
      <c r="C547" s="12" t="str">
        <f t="shared" si="1"/>
        <v>ORDER1728//CUST9288/45437/Apples/Q-1/*@?##75</v>
      </c>
      <c r="D547" s="13" t="str">
        <f t="shared" si="2"/>
        <v>ORDER1728CUST928845437ApplesQ-1*@?##75</v>
      </c>
      <c r="E547" s="13" t="str">
        <f t="shared" si="3"/>
        <v>ORDER1728CUST928845437ApplesQ175</v>
      </c>
      <c r="F547" s="14">
        <f t="shared" si="4"/>
        <v>45437</v>
      </c>
      <c r="G547" s="13" t="str">
        <f t="shared" si="5"/>
        <v>ORDER1728</v>
      </c>
      <c r="H547" s="13" t="str">
        <f t="shared" si="6"/>
        <v>CUST9288</v>
      </c>
      <c r="I547" s="13" t="str">
        <f t="shared" si="7"/>
        <v>Apples</v>
      </c>
      <c r="J547" s="13" t="str">
        <f t="shared" si="8"/>
        <v>1</v>
      </c>
      <c r="K547" s="13" t="str">
        <f t="shared" si="9"/>
        <v>75</v>
      </c>
    </row>
    <row r="548">
      <c r="A548" s="10">
        <v>547.0</v>
      </c>
      <c r="B548" s="11" t="s">
        <v>566</v>
      </c>
      <c r="C548" s="12" t="str">
        <f t="shared" si="1"/>
        <v>ORDER1727//CUST7753/45437/Bananas/Q-1/*@?##25</v>
      </c>
      <c r="D548" s="13" t="str">
        <f t="shared" si="2"/>
        <v>ORDER1727CUST775345437BananasQ-1*@?##25</v>
      </c>
      <c r="E548" s="13" t="str">
        <f t="shared" si="3"/>
        <v>ORDER1727CUST775345437BananasQ125</v>
      </c>
      <c r="F548" s="14">
        <f t="shared" si="4"/>
        <v>45437</v>
      </c>
      <c r="G548" s="13" t="str">
        <f t="shared" si="5"/>
        <v>ORDER1727</v>
      </c>
      <c r="H548" s="13" t="str">
        <f t="shared" si="6"/>
        <v>CUST7753</v>
      </c>
      <c r="I548" s="13" t="str">
        <f t="shared" si="7"/>
        <v>Bananas</v>
      </c>
      <c r="J548" s="13" t="str">
        <f t="shared" si="8"/>
        <v>1</v>
      </c>
      <c r="K548" s="13" t="str">
        <f t="shared" si="9"/>
        <v>25</v>
      </c>
    </row>
    <row r="549">
      <c r="A549" s="10">
        <v>548.0</v>
      </c>
      <c r="B549" s="11" t="s">
        <v>567</v>
      </c>
      <c r="C549" s="12" t="str">
        <f t="shared" si="1"/>
        <v>ORDER1727//CUST7753/45437/Potatoes/Q-2/*@?##30</v>
      </c>
      <c r="D549" s="13" t="str">
        <f t="shared" si="2"/>
        <v>ORDER1727CUST775345437PotatoesQ-2*@?##30</v>
      </c>
      <c r="E549" s="13" t="str">
        <f t="shared" si="3"/>
        <v>ORDER1727CUST775345437PotatoesQ230</v>
      </c>
      <c r="F549" s="14">
        <f t="shared" si="4"/>
        <v>45437</v>
      </c>
      <c r="G549" s="13" t="str">
        <f t="shared" si="5"/>
        <v>ORDER1727</v>
      </c>
      <c r="H549" s="13" t="str">
        <f t="shared" si="6"/>
        <v>CUST7753</v>
      </c>
      <c r="I549" s="13" t="str">
        <f t="shared" si="7"/>
        <v>Potatoes</v>
      </c>
      <c r="J549" s="13" t="str">
        <f t="shared" si="8"/>
        <v>2</v>
      </c>
      <c r="K549" s="13" t="str">
        <f t="shared" si="9"/>
        <v>30</v>
      </c>
    </row>
    <row r="550">
      <c r="A550" s="10">
        <v>549.0</v>
      </c>
      <c r="B550" s="11" t="s">
        <v>568</v>
      </c>
      <c r="C550" s="12" t="str">
        <f t="shared" si="1"/>
        <v>ORDER1726//CUST5843/45437/Onions/Q-1/*@?##12.5</v>
      </c>
      <c r="D550" s="13" t="str">
        <f t="shared" si="2"/>
        <v>ORDER1726CUST584345437OnionsQ-1*@?##12.5</v>
      </c>
      <c r="E550" s="13" t="str">
        <f t="shared" si="3"/>
        <v>ORDER1726CUST584345437OnionsQ112.5</v>
      </c>
      <c r="F550" s="14">
        <f t="shared" si="4"/>
        <v>45437</v>
      </c>
      <c r="G550" s="13" t="str">
        <f t="shared" si="5"/>
        <v>ORDER1726</v>
      </c>
      <c r="H550" s="13" t="str">
        <f t="shared" si="6"/>
        <v>CUST5843</v>
      </c>
      <c r="I550" s="13" t="str">
        <f t="shared" si="7"/>
        <v>Onions</v>
      </c>
      <c r="J550" s="13" t="str">
        <f t="shared" si="8"/>
        <v>1</v>
      </c>
      <c r="K550" s="13" t="str">
        <f t="shared" si="9"/>
        <v>12.5</v>
      </c>
    </row>
    <row r="551">
      <c r="A551" s="10">
        <v>550.0</v>
      </c>
      <c r="B551" s="11" t="s">
        <v>569</v>
      </c>
      <c r="C551" s="12" t="str">
        <f t="shared" si="1"/>
        <v>ORDER1726//CUST5843/45437/Paneer/Q-1/*@?##40</v>
      </c>
      <c r="D551" s="13" t="str">
        <f t="shared" si="2"/>
        <v>ORDER1726CUST584345437PaneerQ-1*@?##40</v>
      </c>
      <c r="E551" s="13" t="str">
        <f t="shared" si="3"/>
        <v>ORDER1726CUST584345437PaneerQ140</v>
      </c>
      <c r="F551" s="14">
        <f t="shared" si="4"/>
        <v>45437</v>
      </c>
      <c r="G551" s="13" t="str">
        <f t="shared" si="5"/>
        <v>ORDER1726</v>
      </c>
      <c r="H551" s="13" t="str">
        <f t="shared" si="6"/>
        <v>CUST5843</v>
      </c>
      <c r="I551" s="13" t="str">
        <f t="shared" si="7"/>
        <v>Paneer</v>
      </c>
      <c r="J551" s="13" t="str">
        <f t="shared" si="8"/>
        <v>1</v>
      </c>
      <c r="K551" s="13" t="str">
        <f t="shared" si="9"/>
        <v>40</v>
      </c>
    </row>
    <row r="552">
      <c r="A552" s="10">
        <v>551.0</v>
      </c>
      <c r="B552" s="11" t="s">
        <v>570</v>
      </c>
      <c r="C552" s="12" t="str">
        <f t="shared" si="1"/>
        <v>ORDER1725//CUST8925/45437/Butter/Q-1/*@?##125</v>
      </c>
      <c r="D552" s="13" t="str">
        <f t="shared" si="2"/>
        <v>ORDER1725CUST892545437ButterQ-1*@?##125</v>
      </c>
      <c r="E552" s="13" t="str">
        <f t="shared" si="3"/>
        <v>ORDER1725CUST892545437ButterQ1125</v>
      </c>
      <c r="F552" s="14">
        <f t="shared" si="4"/>
        <v>45437</v>
      </c>
      <c r="G552" s="13" t="str">
        <f t="shared" si="5"/>
        <v>ORDER1725</v>
      </c>
      <c r="H552" s="13" t="str">
        <f t="shared" si="6"/>
        <v>CUST8925</v>
      </c>
      <c r="I552" s="13" t="str">
        <f t="shared" si="7"/>
        <v>Butter</v>
      </c>
      <c r="J552" s="13" t="str">
        <f t="shared" si="8"/>
        <v>1</v>
      </c>
      <c r="K552" s="13" t="str">
        <f t="shared" si="9"/>
        <v>125</v>
      </c>
    </row>
    <row r="553">
      <c r="A553" s="10">
        <v>552.0</v>
      </c>
      <c r="B553" s="11" t="s">
        <v>571</v>
      </c>
      <c r="C553" s="12" t="str">
        <f t="shared" si="1"/>
        <v>ORDER1725//CUST8925/45437/CheeseSlices/Q-1/*@?##60</v>
      </c>
      <c r="D553" s="13" t="str">
        <f t="shared" si="2"/>
        <v>ORDER1725CUST892545437CheeseSlicesQ-1*@?##60</v>
      </c>
      <c r="E553" s="13" t="str">
        <f t="shared" si="3"/>
        <v>ORDER1725CUST892545437CheeseSlicesQ160</v>
      </c>
      <c r="F553" s="14">
        <f t="shared" si="4"/>
        <v>45437</v>
      </c>
      <c r="G553" s="13" t="str">
        <f t="shared" si="5"/>
        <v>ORDER1725</v>
      </c>
      <c r="H553" s="13" t="str">
        <f t="shared" si="6"/>
        <v>CUST8925</v>
      </c>
      <c r="I553" s="13" t="str">
        <f t="shared" si="7"/>
        <v>CheeseSlices</v>
      </c>
      <c r="J553" s="13" t="str">
        <f t="shared" si="8"/>
        <v>1</v>
      </c>
      <c r="K553" s="13" t="str">
        <f t="shared" si="9"/>
        <v>60</v>
      </c>
    </row>
    <row r="554">
      <c r="A554" s="10">
        <v>553.0</v>
      </c>
      <c r="B554" s="11" t="s">
        <v>572</v>
      </c>
      <c r="C554" s="12" t="str">
        <f t="shared" si="1"/>
        <v>ORDER1724//CUST8814/45437/Sugar/Q-2/*@?##45</v>
      </c>
      <c r="D554" s="13" t="str">
        <f t="shared" si="2"/>
        <v>ORDER1724CUST881445437SugarQ-2*@?##45</v>
      </c>
      <c r="E554" s="13" t="str">
        <f t="shared" si="3"/>
        <v>ORDER1724CUST881445437SugarQ245</v>
      </c>
      <c r="F554" s="14">
        <f t="shared" si="4"/>
        <v>45437</v>
      </c>
      <c r="G554" s="13" t="str">
        <f t="shared" si="5"/>
        <v>ORDER1724</v>
      </c>
      <c r="H554" s="13" t="str">
        <f t="shared" si="6"/>
        <v>CUST8814</v>
      </c>
      <c r="I554" s="13" t="str">
        <f t="shared" si="7"/>
        <v>Sugar</v>
      </c>
      <c r="J554" s="13" t="str">
        <f t="shared" si="8"/>
        <v>2</v>
      </c>
      <c r="K554" s="13" t="str">
        <f t="shared" si="9"/>
        <v>45</v>
      </c>
    </row>
    <row r="555">
      <c r="A555" s="10">
        <v>554.0</v>
      </c>
      <c r="B555" s="11" t="s">
        <v>573</v>
      </c>
      <c r="C555" s="12" t="str">
        <f t="shared" si="1"/>
        <v>ORDER1724//CUST8814/45437/CookingOil/Q-1/*@?##75</v>
      </c>
      <c r="D555" s="13" t="str">
        <f t="shared" si="2"/>
        <v>ORDER1724CUST881445437CookingOilQ-1*@?##75</v>
      </c>
      <c r="E555" s="13" t="str">
        <f t="shared" si="3"/>
        <v>ORDER1724CUST881445437CookingOilQ175</v>
      </c>
      <c r="F555" s="14">
        <f t="shared" si="4"/>
        <v>45437</v>
      </c>
      <c r="G555" s="13" t="str">
        <f t="shared" si="5"/>
        <v>ORDER1724</v>
      </c>
      <c r="H555" s="13" t="str">
        <f t="shared" si="6"/>
        <v>CUST8814</v>
      </c>
      <c r="I555" s="13" t="str">
        <f t="shared" si="7"/>
        <v>CookingOil</v>
      </c>
      <c r="J555" s="13" t="str">
        <f t="shared" si="8"/>
        <v>1</v>
      </c>
      <c r="K555" s="13" t="str">
        <f t="shared" si="9"/>
        <v>75</v>
      </c>
    </row>
    <row r="556">
      <c r="A556" s="10">
        <v>555.0</v>
      </c>
      <c r="B556" s="11" t="s">
        <v>574</v>
      </c>
      <c r="C556" s="12" t="str">
        <f t="shared" si="1"/>
        <v>ORDER1723//CUST4090/45437/TeaLeaves/Q-1/*@?##60</v>
      </c>
      <c r="D556" s="13" t="str">
        <f t="shared" si="2"/>
        <v>ORDER1723CUST409045437TeaLeavesQ-1*@?##60</v>
      </c>
      <c r="E556" s="13" t="str">
        <f t="shared" si="3"/>
        <v>ORDER1723CUST409045437TeaLeavesQ160</v>
      </c>
      <c r="F556" s="14">
        <f t="shared" si="4"/>
        <v>45437</v>
      </c>
      <c r="G556" s="13" t="str">
        <f t="shared" si="5"/>
        <v>ORDER1723</v>
      </c>
      <c r="H556" s="13" t="str">
        <f t="shared" si="6"/>
        <v>CUST4090</v>
      </c>
      <c r="I556" s="13" t="str">
        <f t="shared" si="7"/>
        <v>TeaLeaves</v>
      </c>
      <c r="J556" s="13" t="str">
        <f t="shared" si="8"/>
        <v>1</v>
      </c>
      <c r="K556" s="13" t="str">
        <f t="shared" si="9"/>
        <v>60</v>
      </c>
    </row>
    <row r="557">
      <c r="A557" s="10">
        <v>556.0</v>
      </c>
      <c r="B557" s="11" t="s">
        <v>575</v>
      </c>
      <c r="C557" s="12" t="str">
        <f t="shared" si="1"/>
        <v>ORDER1723//CUST4090/45437/CoffeePowder/Q-1/*@?##45</v>
      </c>
      <c r="D557" s="13" t="str">
        <f t="shared" si="2"/>
        <v>ORDER1723CUST409045437CoffeePowderQ-1*@?##45</v>
      </c>
      <c r="E557" s="13" t="str">
        <f t="shared" si="3"/>
        <v>ORDER1723CUST409045437CoffeePowderQ145</v>
      </c>
      <c r="F557" s="14">
        <f t="shared" si="4"/>
        <v>45437</v>
      </c>
      <c r="G557" s="13" t="str">
        <f t="shared" si="5"/>
        <v>ORDER1723</v>
      </c>
      <c r="H557" s="13" t="str">
        <f t="shared" si="6"/>
        <v>CUST4090</v>
      </c>
      <c r="I557" s="13" t="str">
        <f t="shared" si="7"/>
        <v>CoffeePowder</v>
      </c>
      <c r="J557" s="13" t="str">
        <f t="shared" si="8"/>
        <v>1</v>
      </c>
      <c r="K557" s="13" t="str">
        <f t="shared" si="9"/>
        <v>45</v>
      </c>
    </row>
    <row r="558">
      <c r="A558" s="10">
        <v>557.0</v>
      </c>
      <c r="B558" s="11" t="s">
        <v>576</v>
      </c>
      <c r="C558" s="12" t="str">
        <f t="shared" si="1"/>
        <v>ORDER1722//CUST2970/45437/Biscuits/Q-1/*@?##20</v>
      </c>
      <c r="D558" s="13" t="str">
        <f t="shared" si="2"/>
        <v>ORDER1722CUST297045437BiscuitsQ-1*@?##20</v>
      </c>
      <c r="E558" s="13" t="str">
        <f t="shared" si="3"/>
        <v>ORDER1722CUST297045437BiscuitsQ120</v>
      </c>
      <c r="F558" s="14">
        <f t="shared" si="4"/>
        <v>45437</v>
      </c>
      <c r="G558" s="13" t="str">
        <f t="shared" si="5"/>
        <v>ORDER1722</v>
      </c>
      <c r="H558" s="13" t="str">
        <f t="shared" si="6"/>
        <v>CUST2970</v>
      </c>
      <c r="I558" s="13" t="str">
        <f t="shared" si="7"/>
        <v>Biscuits</v>
      </c>
      <c r="J558" s="13" t="str">
        <f t="shared" si="8"/>
        <v>1</v>
      </c>
      <c r="K558" s="13" t="str">
        <f t="shared" si="9"/>
        <v>20</v>
      </c>
    </row>
    <row r="559">
      <c r="A559" s="10">
        <v>558.0</v>
      </c>
      <c r="B559" s="11" t="s">
        <v>577</v>
      </c>
      <c r="C559" s="12" t="str">
        <f t="shared" si="1"/>
        <v>ORDER1722//CUST2970/45437/Chocolates/Q-1/*@?##50</v>
      </c>
      <c r="D559" s="13" t="str">
        <f t="shared" si="2"/>
        <v>ORDER1722CUST297045437ChocolatesQ-1*@?##50</v>
      </c>
      <c r="E559" s="13" t="str">
        <f t="shared" si="3"/>
        <v>ORDER1722CUST297045437ChocolatesQ150</v>
      </c>
      <c r="F559" s="14">
        <f t="shared" si="4"/>
        <v>45437</v>
      </c>
      <c r="G559" s="13" t="str">
        <f t="shared" si="5"/>
        <v>ORDER1722</v>
      </c>
      <c r="H559" s="13" t="str">
        <f t="shared" si="6"/>
        <v>CUST2970</v>
      </c>
      <c r="I559" s="13" t="str">
        <f t="shared" si="7"/>
        <v>Chocolates</v>
      </c>
      <c r="J559" s="13" t="str">
        <f t="shared" si="8"/>
        <v>1</v>
      </c>
      <c r="K559" s="13" t="str">
        <f t="shared" si="9"/>
        <v>50</v>
      </c>
    </row>
    <row r="560">
      <c r="A560" s="10">
        <v>559.0</v>
      </c>
      <c r="B560" s="11" t="s">
        <v>578</v>
      </c>
      <c r="C560" s="12" t="str">
        <f t="shared" si="1"/>
        <v>ORDER1721//CUST2419/45437/IceCream/Q-1/*@?##90</v>
      </c>
      <c r="D560" s="13" t="str">
        <f t="shared" si="2"/>
        <v>ORDER1721CUST241945437IceCreamQ-1*@?##90</v>
      </c>
      <c r="E560" s="13" t="str">
        <f t="shared" si="3"/>
        <v>ORDER1721CUST241945437IceCreamQ190</v>
      </c>
      <c r="F560" s="14">
        <f t="shared" si="4"/>
        <v>45437</v>
      </c>
      <c r="G560" s="13" t="str">
        <f t="shared" si="5"/>
        <v>ORDER1721</v>
      </c>
      <c r="H560" s="13" t="str">
        <f t="shared" si="6"/>
        <v>CUST2419</v>
      </c>
      <c r="I560" s="13" t="str">
        <f t="shared" si="7"/>
        <v>IceCream</v>
      </c>
      <c r="J560" s="13" t="str">
        <f t="shared" si="8"/>
        <v>1</v>
      </c>
      <c r="K560" s="13" t="str">
        <f t="shared" si="9"/>
        <v>90</v>
      </c>
    </row>
    <row r="561">
      <c r="A561" s="10">
        <v>560.0</v>
      </c>
      <c r="B561" s="11" t="s">
        <v>579</v>
      </c>
      <c r="C561" s="12" t="str">
        <f t="shared" si="1"/>
        <v>ORDER1721//CUST2419/45437/SoftDrink/Q-1/*@?##50</v>
      </c>
      <c r="D561" s="13" t="str">
        <f t="shared" si="2"/>
        <v>ORDER1721CUST241945437SoftDrinkQ-1*@?##50</v>
      </c>
      <c r="E561" s="13" t="str">
        <f t="shared" si="3"/>
        <v>ORDER1721CUST241945437SoftDrinkQ150</v>
      </c>
      <c r="F561" s="14">
        <f t="shared" si="4"/>
        <v>45437</v>
      </c>
      <c r="G561" s="13" t="str">
        <f t="shared" si="5"/>
        <v>ORDER1721</v>
      </c>
      <c r="H561" s="13" t="str">
        <f t="shared" si="6"/>
        <v>CUST2419</v>
      </c>
      <c r="I561" s="13" t="str">
        <f t="shared" si="7"/>
        <v>SoftDrink</v>
      </c>
      <c r="J561" s="13" t="str">
        <f t="shared" si="8"/>
        <v>1</v>
      </c>
      <c r="K561" s="13" t="str">
        <f t="shared" si="9"/>
        <v>50</v>
      </c>
    </row>
    <row r="562">
      <c r="A562" s="10">
        <v>561.0</v>
      </c>
      <c r="B562" s="11" t="s">
        <v>580</v>
      </c>
      <c r="C562" s="12" t="str">
        <f t="shared" si="1"/>
        <v>ORDER1720//CUST9374/45436/BasmatiRice/Q-1/*@?##60</v>
      </c>
      <c r="D562" s="13" t="str">
        <f t="shared" si="2"/>
        <v>ORDER1720CUST937445436BasmatiRiceQ-1*@?##60</v>
      </c>
      <c r="E562" s="13" t="str">
        <f t="shared" si="3"/>
        <v>ORDER1720CUST937445436BasmatiRiceQ160</v>
      </c>
      <c r="F562" s="14">
        <f t="shared" si="4"/>
        <v>45436</v>
      </c>
      <c r="G562" s="13" t="str">
        <f t="shared" si="5"/>
        <v>ORDER1720</v>
      </c>
      <c r="H562" s="13" t="str">
        <f t="shared" si="6"/>
        <v>CUST9374</v>
      </c>
      <c r="I562" s="13" t="str">
        <f t="shared" si="7"/>
        <v>BasmatiRice</v>
      </c>
      <c r="J562" s="13" t="str">
        <f t="shared" si="8"/>
        <v>1</v>
      </c>
      <c r="K562" s="13" t="str">
        <f t="shared" si="9"/>
        <v>60</v>
      </c>
    </row>
    <row r="563">
      <c r="A563" s="10">
        <v>562.0</v>
      </c>
      <c r="B563" s="11" t="s">
        <v>581</v>
      </c>
      <c r="C563" s="12" t="str">
        <f t="shared" si="1"/>
        <v>ORDER1720//CUST9374/45436/WholeWheatBread/Q-1/*@?##20</v>
      </c>
      <c r="D563" s="13" t="str">
        <f t="shared" si="2"/>
        <v>ORDER1720CUST937445436WholeWheatBreadQ-1*@?##20</v>
      </c>
      <c r="E563" s="13" t="str">
        <f t="shared" si="3"/>
        <v>ORDER1720CUST937445436WholeWheatBreadQ120</v>
      </c>
      <c r="F563" s="14">
        <f t="shared" si="4"/>
        <v>45436</v>
      </c>
      <c r="G563" s="13" t="str">
        <f t="shared" si="5"/>
        <v>ORDER1720</v>
      </c>
      <c r="H563" s="13" t="str">
        <f t="shared" si="6"/>
        <v>CUST9374</v>
      </c>
      <c r="I563" s="13" t="str">
        <f t="shared" si="7"/>
        <v>WholeWheatBread</v>
      </c>
      <c r="J563" s="13" t="str">
        <f t="shared" si="8"/>
        <v>1</v>
      </c>
      <c r="K563" s="13" t="str">
        <f t="shared" si="9"/>
        <v>20</v>
      </c>
    </row>
    <row r="564">
      <c r="A564" s="10">
        <v>563.0</v>
      </c>
      <c r="B564" s="11" t="s">
        <v>582</v>
      </c>
      <c r="C564" s="12" t="str">
        <f t="shared" si="1"/>
        <v>ORDER1719//CUST1509/45436/FreshMilk/Q-2/*@?##60</v>
      </c>
      <c r="D564" s="13" t="str">
        <f t="shared" si="2"/>
        <v>ORDER1719CUST150945436FreshMilkQ-2*@?##60</v>
      </c>
      <c r="E564" s="13" t="str">
        <f t="shared" si="3"/>
        <v>ORDER1719CUST150945436FreshMilkQ260</v>
      </c>
      <c r="F564" s="14">
        <f t="shared" si="4"/>
        <v>45436</v>
      </c>
      <c r="G564" s="13" t="str">
        <f t="shared" si="5"/>
        <v>ORDER1719</v>
      </c>
      <c r="H564" s="13" t="str">
        <f t="shared" si="6"/>
        <v>CUST1509</v>
      </c>
      <c r="I564" s="13" t="str">
        <f t="shared" si="7"/>
        <v>FreshMilk</v>
      </c>
      <c r="J564" s="13" t="str">
        <f t="shared" si="8"/>
        <v>2</v>
      </c>
      <c r="K564" s="13" t="str">
        <f t="shared" si="9"/>
        <v>60</v>
      </c>
    </row>
    <row r="565">
      <c r="A565" s="10">
        <v>564.0</v>
      </c>
      <c r="B565" s="11" t="s">
        <v>583</v>
      </c>
      <c r="C565" s="12" t="str">
        <f t="shared" si="1"/>
        <v>ORDER1719//CUST1509/45436/Eggs/Q-1/*@?##40</v>
      </c>
      <c r="D565" s="13" t="str">
        <f t="shared" si="2"/>
        <v>ORDER1719CUST150945436EggsQ-1*@?##40</v>
      </c>
      <c r="E565" s="13" t="str">
        <f t="shared" si="3"/>
        <v>ORDER1719CUST150945436EggsQ140</v>
      </c>
      <c r="F565" s="14">
        <f t="shared" si="4"/>
        <v>45436</v>
      </c>
      <c r="G565" s="13" t="str">
        <f t="shared" si="5"/>
        <v>ORDER1719</v>
      </c>
      <c r="H565" s="13" t="str">
        <f t="shared" si="6"/>
        <v>CUST1509</v>
      </c>
      <c r="I565" s="13" t="str">
        <f t="shared" si="7"/>
        <v>Eggs</v>
      </c>
      <c r="J565" s="13" t="str">
        <f t="shared" si="8"/>
        <v>1</v>
      </c>
      <c r="K565" s="13" t="str">
        <f t="shared" si="9"/>
        <v>40</v>
      </c>
    </row>
    <row r="566">
      <c r="A566" s="10">
        <v>565.0</v>
      </c>
      <c r="B566" s="11" t="s">
        <v>584</v>
      </c>
      <c r="C566" s="12" t="str">
        <f t="shared" si="1"/>
        <v>ORDER1718//CUST6869/45436/ChickenBreast/Q-2/*@?##250</v>
      </c>
      <c r="D566" s="13" t="str">
        <f t="shared" si="2"/>
        <v>ORDER1718CUST686945436ChickenBreastQ-2*@?##250</v>
      </c>
      <c r="E566" s="13" t="str">
        <f t="shared" si="3"/>
        <v>ORDER1718CUST686945436ChickenBreastQ2250</v>
      </c>
      <c r="F566" s="14">
        <f t="shared" si="4"/>
        <v>45436</v>
      </c>
      <c r="G566" s="13" t="str">
        <f t="shared" si="5"/>
        <v>ORDER1718</v>
      </c>
      <c r="H566" s="13" t="str">
        <f t="shared" si="6"/>
        <v>CUST6869</v>
      </c>
      <c r="I566" s="13" t="str">
        <f t="shared" si="7"/>
        <v>ChickenBreast</v>
      </c>
      <c r="J566" s="13" t="str">
        <f t="shared" si="8"/>
        <v>2</v>
      </c>
      <c r="K566" s="13" t="str">
        <f t="shared" si="9"/>
        <v>250</v>
      </c>
    </row>
    <row r="567">
      <c r="A567" s="10">
        <v>566.0</v>
      </c>
      <c r="B567" s="11" t="s">
        <v>585</v>
      </c>
      <c r="C567" s="12" t="str">
        <f t="shared" si="1"/>
        <v>ORDER1718//CUST6869/45436/Apples/Q-2/*@?##150</v>
      </c>
      <c r="D567" s="13" t="str">
        <f t="shared" si="2"/>
        <v>ORDER1718CUST686945436ApplesQ-2*@?##150</v>
      </c>
      <c r="E567" s="13" t="str">
        <f t="shared" si="3"/>
        <v>ORDER1718CUST686945436ApplesQ2150</v>
      </c>
      <c r="F567" s="14">
        <f t="shared" si="4"/>
        <v>45436</v>
      </c>
      <c r="G567" s="13" t="str">
        <f t="shared" si="5"/>
        <v>ORDER1718</v>
      </c>
      <c r="H567" s="13" t="str">
        <f t="shared" si="6"/>
        <v>CUST6869</v>
      </c>
      <c r="I567" s="13" t="str">
        <f t="shared" si="7"/>
        <v>Apples</v>
      </c>
      <c r="J567" s="13" t="str">
        <f t="shared" si="8"/>
        <v>2</v>
      </c>
      <c r="K567" s="13" t="str">
        <f t="shared" si="9"/>
        <v>150</v>
      </c>
    </row>
    <row r="568">
      <c r="A568" s="10">
        <v>567.0</v>
      </c>
      <c r="B568" s="11" t="s">
        <v>586</v>
      </c>
      <c r="C568" s="12" t="str">
        <f t="shared" si="1"/>
        <v>ORDER1717//CUST6570/45436/Bananas/Q-1/*@?##25</v>
      </c>
      <c r="D568" s="13" t="str">
        <f t="shared" si="2"/>
        <v>ORDER1717CUST657045436BananasQ-1*@?##25</v>
      </c>
      <c r="E568" s="13" t="str">
        <f t="shared" si="3"/>
        <v>ORDER1717CUST657045436BananasQ125</v>
      </c>
      <c r="F568" s="14">
        <f t="shared" si="4"/>
        <v>45436</v>
      </c>
      <c r="G568" s="13" t="str">
        <f t="shared" si="5"/>
        <v>ORDER1717</v>
      </c>
      <c r="H568" s="13" t="str">
        <f t="shared" si="6"/>
        <v>CUST6570</v>
      </c>
      <c r="I568" s="13" t="str">
        <f t="shared" si="7"/>
        <v>Bananas</v>
      </c>
      <c r="J568" s="13" t="str">
        <f t="shared" si="8"/>
        <v>1</v>
      </c>
      <c r="K568" s="13" t="str">
        <f t="shared" si="9"/>
        <v>25</v>
      </c>
    </row>
    <row r="569">
      <c r="A569" s="10">
        <v>568.0</v>
      </c>
      <c r="B569" s="11" t="s">
        <v>587</v>
      </c>
      <c r="C569" s="12" t="str">
        <f t="shared" si="1"/>
        <v>ORDER1717//CUST6570/45436/Potatoes/Q-1/*@?##15</v>
      </c>
      <c r="D569" s="13" t="str">
        <f t="shared" si="2"/>
        <v>ORDER1717CUST657045436PotatoesQ-1*@?##15</v>
      </c>
      <c r="E569" s="13" t="str">
        <f t="shared" si="3"/>
        <v>ORDER1717CUST657045436PotatoesQ115</v>
      </c>
      <c r="F569" s="14">
        <f t="shared" si="4"/>
        <v>45436</v>
      </c>
      <c r="G569" s="13" t="str">
        <f t="shared" si="5"/>
        <v>ORDER1717</v>
      </c>
      <c r="H569" s="13" t="str">
        <f t="shared" si="6"/>
        <v>CUST6570</v>
      </c>
      <c r="I569" s="13" t="str">
        <f t="shared" si="7"/>
        <v>Potatoes</v>
      </c>
      <c r="J569" s="13" t="str">
        <f t="shared" si="8"/>
        <v>1</v>
      </c>
      <c r="K569" s="13" t="str">
        <f t="shared" si="9"/>
        <v>15</v>
      </c>
    </row>
    <row r="570">
      <c r="A570" s="10">
        <v>569.0</v>
      </c>
      <c r="B570" s="11" t="s">
        <v>588</v>
      </c>
      <c r="C570" s="12" t="str">
        <f t="shared" si="1"/>
        <v>ORDER1716//CUST8790/45436/Onions/Q-1/*@?##12.5</v>
      </c>
      <c r="D570" s="13" t="str">
        <f t="shared" si="2"/>
        <v>ORDER1716CUST879045436OnionsQ-1*@?##12.5</v>
      </c>
      <c r="E570" s="13" t="str">
        <f t="shared" si="3"/>
        <v>ORDER1716CUST879045436OnionsQ112.5</v>
      </c>
      <c r="F570" s="14">
        <f t="shared" si="4"/>
        <v>45436</v>
      </c>
      <c r="G570" s="13" t="str">
        <f t="shared" si="5"/>
        <v>ORDER1716</v>
      </c>
      <c r="H570" s="13" t="str">
        <f t="shared" si="6"/>
        <v>CUST8790</v>
      </c>
      <c r="I570" s="13" t="str">
        <f t="shared" si="7"/>
        <v>Onions</v>
      </c>
      <c r="J570" s="13" t="str">
        <f t="shared" si="8"/>
        <v>1</v>
      </c>
      <c r="K570" s="13" t="str">
        <f t="shared" si="9"/>
        <v>12.5</v>
      </c>
    </row>
    <row r="571">
      <c r="A571" s="10">
        <v>570.0</v>
      </c>
      <c r="B571" s="11" t="s">
        <v>589</v>
      </c>
      <c r="C571" s="12" t="str">
        <f t="shared" si="1"/>
        <v>ORDER1716//CUST8790/45436/Paneer/Q-2/*@?##80</v>
      </c>
      <c r="D571" s="13" t="str">
        <f t="shared" si="2"/>
        <v>ORDER1716CUST879045436PaneerQ-2*@?##80</v>
      </c>
      <c r="E571" s="13" t="str">
        <f t="shared" si="3"/>
        <v>ORDER1716CUST879045436PaneerQ280</v>
      </c>
      <c r="F571" s="14">
        <f t="shared" si="4"/>
        <v>45436</v>
      </c>
      <c r="G571" s="13" t="str">
        <f t="shared" si="5"/>
        <v>ORDER1716</v>
      </c>
      <c r="H571" s="13" t="str">
        <f t="shared" si="6"/>
        <v>CUST8790</v>
      </c>
      <c r="I571" s="13" t="str">
        <f t="shared" si="7"/>
        <v>Paneer</v>
      </c>
      <c r="J571" s="13" t="str">
        <f t="shared" si="8"/>
        <v>2</v>
      </c>
      <c r="K571" s="13" t="str">
        <f t="shared" si="9"/>
        <v>80</v>
      </c>
    </row>
    <row r="572">
      <c r="A572" s="10">
        <v>571.0</v>
      </c>
      <c r="B572" s="11" t="s">
        <v>590</v>
      </c>
      <c r="C572" s="12" t="str">
        <f t="shared" si="1"/>
        <v>ORDER1715//CUST6869/45436/Butter/Q-1/*@?##125</v>
      </c>
      <c r="D572" s="13" t="str">
        <f t="shared" si="2"/>
        <v>ORDER1715CUST686945436ButterQ-1*@?##125</v>
      </c>
      <c r="E572" s="13" t="str">
        <f t="shared" si="3"/>
        <v>ORDER1715CUST686945436ButterQ1125</v>
      </c>
      <c r="F572" s="14">
        <f t="shared" si="4"/>
        <v>45436</v>
      </c>
      <c r="G572" s="13" t="str">
        <f t="shared" si="5"/>
        <v>ORDER1715</v>
      </c>
      <c r="H572" s="13" t="str">
        <f t="shared" si="6"/>
        <v>CUST6869</v>
      </c>
      <c r="I572" s="13" t="str">
        <f t="shared" si="7"/>
        <v>Butter</v>
      </c>
      <c r="J572" s="13" t="str">
        <f t="shared" si="8"/>
        <v>1</v>
      </c>
      <c r="K572" s="13" t="str">
        <f t="shared" si="9"/>
        <v>125</v>
      </c>
    </row>
    <row r="573">
      <c r="A573" s="10">
        <v>572.0</v>
      </c>
      <c r="B573" s="11" t="s">
        <v>591</v>
      </c>
      <c r="C573" s="12" t="str">
        <f t="shared" si="1"/>
        <v>ORDER1715//CUST6869/45436/CheeseSlices/Q-2/*@?##120</v>
      </c>
      <c r="D573" s="13" t="str">
        <f t="shared" si="2"/>
        <v>ORDER1715CUST686945436CheeseSlicesQ-2*@?##120</v>
      </c>
      <c r="E573" s="13" t="str">
        <f t="shared" si="3"/>
        <v>ORDER1715CUST686945436CheeseSlicesQ2120</v>
      </c>
      <c r="F573" s="14">
        <f t="shared" si="4"/>
        <v>45436</v>
      </c>
      <c r="G573" s="13" t="str">
        <f t="shared" si="5"/>
        <v>ORDER1715</v>
      </c>
      <c r="H573" s="13" t="str">
        <f t="shared" si="6"/>
        <v>CUST6869</v>
      </c>
      <c r="I573" s="13" t="str">
        <f t="shared" si="7"/>
        <v>CheeseSlices</v>
      </c>
      <c r="J573" s="13" t="str">
        <f t="shared" si="8"/>
        <v>2</v>
      </c>
      <c r="K573" s="13" t="str">
        <f t="shared" si="9"/>
        <v>120</v>
      </c>
    </row>
    <row r="574">
      <c r="A574" s="10">
        <v>573.0</v>
      </c>
      <c r="B574" s="11" t="s">
        <v>592</v>
      </c>
      <c r="C574" s="12" t="str">
        <f t="shared" si="1"/>
        <v>ORDER1714//CUST5622/45436/Sugar/Q-1/*@?##22.5</v>
      </c>
      <c r="D574" s="13" t="str">
        <f t="shared" si="2"/>
        <v>ORDER1714CUST562245436SugarQ-1*@?##22.5</v>
      </c>
      <c r="E574" s="13" t="str">
        <f t="shared" si="3"/>
        <v>ORDER1714CUST562245436SugarQ122.5</v>
      </c>
      <c r="F574" s="14">
        <f t="shared" si="4"/>
        <v>45436</v>
      </c>
      <c r="G574" s="13" t="str">
        <f t="shared" si="5"/>
        <v>ORDER1714</v>
      </c>
      <c r="H574" s="13" t="str">
        <f t="shared" si="6"/>
        <v>CUST5622</v>
      </c>
      <c r="I574" s="13" t="str">
        <f t="shared" si="7"/>
        <v>Sugar</v>
      </c>
      <c r="J574" s="13" t="str">
        <f t="shared" si="8"/>
        <v>1</v>
      </c>
      <c r="K574" s="13" t="str">
        <f t="shared" si="9"/>
        <v>22.5</v>
      </c>
    </row>
    <row r="575">
      <c r="A575" s="10">
        <v>574.0</v>
      </c>
      <c r="B575" s="11" t="s">
        <v>593</v>
      </c>
      <c r="C575" s="12" t="str">
        <f t="shared" si="1"/>
        <v>ORDER1714//CUST5622/45436/CookingOil/Q-1/*@?##75</v>
      </c>
      <c r="D575" s="13" t="str">
        <f t="shared" si="2"/>
        <v>ORDER1714CUST562245436CookingOilQ-1*@?##75</v>
      </c>
      <c r="E575" s="13" t="str">
        <f t="shared" si="3"/>
        <v>ORDER1714CUST562245436CookingOilQ175</v>
      </c>
      <c r="F575" s="14">
        <f t="shared" si="4"/>
        <v>45436</v>
      </c>
      <c r="G575" s="13" t="str">
        <f t="shared" si="5"/>
        <v>ORDER1714</v>
      </c>
      <c r="H575" s="13" t="str">
        <f t="shared" si="6"/>
        <v>CUST5622</v>
      </c>
      <c r="I575" s="13" t="str">
        <f t="shared" si="7"/>
        <v>CookingOil</v>
      </c>
      <c r="J575" s="13" t="str">
        <f t="shared" si="8"/>
        <v>1</v>
      </c>
      <c r="K575" s="13" t="str">
        <f t="shared" si="9"/>
        <v>75</v>
      </c>
    </row>
    <row r="576">
      <c r="A576" s="10">
        <v>575.0</v>
      </c>
      <c r="B576" s="11" t="s">
        <v>594</v>
      </c>
      <c r="C576" s="12" t="str">
        <f t="shared" si="1"/>
        <v>ORDER1713//CUST2336/45436/TeaLeaves/Q-2/*@?##120</v>
      </c>
      <c r="D576" s="13" t="str">
        <f t="shared" si="2"/>
        <v>ORDER1713CUST233645436TeaLeavesQ-2*@?##120</v>
      </c>
      <c r="E576" s="13" t="str">
        <f t="shared" si="3"/>
        <v>ORDER1713CUST233645436TeaLeavesQ2120</v>
      </c>
      <c r="F576" s="14">
        <f t="shared" si="4"/>
        <v>45436</v>
      </c>
      <c r="G576" s="13" t="str">
        <f t="shared" si="5"/>
        <v>ORDER1713</v>
      </c>
      <c r="H576" s="13" t="str">
        <f t="shared" si="6"/>
        <v>CUST2336</v>
      </c>
      <c r="I576" s="13" t="str">
        <f t="shared" si="7"/>
        <v>TeaLeaves</v>
      </c>
      <c r="J576" s="13" t="str">
        <f t="shared" si="8"/>
        <v>2</v>
      </c>
      <c r="K576" s="13" t="str">
        <f t="shared" si="9"/>
        <v>120</v>
      </c>
    </row>
    <row r="577">
      <c r="A577" s="10">
        <v>576.0</v>
      </c>
      <c r="B577" s="11" t="s">
        <v>595</v>
      </c>
      <c r="C577" s="12" t="str">
        <f t="shared" si="1"/>
        <v>ORDER1713//CUST2336/45436/CoffeePowder/Q-1/*@?##45</v>
      </c>
      <c r="D577" s="13" t="str">
        <f t="shared" si="2"/>
        <v>ORDER1713CUST233645436CoffeePowderQ-1*@?##45</v>
      </c>
      <c r="E577" s="13" t="str">
        <f t="shared" si="3"/>
        <v>ORDER1713CUST233645436CoffeePowderQ145</v>
      </c>
      <c r="F577" s="14">
        <f t="shared" si="4"/>
        <v>45436</v>
      </c>
      <c r="G577" s="13" t="str">
        <f t="shared" si="5"/>
        <v>ORDER1713</v>
      </c>
      <c r="H577" s="13" t="str">
        <f t="shared" si="6"/>
        <v>CUST2336</v>
      </c>
      <c r="I577" s="13" t="str">
        <f t="shared" si="7"/>
        <v>CoffeePowder</v>
      </c>
      <c r="J577" s="13" t="str">
        <f t="shared" si="8"/>
        <v>1</v>
      </c>
      <c r="K577" s="13" t="str">
        <f t="shared" si="9"/>
        <v>45</v>
      </c>
    </row>
    <row r="578">
      <c r="A578" s="10">
        <v>577.0</v>
      </c>
      <c r="B578" s="11" t="s">
        <v>596</v>
      </c>
      <c r="C578" s="12" t="str">
        <f t="shared" si="1"/>
        <v>ORDER1712//CUST3384/45436/Biscuits/Q-1/*@?##20</v>
      </c>
      <c r="D578" s="13" t="str">
        <f t="shared" si="2"/>
        <v>ORDER1712CUST338445436BiscuitsQ-1*@?##20</v>
      </c>
      <c r="E578" s="13" t="str">
        <f t="shared" si="3"/>
        <v>ORDER1712CUST338445436BiscuitsQ120</v>
      </c>
      <c r="F578" s="14">
        <f t="shared" si="4"/>
        <v>45436</v>
      </c>
      <c r="G578" s="13" t="str">
        <f t="shared" si="5"/>
        <v>ORDER1712</v>
      </c>
      <c r="H578" s="13" t="str">
        <f t="shared" si="6"/>
        <v>CUST3384</v>
      </c>
      <c r="I578" s="13" t="str">
        <f t="shared" si="7"/>
        <v>Biscuits</v>
      </c>
      <c r="J578" s="13" t="str">
        <f t="shared" si="8"/>
        <v>1</v>
      </c>
      <c r="K578" s="13" t="str">
        <f t="shared" si="9"/>
        <v>20</v>
      </c>
    </row>
    <row r="579">
      <c r="A579" s="10">
        <v>578.0</v>
      </c>
      <c r="B579" s="11" t="s">
        <v>597</v>
      </c>
      <c r="C579" s="12" t="str">
        <f t="shared" si="1"/>
        <v>ORDER1712//CUST3384/45436/Chocolates/Q-1/*@?##50</v>
      </c>
      <c r="D579" s="13" t="str">
        <f t="shared" si="2"/>
        <v>ORDER1712CUST338445436ChocolatesQ-1*@?##50</v>
      </c>
      <c r="E579" s="13" t="str">
        <f t="shared" si="3"/>
        <v>ORDER1712CUST338445436ChocolatesQ150</v>
      </c>
      <c r="F579" s="14">
        <f t="shared" si="4"/>
        <v>45436</v>
      </c>
      <c r="G579" s="13" t="str">
        <f t="shared" si="5"/>
        <v>ORDER1712</v>
      </c>
      <c r="H579" s="13" t="str">
        <f t="shared" si="6"/>
        <v>CUST3384</v>
      </c>
      <c r="I579" s="13" t="str">
        <f t="shared" si="7"/>
        <v>Chocolates</v>
      </c>
      <c r="J579" s="13" t="str">
        <f t="shared" si="8"/>
        <v>1</v>
      </c>
      <c r="K579" s="13" t="str">
        <f t="shared" si="9"/>
        <v>50</v>
      </c>
    </row>
    <row r="580">
      <c r="A580" s="10">
        <v>579.0</v>
      </c>
      <c r="B580" s="11" t="s">
        <v>598</v>
      </c>
      <c r="C580" s="12" t="str">
        <f t="shared" si="1"/>
        <v>ORDER1711//CUST2658/45436/IceCream/Q-2/*@?##180</v>
      </c>
      <c r="D580" s="13" t="str">
        <f t="shared" si="2"/>
        <v>ORDER1711CUST265845436IceCreamQ-2*@?##180</v>
      </c>
      <c r="E580" s="13" t="str">
        <f t="shared" si="3"/>
        <v>ORDER1711CUST265845436IceCreamQ2180</v>
      </c>
      <c r="F580" s="14">
        <f t="shared" si="4"/>
        <v>45436</v>
      </c>
      <c r="G580" s="13" t="str">
        <f t="shared" si="5"/>
        <v>ORDER1711</v>
      </c>
      <c r="H580" s="13" t="str">
        <f t="shared" si="6"/>
        <v>CUST2658</v>
      </c>
      <c r="I580" s="13" t="str">
        <f t="shared" si="7"/>
        <v>IceCream</v>
      </c>
      <c r="J580" s="13" t="str">
        <f t="shared" si="8"/>
        <v>2</v>
      </c>
      <c r="K580" s="13" t="str">
        <f t="shared" si="9"/>
        <v>180</v>
      </c>
    </row>
    <row r="581">
      <c r="A581" s="10">
        <v>580.0</v>
      </c>
      <c r="B581" s="11" t="s">
        <v>599</v>
      </c>
      <c r="C581" s="12" t="str">
        <f t="shared" si="1"/>
        <v>ORDER1711//CUST2658/45436/SoftDrink/Q-1/*@?##50</v>
      </c>
      <c r="D581" s="13" t="str">
        <f t="shared" si="2"/>
        <v>ORDER1711CUST265845436SoftDrinkQ-1*@?##50</v>
      </c>
      <c r="E581" s="13" t="str">
        <f t="shared" si="3"/>
        <v>ORDER1711CUST265845436SoftDrinkQ150</v>
      </c>
      <c r="F581" s="14">
        <f t="shared" si="4"/>
        <v>45436</v>
      </c>
      <c r="G581" s="13" t="str">
        <f t="shared" si="5"/>
        <v>ORDER1711</v>
      </c>
      <c r="H581" s="13" t="str">
        <f t="shared" si="6"/>
        <v>CUST2658</v>
      </c>
      <c r="I581" s="13" t="str">
        <f t="shared" si="7"/>
        <v>SoftDrink</v>
      </c>
      <c r="J581" s="13" t="str">
        <f t="shared" si="8"/>
        <v>1</v>
      </c>
      <c r="K581" s="13" t="str">
        <f t="shared" si="9"/>
        <v>50</v>
      </c>
    </row>
    <row r="582">
      <c r="A582" s="10">
        <v>581.0</v>
      </c>
      <c r="B582" s="11" t="s">
        <v>600</v>
      </c>
      <c r="C582" s="12" t="str">
        <f t="shared" si="1"/>
        <v>ORDER1710//CUST4675/45436/BasmatiRice/Q-1/*@?##60</v>
      </c>
      <c r="D582" s="13" t="str">
        <f t="shared" si="2"/>
        <v>ORDER1710CUST467545436BasmatiRiceQ-1*@?##60</v>
      </c>
      <c r="E582" s="13" t="str">
        <f t="shared" si="3"/>
        <v>ORDER1710CUST467545436BasmatiRiceQ160</v>
      </c>
      <c r="F582" s="14">
        <f t="shared" si="4"/>
        <v>45436</v>
      </c>
      <c r="G582" s="13" t="str">
        <f t="shared" si="5"/>
        <v>ORDER1710</v>
      </c>
      <c r="H582" s="13" t="str">
        <f t="shared" si="6"/>
        <v>CUST4675</v>
      </c>
      <c r="I582" s="13" t="str">
        <f t="shared" si="7"/>
        <v>BasmatiRice</v>
      </c>
      <c r="J582" s="13" t="str">
        <f t="shared" si="8"/>
        <v>1</v>
      </c>
      <c r="K582" s="13" t="str">
        <f t="shared" si="9"/>
        <v>60</v>
      </c>
    </row>
    <row r="583">
      <c r="A583" s="10">
        <v>582.0</v>
      </c>
      <c r="B583" s="11" t="s">
        <v>601</v>
      </c>
      <c r="C583" s="12" t="str">
        <f t="shared" si="1"/>
        <v>ORDER1710//CUST4675/45436/WholeWheatBread/Q-1/*@?##20</v>
      </c>
      <c r="D583" s="13" t="str">
        <f t="shared" si="2"/>
        <v>ORDER1710CUST467545436WholeWheatBreadQ-1*@?##20</v>
      </c>
      <c r="E583" s="13" t="str">
        <f t="shared" si="3"/>
        <v>ORDER1710CUST467545436WholeWheatBreadQ120</v>
      </c>
      <c r="F583" s="14">
        <f t="shared" si="4"/>
        <v>45436</v>
      </c>
      <c r="G583" s="13" t="str">
        <f t="shared" si="5"/>
        <v>ORDER1710</v>
      </c>
      <c r="H583" s="13" t="str">
        <f t="shared" si="6"/>
        <v>CUST4675</v>
      </c>
      <c r="I583" s="13" t="str">
        <f t="shared" si="7"/>
        <v>WholeWheatBread</v>
      </c>
      <c r="J583" s="13" t="str">
        <f t="shared" si="8"/>
        <v>1</v>
      </c>
      <c r="K583" s="13" t="str">
        <f t="shared" si="9"/>
        <v>20</v>
      </c>
    </row>
    <row r="584">
      <c r="A584" s="10">
        <v>583.0</v>
      </c>
      <c r="B584" s="11" t="s">
        <v>602</v>
      </c>
      <c r="C584" s="12" t="str">
        <f t="shared" si="1"/>
        <v>ORDER1709//CUST2344/45436/FreshMilk/Q-1/*@?##30</v>
      </c>
      <c r="D584" s="13" t="str">
        <f t="shared" si="2"/>
        <v>ORDER1709CUST234445436FreshMilkQ-1*@?##30</v>
      </c>
      <c r="E584" s="13" t="str">
        <f t="shared" si="3"/>
        <v>ORDER1709CUST234445436FreshMilkQ130</v>
      </c>
      <c r="F584" s="14">
        <f t="shared" si="4"/>
        <v>45436</v>
      </c>
      <c r="G584" s="13" t="str">
        <f t="shared" si="5"/>
        <v>ORDER1709</v>
      </c>
      <c r="H584" s="13" t="str">
        <f t="shared" si="6"/>
        <v>CUST2344</v>
      </c>
      <c r="I584" s="13" t="str">
        <f t="shared" si="7"/>
        <v>FreshMilk</v>
      </c>
      <c r="J584" s="13" t="str">
        <f t="shared" si="8"/>
        <v>1</v>
      </c>
      <c r="K584" s="13" t="str">
        <f t="shared" si="9"/>
        <v>30</v>
      </c>
    </row>
    <row r="585">
      <c r="A585" s="10">
        <v>584.0</v>
      </c>
      <c r="B585" s="11" t="s">
        <v>603</v>
      </c>
      <c r="C585" s="12" t="str">
        <f t="shared" si="1"/>
        <v>ORDER1709//CUST2344/45436/Eggs/Q-2/*@?##80</v>
      </c>
      <c r="D585" s="13" t="str">
        <f t="shared" si="2"/>
        <v>ORDER1709CUST234445436EggsQ-2*@?##80</v>
      </c>
      <c r="E585" s="13" t="str">
        <f t="shared" si="3"/>
        <v>ORDER1709CUST234445436EggsQ280</v>
      </c>
      <c r="F585" s="14">
        <f t="shared" si="4"/>
        <v>45436</v>
      </c>
      <c r="G585" s="13" t="str">
        <f t="shared" si="5"/>
        <v>ORDER1709</v>
      </c>
      <c r="H585" s="13" t="str">
        <f t="shared" si="6"/>
        <v>CUST2344</v>
      </c>
      <c r="I585" s="13" t="str">
        <f t="shared" si="7"/>
        <v>Eggs</v>
      </c>
      <c r="J585" s="13" t="str">
        <f t="shared" si="8"/>
        <v>2</v>
      </c>
      <c r="K585" s="13" t="str">
        <f t="shared" si="9"/>
        <v>80</v>
      </c>
    </row>
    <row r="586">
      <c r="A586" s="10">
        <v>585.0</v>
      </c>
      <c r="B586" s="11" t="s">
        <v>604</v>
      </c>
      <c r="C586" s="12" t="str">
        <f t="shared" si="1"/>
        <v>ORDER1708//CUST1803/45436/ChickenBreast/Q-2/*@?##250</v>
      </c>
      <c r="D586" s="13" t="str">
        <f t="shared" si="2"/>
        <v>ORDER1708CUST180345436ChickenBreastQ-2*@?##250</v>
      </c>
      <c r="E586" s="13" t="str">
        <f t="shared" si="3"/>
        <v>ORDER1708CUST180345436ChickenBreastQ2250</v>
      </c>
      <c r="F586" s="14">
        <f t="shared" si="4"/>
        <v>45436</v>
      </c>
      <c r="G586" s="13" t="str">
        <f t="shared" si="5"/>
        <v>ORDER1708</v>
      </c>
      <c r="H586" s="13" t="str">
        <f t="shared" si="6"/>
        <v>CUST1803</v>
      </c>
      <c r="I586" s="13" t="str">
        <f t="shared" si="7"/>
        <v>ChickenBreast</v>
      </c>
      <c r="J586" s="13" t="str">
        <f t="shared" si="8"/>
        <v>2</v>
      </c>
      <c r="K586" s="13" t="str">
        <f t="shared" si="9"/>
        <v>250</v>
      </c>
    </row>
    <row r="587">
      <c r="A587" s="10">
        <v>586.0</v>
      </c>
      <c r="B587" s="11" t="s">
        <v>605</v>
      </c>
      <c r="C587" s="12" t="str">
        <f t="shared" si="1"/>
        <v>ORDER1708//CUST1803/45436/Apples/Q-1/*@?##75</v>
      </c>
      <c r="D587" s="13" t="str">
        <f t="shared" si="2"/>
        <v>ORDER1708CUST180345436ApplesQ-1*@?##75</v>
      </c>
      <c r="E587" s="13" t="str">
        <f t="shared" si="3"/>
        <v>ORDER1708CUST180345436ApplesQ175</v>
      </c>
      <c r="F587" s="14">
        <f t="shared" si="4"/>
        <v>45436</v>
      </c>
      <c r="G587" s="13" t="str">
        <f t="shared" si="5"/>
        <v>ORDER1708</v>
      </c>
      <c r="H587" s="13" t="str">
        <f t="shared" si="6"/>
        <v>CUST1803</v>
      </c>
      <c r="I587" s="13" t="str">
        <f t="shared" si="7"/>
        <v>Apples</v>
      </c>
      <c r="J587" s="13" t="str">
        <f t="shared" si="8"/>
        <v>1</v>
      </c>
      <c r="K587" s="13" t="str">
        <f t="shared" si="9"/>
        <v>75</v>
      </c>
    </row>
    <row r="588">
      <c r="A588" s="10">
        <v>587.0</v>
      </c>
      <c r="B588" s="11" t="s">
        <v>606</v>
      </c>
      <c r="C588" s="12" t="str">
        <f t="shared" si="1"/>
        <v>ORDER1707//CUST4759/45436/Bananas/Q-1/*@?##25</v>
      </c>
      <c r="D588" s="13" t="str">
        <f t="shared" si="2"/>
        <v>ORDER1707CUST475945436BananasQ-1*@?##25</v>
      </c>
      <c r="E588" s="13" t="str">
        <f t="shared" si="3"/>
        <v>ORDER1707CUST475945436BananasQ125</v>
      </c>
      <c r="F588" s="14">
        <f t="shared" si="4"/>
        <v>45436</v>
      </c>
      <c r="G588" s="13" t="str">
        <f t="shared" si="5"/>
        <v>ORDER1707</v>
      </c>
      <c r="H588" s="13" t="str">
        <f t="shared" si="6"/>
        <v>CUST4759</v>
      </c>
      <c r="I588" s="13" t="str">
        <f t="shared" si="7"/>
        <v>Bananas</v>
      </c>
      <c r="J588" s="13" t="str">
        <f t="shared" si="8"/>
        <v>1</v>
      </c>
      <c r="K588" s="13" t="str">
        <f t="shared" si="9"/>
        <v>25</v>
      </c>
    </row>
    <row r="589">
      <c r="A589" s="10">
        <v>588.0</v>
      </c>
      <c r="B589" s="11" t="s">
        <v>607</v>
      </c>
      <c r="C589" s="12" t="str">
        <f t="shared" si="1"/>
        <v>ORDER1707//CUST4759/45436/Potatoes/Q-1/*@?##15</v>
      </c>
      <c r="D589" s="13" t="str">
        <f t="shared" si="2"/>
        <v>ORDER1707CUST475945436PotatoesQ-1*@?##15</v>
      </c>
      <c r="E589" s="13" t="str">
        <f t="shared" si="3"/>
        <v>ORDER1707CUST475945436PotatoesQ115</v>
      </c>
      <c r="F589" s="14">
        <f t="shared" si="4"/>
        <v>45436</v>
      </c>
      <c r="G589" s="13" t="str">
        <f t="shared" si="5"/>
        <v>ORDER1707</v>
      </c>
      <c r="H589" s="13" t="str">
        <f t="shared" si="6"/>
        <v>CUST4759</v>
      </c>
      <c r="I589" s="13" t="str">
        <f t="shared" si="7"/>
        <v>Potatoes</v>
      </c>
      <c r="J589" s="13" t="str">
        <f t="shared" si="8"/>
        <v>1</v>
      </c>
      <c r="K589" s="13" t="str">
        <f t="shared" si="9"/>
        <v>15</v>
      </c>
    </row>
    <row r="590">
      <c r="A590" s="10">
        <v>589.0</v>
      </c>
      <c r="B590" s="11" t="s">
        <v>608</v>
      </c>
      <c r="C590" s="12" t="str">
        <f t="shared" si="1"/>
        <v>ORDER1706//CUST1193/45436/Onions/Q-1/*@?##12.5</v>
      </c>
      <c r="D590" s="13" t="str">
        <f t="shared" si="2"/>
        <v>ORDER1706CUST119345436OnionsQ-1*@?##12.5</v>
      </c>
      <c r="E590" s="13" t="str">
        <f t="shared" si="3"/>
        <v>ORDER1706CUST119345436OnionsQ112.5</v>
      </c>
      <c r="F590" s="14">
        <f t="shared" si="4"/>
        <v>45436</v>
      </c>
      <c r="G590" s="13" t="str">
        <f t="shared" si="5"/>
        <v>ORDER1706</v>
      </c>
      <c r="H590" s="13" t="str">
        <f t="shared" si="6"/>
        <v>CUST1193</v>
      </c>
      <c r="I590" s="13" t="str">
        <f t="shared" si="7"/>
        <v>Onions</v>
      </c>
      <c r="J590" s="13" t="str">
        <f t="shared" si="8"/>
        <v>1</v>
      </c>
      <c r="K590" s="13" t="str">
        <f t="shared" si="9"/>
        <v>12.5</v>
      </c>
    </row>
    <row r="591">
      <c r="A591" s="10">
        <v>590.0</v>
      </c>
      <c r="B591" s="11" t="s">
        <v>609</v>
      </c>
      <c r="C591" s="12" t="str">
        <f t="shared" si="1"/>
        <v>ORDER1706//CUST1193/45436/Paneer/Q-2/*@?##80</v>
      </c>
      <c r="D591" s="13" t="str">
        <f t="shared" si="2"/>
        <v>ORDER1706CUST119345436PaneerQ-2*@?##80</v>
      </c>
      <c r="E591" s="13" t="str">
        <f t="shared" si="3"/>
        <v>ORDER1706CUST119345436PaneerQ280</v>
      </c>
      <c r="F591" s="14">
        <f t="shared" si="4"/>
        <v>45436</v>
      </c>
      <c r="G591" s="13" t="str">
        <f t="shared" si="5"/>
        <v>ORDER1706</v>
      </c>
      <c r="H591" s="13" t="str">
        <f t="shared" si="6"/>
        <v>CUST1193</v>
      </c>
      <c r="I591" s="13" t="str">
        <f t="shared" si="7"/>
        <v>Paneer</v>
      </c>
      <c r="J591" s="13" t="str">
        <f t="shared" si="8"/>
        <v>2</v>
      </c>
      <c r="K591" s="13" t="str">
        <f t="shared" si="9"/>
        <v>80</v>
      </c>
    </row>
    <row r="592">
      <c r="A592" s="10">
        <v>591.0</v>
      </c>
      <c r="B592" s="11" t="s">
        <v>610</v>
      </c>
      <c r="C592" s="12" t="str">
        <f t="shared" si="1"/>
        <v>ORDER1705//CUST4371/45436/Butter/Q-2/*@?##250</v>
      </c>
      <c r="D592" s="13" t="str">
        <f t="shared" si="2"/>
        <v>ORDER1705CUST437145436ButterQ-2*@?##250</v>
      </c>
      <c r="E592" s="13" t="str">
        <f t="shared" si="3"/>
        <v>ORDER1705CUST437145436ButterQ2250</v>
      </c>
      <c r="F592" s="14">
        <f t="shared" si="4"/>
        <v>45436</v>
      </c>
      <c r="G592" s="13" t="str">
        <f t="shared" si="5"/>
        <v>ORDER1705</v>
      </c>
      <c r="H592" s="13" t="str">
        <f t="shared" si="6"/>
        <v>CUST4371</v>
      </c>
      <c r="I592" s="13" t="str">
        <f t="shared" si="7"/>
        <v>Butter</v>
      </c>
      <c r="J592" s="13" t="str">
        <f t="shared" si="8"/>
        <v>2</v>
      </c>
      <c r="K592" s="13" t="str">
        <f t="shared" si="9"/>
        <v>250</v>
      </c>
    </row>
    <row r="593">
      <c r="A593" s="10">
        <v>592.0</v>
      </c>
      <c r="B593" s="11" t="s">
        <v>611</v>
      </c>
      <c r="C593" s="12" t="str">
        <f t="shared" si="1"/>
        <v>ORDER1705//CUST4371/45436/CheeseSlices/Q-1/*@?##60</v>
      </c>
      <c r="D593" s="13" t="str">
        <f t="shared" si="2"/>
        <v>ORDER1705CUST437145436CheeseSlicesQ-1*@?##60</v>
      </c>
      <c r="E593" s="13" t="str">
        <f t="shared" si="3"/>
        <v>ORDER1705CUST437145436CheeseSlicesQ160</v>
      </c>
      <c r="F593" s="14">
        <f t="shared" si="4"/>
        <v>45436</v>
      </c>
      <c r="G593" s="13" t="str">
        <f t="shared" si="5"/>
        <v>ORDER1705</v>
      </c>
      <c r="H593" s="13" t="str">
        <f t="shared" si="6"/>
        <v>CUST4371</v>
      </c>
      <c r="I593" s="13" t="str">
        <f t="shared" si="7"/>
        <v>CheeseSlices</v>
      </c>
      <c r="J593" s="13" t="str">
        <f t="shared" si="8"/>
        <v>1</v>
      </c>
      <c r="K593" s="13" t="str">
        <f t="shared" si="9"/>
        <v>60</v>
      </c>
    </row>
    <row r="594">
      <c r="A594" s="10">
        <v>593.0</v>
      </c>
      <c r="B594" s="11" t="s">
        <v>612</v>
      </c>
      <c r="C594" s="12" t="str">
        <f t="shared" si="1"/>
        <v>ORDER1704//CUST8616/45436/Sugar/Q-1/*@?##22.5</v>
      </c>
      <c r="D594" s="13" t="str">
        <f t="shared" si="2"/>
        <v>ORDER1704CUST861645436SugarQ-1*@?##22.5</v>
      </c>
      <c r="E594" s="13" t="str">
        <f t="shared" si="3"/>
        <v>ORDER1704CUST861645436SugarQ122.5</v>
      </c>
      <c r="F594" s="14">
        <f t="shared" si="4"/>
        <v>45436</v>
      </c>
      <c r="G594" s="13" t="str">
        <f t="shared" si="5"/>
        <v>ORDER1704</v>
      </c>
      <c r="H594" s="13" t="str">
        <f t="shared" si="6"/>
        <v>CUST8616</v>
      </c>
      <c r="I594" s="13" t="str">
        <f t="shared" si="7"/>
        <v>Sugar</v>
      </c>
      <c r="J594" s="13" t="str">
        <f t="shared" si="8"/>
        <v>1</v>
      </c>
      <c r="K594" s="13" t="str">
        <f t="shared" si="9"/>
        <v>22.5</v>
      </c>
    </row>
    <row r="595">
      <c r="A595" s="10">
        <v>594.0</v>
      </c>
      <c r="B595" s="11" t="s">
        <v>613</v>
      </c>
      <c r="C595" s="12" t="str">
        <f t="shared" si="1"/>
        <v>ORDER1704//CUST8616/45436/CookingOil/Q-1/*@?##75</v>
      </c>
      <c r="D595" s="13" t="str">
        <f t="shared" si="2"/>
        <v>ORDER1704CUST861645436CookingOilQ-1*@?##75</v>
      </c>
      <c r="E595" s="13" t="str">
        <f t="shared" si="3"/>
        <v>ORDER1704CUST861645436CookingOilQ175</v>
      </c>
      <c r="F595" s="14">
        <f t="shared" si="4"/>
        <v>45436</v>
      </c>
      <c r="G595" s="13" t="str">
        <f t="shared" si="5"/>
        <v>ORDER1704</v>
      </c>
      <c r="H595" s="13" t="str">
        <f t="shared" si="6"/>
        <v>CUST8616</v>
      </c>
      <c r="I595" s="13" t="str">
        <f t="shared" si="7"/>
        <v>CookingOil</v>
      </c>
      <c r="J595" s="13" t="str">
        <f t="shared" si="8"/>
        <v>1</v>
      </c>
      <c r="K595" s="13" t="str">
        <f t="shared" si="9"/>
        <v>75</v>
      </c>
    </row>
    <row r="596">
      <c r="A596" s="10">
        <v>595.0</v>
      </c>
      <c r="B596" s="11" t="s">
        <v>614</v>
      </c>
      <c r="C596" s="12" t="str">
        <f t="shared" si="1"/>
        <v>ORDER1703//CUST9482/45435/TeaLeaves/Q-1/*@?##60</v>
      </c>
      <c r="D596" s="13" t="str">
        <f t="shared" si="2"/>
        <v>ORDER1703CUST948245435TeaLeavesQ-1*@?##60</v>
      </c>
      <c r="E596" s="13" t="str">
        <f t="shared" si="3"/>
        <v>ORDER1703CUST948245435TeaLeavesQ160</v>
      </c>
      <c r="F596" s="14">
        <f t="shared" si="4"/>
        <v>45435</v>
      </c>
      <c r="G596" s="13" t="str">
        <f t="shared" si="5"/>
        <v>ORDER1703</v>
      </c>
      <c r="H596" s="13" t="str">
        <f t="shared" si="6"/>
        <v>CUST9482</v>
      </c>
      <c r="I596" s="13" t="str">
        <f t="shared" si="7"/>
        <v>TeaLeaves</v>
      </c>
      <c r="J596" s="13" t="str">
        <f t="shared" si="8"/>
        <v>1</v>
      </c>
      <c r="K596" s="13" t="str">
        <f t="shared" si="9"/>
        <v>60</v>
      </c>
    </row>
    <row r="597">
      <c r="A597" s="10">
        <v>596.0</v>
      </c>
      <c r="B597" s="11" t="s">
        <v>615</v>
      </c>
      <c r="C597" s="12" t="str">
        <f t="shared" si="1"/>
        <v>ORDER1703//CUST9482/45435/CoffeePowder/Q-2/*@?##90</v>
      </c>
      <c r="D597" s="13" t="str">
        <f t="shared" si="2"/>
        <v>ORDER1703CUST948245435CoffeePowderQ-2*@?##90</v>
      </c>
      <c r="E597" s="13" t="str">
        <f t="shared" si="3"/>
        <v>ORDER1703CUST948245435CoffeePowderQ290</v>
      </c>
      <c r="F597" s="14">
        <f t="shared" si="4"/>
        <v>45435</v>
      </c>
      <c r="G597" s="13" t="str">
        <f t="shared" si="5"/>
        <v>ORDER1703</v>
      </c>
      <c r="H597" s="13" t="str">
        <f t="shared" si="6"/>
        <v>CUST9482</v>
      </c>
      <c r="I597" s="13" t="str">
        <f t="shared" si="7"/>
        <v>CoffeePowder</v>
      </c>
      <c r="J597" s="13" t="str">
        <f t="shared" si="8"/>
        <v>2</v>
      </c>
      <c r="K597" s="13" t="str">
        <f t="shared" si="9"/>
        <v>90</v>
      </c>
    </row>
    <row r="598">
      <c r="A598" s="10">
        <v>597.0</v>
      </c>
      <c r="B598" s="11" t="s">
        <v>616</v>
      </c>
      <c r="C598" s="12" t="str">
        <f t="shared" si="1"/>
        <v>ORDER1702//CUST7921/45435/Biscuits/Q-1/*@?##20</v>
      </c>
      <c r="D598" s="13" t="str">
        <f t="shared" si="2"/>
        <v>ORDER1702CUST792145435BiscuitsQ-1*@?##20</v>
      </c>
      <c r="E598" s="13" t="str">
        <f t="shared" si="3"/>
        <v>ORDER1702CUST792145435BiscuitsQ120</v>
      </c>
      <c r="F598" s="14">
        <f t="shared" si="4"/>
        <v>45435</v>
      </c>
      <c r="G598" s="13" t="str">
        <f t="shared" si="5"/>
        <v>ORDER1702</v>
      </c>
      <c r="H598" s="13" t="str">
        <f t="shared" si="6"/>
        <v>CUST7921</v>
      </c>
      <c r="I598" s="13" t="str">
        <f t="shared" si="7"/>
        <v>Biscuits</v>
      </c>
      <c r="J598" s="13" t="str">
        <f t="shared" si="8"/>
        <v>1</v>
      </c>
      <c r="K598" s="13" t="str">
        <f t="shared" si="9"/>
        <v>20</v>
      </c>
    </row>
    <row r="599">
      <c r="A599" s="10">
        <v>598.0</v>
      </c>
      <c r="B599" s="11" t="s">
        <v>617</v>
      </c>
      <c r="C599" s="12" t="str">
        <f t="shared" si="1"/>
        <v>ORDER1702//CUST7921/45435/Chocolates/Q-1/*@?##50</v>
      </c>
      <c r="D599" s="13" t="str">
        <f t="shared" si="2"/>
        <v>ORDER1702CUST792145435ChocolatesQ-1*@?##50</v>
      </c>
      <c r="E599" s="13" t="str">
        <f t="shared" si="3"/>
        <v>ORDER1702CUST792145435ChocolatesQ150</v>
      </c>
      <c r="F599" s="14">
        <f t="shared" si="4"/>
        <v>45435</v>
      </c>
      <c r="G599" s="13" t="str">
        <f t="shared" si="5"/>
        <v>ORDER1702</v>
      </c>
      <c r="H599" s="13" t="str">
        <f t="shared" si="6"/>
        <v>CUST7921</v>
      </c>
      <c r="I599" s="13" t="str">
        <f t="shared" si="7"/>
        <v>Chocolates</v>
      </c>
      <c r="J599" s="13" t="str">
        <f t="shared" si="8"/>
        <v>1</v>
      </c>
      <c r="K599" s="13" t="str">
        <f t="shared" si="9"/>
        <v>50</v>
      </c>
    </row>
    <row r="600">
      <c r="A600" s="10">
        <v>599.0</v>
      </c>
      <c r="B600" s="11" t="s">
        <v>618</v>
      </c>
      <c r="C600" s="12" t="str">
        <f t="shared" si="1"/>
        <v>ORDER1701//CUST1879/45435/IceCream/Q-1/*@?##90</v>
      </c>
      <c r="D600" s="13" t="str">
        <f t="shared" si="2"/>
        <v>ORDER1701CUST187945435IceCreamQ-1*@?##90</v>
      </c>
      <c r="E600" s="13" t="str">
        <f t="shared" si="3"/>
        <v>ORDER1701CUST187945435IceCreamQ190</v>
      </c>
      <c r="F600" s="14">
        <f t="shared" si="4"/>
        <v>45435</v>
      </c>
      <c r="G600" s="13" t="str">
        <f t="shared" si="5"/>
        <v>ORDER1701</v>
      </c>
      <c r="H600" s="13" t="str">
        <f t="shared" si="6"/>
        <v>CUST1879</v>
      </c>
      <c r="I600" s="13" t="str">
        <f t="shared" si="7"/>
        <v>IceCream</v>
      </c>
      <c r="J600" s="13" t="str">
        <f t="shared" si="8"/>
        <v>1</v>
      </c>
      <c r="K600" s="13" t="str">
        <f t="shared" si="9"/>
        <v>90</v>
      </c>
    </row>
    <row r="601">
      <c r="A601" s="10">
        <v>600.0</v>
      </c>
      <c r="B601" s="11" t="s">
        <v>619</v>
      </c>
      <c r="C601" s="12" t="str">
        <f t="shared" si="1"/>
        <v>ORDER1701//CUST1879/45435/SoftDrink/Q-1/*@?##50</v>
      </c>
      <c r="D601" s="13" t="str">
        <f t="shared" si="2"/>
        <v>ORDER1701CUST187945435SoftDrinkQ-1*@?##50</v>
      </c>
      <c r="E601" s="13" t="str">
        <f t="shared" si="3"/>
        <v>ORDER1701CUST187945435SoftDrinkQ150</v>
      </c>
      <c r="F601" s="14">
        <f t="shared" si="4"/>
        <v>45435</v>
      </c>
      <c r="G601" s="13" t="str">
        <f t="shared" si="5"/>
        <v>ORDER1701</v>
      </c>
      <c r="H601" s="13" t="str">
        <f t="shared" si="6"/>
        <v>CUST1879</v>
      </c>
      <c r="I601" s="13" t="str">
        <f t="shared" si="7"/>
        <v>SoftDrink</v>
      </c>
      <c r="J601" s="13" t="str">
        <f t="shared" si="8"/>
        <v>1</v>
      </c>
      <c r="K601" s="13" t="str">
        <f t="shared" si="9"/>
        <v>50</v>
      </c>
    </row>
    <row r="602">
      <c r="A602" s="10">
        <v>601.0</v>
      </c>
      <c r="B602" s="11" t="s">
        <v>620</v>
      </c>
      <c r="C602" s="12" t="str">
        <f t="shared" si="1"/>
        <v>ORDER1700//CUST4271/45435/BasmatiRice/Q-2/*@?##120</v>
      </c>
      <c r="D602" s="13" t="str">
        <f t="shared" si="2"/>
        <v>ORDER1700CUST427145435BasmatiRiceQ-2*@?##120</v>
      </c>
      <c r="E602" s="13" t="str">
        <f t="shared" si="3"/>
        <v>ORDER1700CUST427145435BasmatiRiceQ2120</v>
      </c>
      <c r="F602" s="14">
        <f t="shared" si="4"/>
        <v>45435</v>
      </c>
      <c r="G602" s="13" t="str">
        <f t="shared" si="5"/>
        <v>ORDER1700</v>
      </c>
      <c r="H602" s="13" t="str">
        <f t="shared" si="6"/>
        <v>CUST4271</v>
      </c>
      <c r="I602" s="13" t="str">
        <f t="shared" si="7"/>
        <v>BasmatiRice</v>
      </c>
      <c r="J602" s="13" t="str">
        <f t="shared" si="8"/>
        <v>2</v>
      </c>
      <c r="K602" s="13" t="str">
        <f t="shared" si="9"/>
        <v>120</v>
      </c>
    </row>
    <row r="603">
      <c r="A603" s="10">
        <v>602.0</v>
      </c>
      <c r="B603" s="11" t="s">
        <v>621</v>
      </c>
      <c r="C603" s="12" t="str">
        <f t="shared" si="1"/>
        <v>ORDER1700//CUST4271/45435/WholeWheatBread/Q-1/*@?##20</v>
      </c>
      <c r="D603" s="13" t="str">
        <f t="shared" si="2"/>
        <v>ORDER1700CUST427145435WholeWheatBreadQ-1*@?##20</v>
      </c>
      <c r="E603" s="13" t="str">
        <f t="shared" si="3"/>
        <v>ORDER1700CUST427145435WholeWheatBreadQ120</v>
      </c>
      <c r="F603" s="14">
        <f t="shared" si="4"/>
        <v>45435</v>
      </c>
      <c r="G603" s="13" t="str">
        <f t="shared" si="5"/>
        <v>ORDER1700</v>
      </c>
      <c r="H603" s="13" t="str">
        <f t="shared" si="6"/>
        <v>CUST4271</v>
      </c>
      <c r="I603" s="13" t="str">
        <f t="shared" si="7"/>
        <v>WholeWheatBread</v>
      </c>
      <c r="J603" s="13" t="str">
        <f t="shared" si="8"/>
        <v>1</v>
      </c>
      <c r="K603" s="13" t="str">
        <f t="shared" si="9"/>
        <v>20</v>
      </c>
    </row>
    <row r="604">
      <c r="A604" s="10">
        <v>603.0</v>
      </c>
      <c r="B604" s="11" t="s">
        <v>622</v>
      </c>
      <c r="C604" s="12" t="str">
        <f t="shared" si="1"/>
        <v>ORDER1699//CUST1509/45435/FreshMilk/Q-1/*@?##30</v>
      </c>
      <c r="D604" s="13" t="str">
        <f t="shared" si="2"/>
        <v>ORDER1699CUST150945435FreshMilkQ-1*@?##30</v>
      </c>
      <c r="E604" s="13" t="str">
        <f t="shared" si="3"/>
        <v>ORDER1699CUST150945435FreshMilkQ130</v>
      </c>
      <c r="F604" s="14">
        <f t="shared" si="4"/>
        <v>45435</v>
      </c>
      <c r="G604" s="13" t="str">
        <f t="shared" si="5"/>
        <v>ORDER1699</v>
      </c>
      <c r="H604" s="13" t="str">
        <f t="shared" si="6"/>
        <v>CUST1509</v>
      </c>
      <c r="I604" s="13" t="str">
        <f t="shared" si="7"/>
        <v>FreshMilk</v>
      </c>
      <c r="J604" s="13" t="str">
        <f t="shared" si="8"/>
        <v>1</v>
      </c>
      <c r="K604" s="13" t="str">
        <f t="shared" si="9"/>
        <v>30</v>
      </c>
    </row>
    <row r="605">
      <c r="A605" s="10">
        <v>604.0</v>
      </c>
      <c r="B605" s="11" t="s">
        <v>623</v>
      </c>
      <c r="C605" s="12" t="str">
        <f t="shared" si="1"/>
        <v>ORDER1699//CUST1509/45435/Eggs/Q-1/*@?##40</v>
      </c>
      <c r="D605" s="13" t="str">
        <f t="shared" si="2"/>
        <v>ORDER1699CUST150945435EggsQ-1*@?##40</v>
      </c>
      <c r="E605" s="13" t="str">
        <f t="shared" si="3"/>
        <v>ORDER1699CUST150945435EggsQ140</v>
      </c>
      <c r="F605" s="14">
        <f t="shared" si="4"/>
        <v>45435</v>
      </c>
      <c r="G605" s="13" t="str">
        <f t="shared" si="5"/>
        <v>ORDER1699</v>
      </c>
      <c r="H605" s="13" t="str">
        <f t="shared" si="6"/>
        <v>CUST1509</v>
      </c>
      <c r="I605" s="13" t="str">
        <f t="shared" si="7"/>
        <v>Eggs</v>
      </c>
      <c r="J605" s="13" t="str">
        <f t="shared" si="8"/>
        <v>1</v>
      </c>
      <c r="K605" s="13" t="str">
        <f t="shared" si="9"/>
        <v>40</v>
      </c>
    </row>
    <row r="606">
      <c r="A606" s="10">
        <v>605.0</v>
      </c>
      <c r="B606" s="11" t="s">
        <v>624</v>
      </c>
      <c r="C606" s="12" t="str">
        <f t="shared" si="1"/>
        <v>ORDER1698//CUST6201/45435/ChickenBreast/Q-1/*@?##125</v>
      </c>
      <c r="D606" s="13" t="str">
        <f t="shared" si="2"/>
        <v>ORDER1698CUST620145435ChickenBreastQ-1*@?##125</v>
      </c>
      <c r="E606" s="13" t="str">
        <f t="shared" si="3"/>
        <v>ORDER1698CUST620145435ChickenBreastQ1125</v>
      </c>
      <c r="F606" s="14">
        <f t="shared" si="4"/>
        <v>45435</v>
      </c>
      <c r="G606" s="13" t="str">
        <f t="shared" si="5"/>
        <v>ORDER1698</v>
      </c>
      <c r="H606" s="13" t="str">
        <f t="shared" si="6"/>
        <v>CUST6201</v>
      </c>
      <c r="I606" s="13" t="str">
        <f t="shared" si="7"/>
        <v>ChickenBreast</v>
      </c>
      <c r="J606" s="13" t="str">
        <f t="shared" si="8"/>
        <v>1</v>
      </c>
      <c r="K606" s="13" t="str">
        <f t="shared" si="9"/>
        <v>125</v>
      </c>
    </row>
    <row r="607">
      <c r="A607" s="10">
        <v>606.0</v>
      </c>
      <c r="B607" s="11" t="s">
        <v>625</v>
      </c>
      <c r="C607" s="12" t="str">
        <f t="shared" si="1"/>
        <v>ORDER1698//CUST6201/45435/Apples/Q-1/*@?##75</v>
      </c>
      <c r="D607" s="13" t="str">
        <f t="shared" si="2"/>
        <v>ORDER1698CUST620145435ApplesQ-1*@?##75</v>
      </c>
      <c r="E607" s="13" t="str">
        <f t="shared" si="3"/>
        <v>ORDER1698CUST620145435ApplesQ175</v>
      </c>
      <c r="F607" s="14">
        <f t="shared" si="4"/>
        <v>45435</v>
      </c>
      <c r="G607" s="13" t="str">
        <f t="shared" si="5"/>
        <v>ORDER1698</v>
      </c>
      <c r="H607" s="13" t="str">
        <f t="shared" si="6"/>
        <v>CUST6201</v>
      </c>
      <c r="I607" s="13" t="str">
        <f t="shared" si="7"/>
        <v>Apples</v>
      </c>
      <c r="J607" s="13" t="str">
        <f t="shared" si="8"/>
        <v>1</v>
      </c>
      <c r="K607" s="13" t="str">
        <f t="shared" si="9"/>
        <v>75</v>
      </c>
    </row>
    <row r="608">
      <c r="A608" s="10">
        <v>607.0</v>
      </c>
      <c r="B608" s="11" t="s">
        <v>626</v>
      </c>
      <c r="C608" s="12" t="str">
        <f t="shared" si="1"/>
        <v>ORDER1697//CUST6570/45435/Bananas/Q-1/*@?##25</v>
      </c>
      <c r="D608" s="13" t="str">
        <f t="shared" si="2"/>
        <v>ORDER1697CUST657045435BananasQ-1*@?##25</v>
      </c>
      <c r="E608" s="13" t="str">
        <f t="shared" si="3"/>
        <v>ORDER1697CUST657045435BananasQ125</v>
      </c>
      <c r="F608" s="14">
        <f t="shared" si="4"/>
        <v>45435</v>
      </c>
      <c r="G608" s="13" t="str">
        <f t="shared" si="5"/>
        <v>ORDER1697</v>
      </c>
      <c r="H608" s="13" t="str">
        <f t="shared" si="6"/>
        <v>CUST6570</v>
      </c>
      <c r="I608" s="13" t="str">
        <f t="shared" si="7"/>
        <v>Bananas</v>
      </c>
      <c r="J608" s="13" t="str">
        <f t="shared" si="8"/>
        <v>1</v>
      </c>
      <c r="K608" s="13" t="str">
        <f t="shared" si="9"/>
        <v>25</v>
      </c>
    </row>
    <row r="609">
      <c r="A609" s="10">
        <v>608.0</v>
      </c>
      <c r="B609" s="11" t="s">
        <v>627</v>
      </c>
      <c r="C609" s="12" t="str">
        <f t="shared" si="1"/>
        <v>ORDER1697//CUST6570/45435/Potatoes/Q-1/*@?##15</v>
      </c>
      <c r="D609" s="13" t="str">
        <f t="shared" si="2"/>
        <v>ORDER1697CUST657045435PotatoesQ-1*@?##15</v>
      </c>
      <c r="E609" s="13" t="str">
        <f t="shared" si="3"/>
        <v>ORDER1697CUST657045435PotatoesQ115</v>
      </c>
      <c r="F609" s="14">
        <f t="shared" si="4"/>
        <v>45435</v>
      </c>
      <c r="G609" s="13" t="str">
        <f t="shared" si="5"/>
        <v>ORDER1697</v>
      </c>
      <c r="H609" s="13" t="str">
        <f t="shared" si="6"/>
        <v>CUST6570</v>
      </c>
      <c r="I609" s="13" t="str">
        <f t="shared" si="7"/>
        <v>Potatoes</v>
      </c>
      <c r="J609" s="13" t="str">
        <f t="shared" si="8"/>
        <v>1</v>
      </c>
      <c r="K609" s="13" t="str">
        <f t="shared" si="9"/>
        <v>15</v>
      </c>
    </row>
    <row r="610">
      <c r="A610" s="10">
        <v>609.0</v>
      </c>
      <c r="B610" s="11" t="s">
        <v>628</v>
      </c>
      <c r="C610" s="12" t="str">
        <f t="shared" si="1"/>
        <v>ORDER1696//CUST1502/45435/Onions/Q-1/*@?##12.5</v>
      </c>
      <c r="D610" s="13" t="str">
        <f t="shared" si="2"/>
        <v>ORDER1696CUST150245435OnionsQ-1*@?##12.5</v>
      </c>
      <c r="E610" s="13" t="str">
        <f t="shared" si="3"/>
        <v>ORDER1696CUST150245435OnionsQ112.5</v>
      </c>
      <c r="F610" s="14">
        <f t="shared" si="4"/>
        <v>45435</v>
      </c>
      <c r="G610" s="13" t="str">
        <f t="shared" si="5"/>
        <v>ORDER1696</v>
      </c>
      <c r="H610" s="13" t="str">
        <f t="shared" si="6"/>
        <v>CUST1502</v>
      </c>
      <c r="I610" s="13" t="str">
        <f t="shared" si="7"/>
        <v>Onions</v>
      </c>
      <c r="J610" s="13" t="str">
        <f t="shared" si="8"/>
        <v>1</v>
      </c>
      <c r="K610" s="13" t="str">
        <f t="shared" si="9"/>
        <v>12.5</v>
      </c>
    </row>
    <row r="611">
      <c r="A611" s="10">
        <v>610.0</v>
      </c>
      <c r="B611" s="11" t="s">
        <v>629</v>
      </c>
      <c r="C611" s="12" t="str">
        <f t="shared" si="1"/>
        <v>ORDER1696//CUST1502/45435/Paneer/Q-1/*@?##40</v>
      </c>
      <c r="D611" s="13" t="str">
        <f t="shared" si="2"/>
        <v>ORDER1696CUST150245435PaneerQ-1*@?##40</v>
      </c>
      <c r="E611" s="13" t="str">
        <f t="shared" si="3"/>
        <v>ORDER1696CUST150245435PaneerQ140</v>
      </c>
      <c r="F611" s="14">
        <f t="shared" si="4"/>
        <v>45435</v>
      </c>
      <c r="G611" s="13" t="str">
        <f t="shared" si="5"/>
        <v>ORDER1696</v>
      </c>
      <c r="H611" s="13" t="str">
        <f t="shared" si="6"/>
        <v>CUST1502</v>
      </c>
      <c r="I611" s="13" t="str">
        <f t="shared" si="7"/>
        <v>Paneer</v>
      </c>
      <c r="J611" s="13" t="str">
        <f t="shared" si="8"/>
        <v>1</v>
      </c>
      <c r="K611" s="13" t="str">
        <f t="shared" si="9"/>
        <v>40</v>
      </c>
    </row>
    <row r="612">
      <c r="A612" s="10">
        <v>611.0</v>
      </c>
      <c r="B612" s="11" t="s">
        <v>630</v>
      </c>
      <c r="C612" s="12" t="str">
        <f t="shared" si="1"/>
        <v>ORDER1695//CUST3399/45435/Butter/Q-1/*@?##125</v>
      </c>
      <c r="D612" s="13" t="str">
        <f t="shared" si="2"/>
        <v>ORDER1695CUST339945435ButterQ-1*@?##125</v>
      </c>
      <c r="E612" s="13" t="str">
        <f t="shared" si="3"/>
        <v>ORDER1695CUST339945435ButterQ1125</v>
      </c>
      <c r="F612" s="14">
        <f t="shared" si="4"/>
        <v>45435</v>
      </c>
      <c r="G612" s="13" t="str">
        <f t="shared" si="5"/>
        <v>ORDER1695</v>
      </c>
      <c r="H612" s="13" t="str">
        <f t="shared" si="6"/>
        <v>CUST3399</v>
      </c>
      <c r="I612" s="13" t="str">
        <f t="shared" si="7"/>
        <v>Butter</v>
      </c>
      <c r="J612" s="13" t="str">
        <f t="shared" si="8"/>
        <v>1</v>
      </c>
      <c r="K612" s="13" t="str">
        <f t="shared" si="9"/>
        <v>125</v>
      </c>
    </row>
    <row r="613">
      <c r="A613" s="10">
        <v>612.0</v>
      </c>
      <c r="B613" s="11" t="s">
        <v>631</v>
      </c>
      <c r="C613" s="12" t="str">
        <f t="shared" si="1"/>
        <v>ORDER1695//CUST3399/45435/CheeseSlices/Q-1/*@?##60</v>
      </c>
      <c r="D613" s="13" t="str">
        <f t="shared" si="2"/>
        <v>ORDER1695CUST339945435CheeseSlicesQ-1*@?##60</v>
      </c>
      <c r="E613" s="13" t="str">
        <f t="shared" si="3"/>
        <v>ORDER1695CUST339945435CheeseSlicesQ160</v>
      </c>
      <c r="F613" s="14">
        <f t="shared" si="4"/>
        <v>45435</v>
      </c>
      <c r="G613" s="13" t="str">
        <f t="shared" si="5"/>
        <v>ORDER1695</v>
      </c>
      <c r="H613" s="13" t="str">
        <f t="shared" si="6"/>
        <v>CUST3399</v>
      </c>
      <c r="I613" s="13" t="str">
        <f t="shared" si="7"/>
        <v>CheeseSlices</v>
      </c>
      <c r="J613" s="13" t="str">
        <f t="shared" si="8"/>
        <v>1</v>
      </c>
      <c r="K613" s="13" t="str">
        <f t="shared" si="9"/>
        <v>60</v>
      </c>
    </row>
    <row r="614">
      <c r="A614" s="10">
        <v>613.0</v>
      </c>
      <c r="B614" s="11" t="s">
        <v>632</v>
      </c>
      <c r="C614" s="12" t="str">
        <f t="shared" si="1"/>
        <v>ORDER1694//CUST2188/45435/Sugar/Q-1/*@?##22.5</v>
      </c>
      <c r="D614" s="13" t="str">
        <f t="shared" si="2"/>
        <v>ORDER1694CUST218845435SugarQ-1*@?##22.5</v>
      </c>
      <c r="E614" s="13" t="str">
        <f t="shared" si="3"/>
        <v>ORDER1694CUST218845435SugarQ122.5</v>
      </c>
      <c r="F614" s="14">
        <f t="shared" si="4"/>
        <v>45435</v>
      </c>
      <c r="G614" s="13" t="str">
        <f t="shared" si="5"/>
        <v>ORDER1694</v>
      </c>
      <c r="H614" s="13" t="str">
        <f t="shared" si="6"/>
        <v>CUST2188</v>
      </c>
      <c r="I614" s="13" t="str">
        <f t="shared" si="7"/>
        <v>Sugar</v>
      </c>
      <c r="J614" s="13" t="str">
        <f t="shared" si="8"/>
        <v>1</v>
      </c>
      <c r="K614" s="13" t="str">
        <f t="shared" si="9"/>
        <v>22.5</v>
      </c>
    </row>
    <row r="615">
      <c r="A615" s="10">
        <v>614.0</v>
      </c>
      <c r="B615" s="11" t="s">
        <v>633</v>
      </c>
      <c r="C615" s="12" t="str">
        <f t="shared" si="1"/>
        <v>ORDER1694//CUST2188/45435/CookingOil/Q-1/*@?##75</v>
      </c>
      <c r="D615" s="13" t="str">
        <f t="shared" si="2"/>
        <v>ORDER1694CUST218845435CookingOilQ-1*@?##75</v>
      </c>
      <c r="E615" s="13" t="str">
        <f t="shared" si="3"/>
        <v>ORDER1694CUST218845435CookingOilQ175</v>
      </c>
      <c r="F615" s="14">
        <f t="shared" si="4"/>
        <v>45435</v>
      </c>
      <c r="G615" s="13" t="str">
        <f t="shared" si="5"/>
        <v>ORDER1694</v>
      </c>
      <c r="H615" s="13" t="str">
        <f t="shared" si="6"/>
        <v>CUST2188</v>
      </c>
      <c r="I615" s="13" t="str">
        <f t="shared" si="7"/>
        <v>CookingOil</v>
      </c>
      <c r="J615" s="13" t="str">
        <f t="shared" si="8"/>
        <v>1</v>
      </c>
      <c r="K615" s="13" t="str">
        <f t="shared" si="9"/>
        <v>75</v>
      </c>
    </row>
    <row r="616">
      <c r="A616" s="10">
        <v>615.0</v>
      </c>
      <c r="B616" s="11" t="s">
        <v>634</v>
      </c>
      <c r="C616" s="12" t="str">
        <f t="shared" si="1"/>
        <v>ORDER1693//CUST2970/45435/TeaLeaves/Q-1/*@?##60</v>
      </c>
      <c r="D616" s="13" t="str">
        <f t="shared" si="2"/>
        <v>ORDER1693CUST297045435TeaLeavesQ-1*@?##60</v>
      </c>
      <c r="E616" s="13" t="str">
        <f t="shared" si="3"/>
        <v>ORDER1693CUST297045435TeaLeavesQ160</v>
      </c>
      <c r="F616" s="14">
        <f t="shared" si="4"/>
        <v>45435</v>
      </c>
      <c r="G616" s="13" t="str">
        <f t="shared" si="5"/>
        <v>ORDER1693</v>
      </c>
      <c r="H616" s="13" t="str">
        <f t="shared" si="6"/>
        <v>CUST2970</v>
      </c>
      <c r="I616" s="13" t="str">
        <f t="shared" si="7"/>
        <v>TeaLeaves</v>
      </c>
      <c r="J616" s="13" t="str">
        <f t="shared" si="8"/>
        <v>1</v>
      </c>
      <c r="K616" s="13" t="str">
        <f t="shared" si="9"/>
        <v>60</v>
      </c>
    </row>
    <row r="617">
      <c r="A617" s="10">
        <v>616.0</v>
      </c>
      <c r="B617" s="11" t="s">
        <v>635</v>
      </c>
      <c r="C617" s="12" t="str">
        <f t="shared" si="1"/>
        <v>ORDER1693//CUST2970/45435/CoffeePowder/Q-1/*@?##45</v>
      </c>
      <c r="D617" s="13" t="str">
        <f t="shared" si="2"/>
        <v>ORDER1693CUST297045435CoffeePowderQ-1*@?##45</v>
      </c>
      <c r="E617" s="13" t="str">
        <f t="shared" si="3"/>
        <v>ORDER1693CUST297045435CoffeePowderQ145</v>
      </c>
      <c r="F617" s="14">
        <f t="shared" si="4"/>
        <v>45435</v>
      </c>
      <c r="G617" s="13" t="str">
        <f t="shared" si="5"/>
        <v>ORDER1693</v>
      </c>
      <c r="H617" s="13" t="str">
        <f t="shared" si="6"/>
        <v>CUST2970</v>
      </c>
      <c r="I617" s="13" t="str">
        <f t="shared" si="7"/>
        <v>CoffeePowder</v>
      </c>
      <c r="J617" s="13" t="str">
        <f t="shared" si="8"/>
        <v>1</v>
      </c>
      <c r="K617" s="13" t="str">
        <f t="shared" si="9"/>
        <v>45</v>
      </c>
    </row>
    <row r="618">
      <c r="A618" s="10">
        <v>617.0</v>
      </c>
      <c r="B618" s="11" t="s">
        <v>636</v>
      </c>
      <c r="C618" s="12" t="str">
        <f t="shared" si="1"/>
        <v>ORDER1692//CUST3153/45435/Biscuits/Q-1/*@?##20</v>
      </c>
      <c r="D618" s="13" t="str">
        <f t="shared" si="2"/>
        <v>ORDER1692CUST315345435BiscuitsQ-1*@?##20</v>
      </c>
      <c r="E618" s="13" t="str">
        <f t="shared" si="3"/>
        <v>ORDER1692CUST315345435BiscuitsQ120</v>
      </c>
      <c r="F618" s="14">
        <f t="shared" si="4"/>
        <v>45435</v>
      </c>
      <c r="G618" s="13" t="str">
        <f t="shared" si="5"/>
        <v>ORDER1692</v>
      </c>
      <c r="H618" s="13" t="str">
        <f t="shared" si="6"/>
        <v>CUST3153</v>
      </c>
      <c r="I618" s="13" t="str">
        <f t="shared" si="7"/>
        <v>Biscuits</v>
      </c>
      <c r="J618" s="13" t="str">
        <f t="shared" si="8"/>
        <v>1</v>
      </c>
      <c r="K618" s="13" t="str">
        <f t="shared" si="9"/>
        <v>20</v>
      </c>
    </row>
    <row r="619">
      <c r="A619" s="10">
        <v>618.0</v>
      </c>
      <c r="B619" s="11" t="s">
        <v>637</v>
      </c>
      <c r="C619" s="12" t="str">
        <f t="shared" si="1"/>
        <v>ORDER1692//CUST3153/45435/Chocolates/Q-1/*@?##50</v>
      </c>
      <c r="D619" s="13" t="str">
        <f t="shared" si="2"/>
        <v>ORDER1692CUST315345435ChocolatesQ-1*@?##50</v>
      </c>
      <c r="E619" s="13" t="str">
        <f t="shared" si="3"/>
        <v>ORDER1692CUST315345435ChocolatesQ150</v>
      </c>
      <c r="F619" s="14">
        <f t="shared" si="4"/>
        <v>45435</v>
      </c>
      <c r="G619" s="13" t="str">
        <f t="shared" si="5"/>
        <v>ORDER1692</v>
      </c>
      <c r="H619" s="13" t="str">
        <f t="shared" si="6"/>
        <v>CUST3153</v>
      </c>
      <c r="I619" s="13" t="str">
        <f t="shared" si="7"/>
        <v>Chocolates</v>
      </c>
      <c r="J619" s="13" t="str">
        <f t="shared" si="8"/>
        <v>1</v>
      </c>
      <c r="K619" s="13" t="str">
        <f t="shared" si="9"/>
        <v>50</v>
      </c>
    </row>
    <row r="620">
      <c r="A620" s="10">
        <v>619.0</v>
      </c>
      <c r="B620" s="11" t="s">
        <v>638</v>
      </c>
      <c r="C620" s="12" t="str">
        <f t="shared" si="1"/>
        <v>ORDER1691//CUST3704/45435/IceCream/Q-1/*@?##90</v>
      </c>
      <c r="D620" s="13" t="str">
        <f t="shared" si="2"/>
        <v>ORDER1691CUST370445435IceCreamQ-1*@?##90</v>
      </c>
      <c r="E620" s="13" t="str">
        <f t="shared" si="3"/>
        <v>ORDER1691CUST370445435IceCreamQ190</v>
      </c>
      <c r="F620" s="14">
        <f t="shared" si="4"/>
        <v>45435</v>
      </c>
      <c r="G620" s="13" t="str">
        <f t="shared" si="5"/>
        <v>ORDER1691</v>
      </c>
      <c r="H620" s="13" t="str">
        <f t="shared" si="6"/>
        <v>CUST3704</v>
      </c>
      <c r="I620" s="13" t="str">
        <f t="shared" si="7"/>
        <v>IceCream</v>
      </c>
      <c r="J620" s="13" t="str">
        <f t="shared" si="8"/>
        <v>1</v>
      </c>
      <c r="K620" s="13" t="str">
        <f t="shared" si="9"/>
        <v>90</v>
      </c>
    </row>
    <row r="621">
      <c r="A621" s="10">
        <v>620.0</v>
      </c>
      <c r="B621" s="11" t="s">
        <v>639</v>
      </c>
      <c r="C621" s="12" t="str">
        <f t="shared" si="1"/>
        <v>ORDER1691//CUST3704/45435/SoftDrink/Q-1/*@?##50</v>
      </c>
      <c r="D621" s="13" t="str">
        <f t="shared" si="2"/>
        <v>ORDER1691CUST370445435SoftDrinkQ-1*@?##50</v>
      </c>
      <c r="E621" s="13" t="str">
        <f t="shared" si="3"/>
        <v>ORDER1691CUST370445435SoftDrinkQ150</v>
      </c>
      <c r="F621" s="14">
        <f t="shared" si="4"/>
        <v>45435</v>
      </c>
      <c r="G621" s="13" t="str">
        <f t="shared" si="5"/>
        <v>ORDER1691</v>
      </c>
      <c r="H621" s="13" t="str">
        <f t="shared" si="6"/>
        <v>CUST3704</v>
      </c>
      <c r="I621" s="13" t="str">
        <f t="shared" si="7"/>
        <v>SoftDrink</v>
      </c>
      <c r="J621" s="13" t="str">
        <f t="shared" si="8"/>
        <v>1</v>
      </c>
      <c r="K621" s="13" t="str">
        <f t="shared" si="9"/>
        <v>50</v>
      </c>
    </row>
    <row r="622">
      <c r="A622" s="10">
        <v>621.0</v>
      </c>
      <c r="B622" s="11" t="s">
        <v>640</v>
      </c>
      <c r="C622" s="12" t="str">
        <f t="shared" si="1"/>
        <v>ORDER1690//CUST4792/45435/BasmatiRice/Q-1/*@?##60</v>
      </c>
      <c r="D622" s="13" t="str">
        <f t="shared" si="2"/>
        <v>ORDER1690CUST479245435BasmatiRiceQ-1*@?##60</v>
      </c>
      <c r="E622" s="13" t="str">
        <f t="shared" si="3"/>
        <v>ORDER1690CUST479245435BasmatiRiceQ160</v>
      </c>
      <c r="F622" s="14">
        <f t="shared" si="4"/>
        <v>45435</v>
      </c>
      <c r="G622" s="13" t="str">
        <f t="shared" si="5"/>
        <v>ORDER1690</v>
      </c>
      <c r="H622" s="13" t="str">
        <f t="shared" si="6"/>
        <v>CUST4792</v>
      </c>
      <c r="I622" s="13" t="str">
        <f t="shared" si="7"/>
        <v>BasmatiRice</v>
      </c>
      <c r="J622" s="13" t="str">
        <f t="shared" si="8"/>
        <v>1</v>
      </c>
      <c r="K622" s="13" t="str">
        <f t="shared" si="9"/>
        <v>60</v>
      </c>
    </row>
    <row r="623">
      <c r="A623" s="10">
        <v>622.0</v>
      </c>
      <c r="B623" s="11" t="s">
        <v>641</v>
      </c>
      <c r="C623" s="12" t="str">
        <f t="shared" si="1"/>
        <v>ORDER1690//CUST4792/45435/WholeWheatBread/Q-1/*@?##20</v>
      </c>
      <c r="D623" s="13" t="str">
        <f t="shared" si="2"/>
        <v>ORDER1690CUST479245435WholeWheatBreadQ-1*@?##20</v>
      </c>
      <c r="E623" s="13" t="str">
        <f t="shared" si="3"/>
        <v>ORDER1690CUST479245435WholeWheatBreadQ120</v>
      </c>
      <c r="F623" s="14">
        <f t="shared" si="4"/>
        <v>45435</v>
      </c>
      <c r="G623" s="13" t="str">
        <f t="shared" si="5"/>
        <v>ORDER1690</v>
      </c>
      <c r="H623" s="13" t="str">
        <f t="shared" si="6"/>
        <v>CUST4792</v>
      </c>
      <c r="I623" s="13" t="str">
        <f t="shared" si="7"/>
        <v>WholeWheatBread</v>
      </c>
      <c r="J623" s="13" t="str">
        <f t="shared" si="8"/>
        <v>1</v>
      </c>
      <c r="K623" s="13" t="str">
        <f t="shared" si="9"/>
        <v>20</v>
      </c>
    </row>
    <row r="624">
      <c r="A624" s="10">
        <v>623.0</v>
      </c>
      <c r="B624" s="11" t="s">
        <v>642</v>
      </c>
      <c r="C624" s="12" t="str">
        <f t="shared" si="1"/>
        <v>ORDER1689//CUST8369/45435/FreshMilk/Q-2/*@?##60</v>
      </c>
      <c r="D624" s="13" t="str">
        <f t="shared" si="2"/>
        <v>ORDER1689CUST836945435FreshMilkQ-2*@?##60</v>
      </c>
      <c r="E624" s="13" t="str">
        <f t="shared" si="3"/>
        <v>ORDER1689CUST836945435FreshMilkQ260</v>
      </c>
      <c r="F624" s="14">
        <f t="shared" si="4"/>
        <v>45435</v>
      </c>
      <c r="G624" s="13" t="str">
        <f t="shared" si="5"/>
        <v>ORDER1689</v>
      </c>
      <c r="H624" s="13" t="str">
        <f t="shared" si="6"/>
        <v>CUST8369</v>
      </c>
      <c r="I624" s="13" t="str">
        <f t="shared" si="7"/>
        <v>FreshMilk</v>
      </c>
      <c r="J624" s="13" t="str">
        <f t="shared" si="8"/>
        <v>2</v>
      </c>
      <c r="K624" s="13" t="str">
        <f t="shared" si="9"/>
        <v>60</v>
      </c>
    </row>
    <row r="625">
      <c r="A625" s="10">
        <v>624.0</v>
      </c>
      <c r="B625" s="11" t="s">
        <v>643</v>
      </c>
      <c r="C625" s="12" t="str">
        <f t="shared" si="1"/>
        <v>ORDER1689//CUST8369/45435/Eggs/Q-1/*@?##40</v>
      </c>
      <c r="D625" s="13" t="str">
        <f t="shared" si="2"/>
        <v>ORDER1689CUST836945435EggsQ-1*@?##40</v>
      </c>
      <c r="E625" s="13" t="str">
        <f t="shared" si="3"/>
        <v>ORDER1689CUST836945435EggsQ140</v>
      </c>
      <c r="F625" s="14">
        <f t="shared" si="4"/>
        <v>45435</v>
      </c>
      <c r="G625" s="13" t="str">
        <f t="shared" si="5"/>
        <v>ORDER1689</v>
      </c>
      <c r="H625" s="13" t="str">
        <f t="shared" si="6"/>
        <v>CUST8369</v>
      </c>
      <c r="I625" s="13" t="str">
        <f t="shared" si="7"/>
        <v>Eggs</v>
      </c>
      <c r="J625" s="13" t="str">
        <f t="shared" si="8"/>
        <v>1</v>
      </c>
      <c r="K625" s="13" t="str">
        <f t="shared" si="9"/>
        <v>40</v>
      </c>
    </row>
    <row r="626">
      <c r="A626" s="10">
        <v>625.0</v>
      </c>
      <c r="B626" s="11" t="s">
        <v>644</v>
      </c>
      <c r="C626" s="12" t="str">
        <f t="shared" si="1"/>
        <v>ORDER1688//CUST8317/45434/ChickenBreast/Q-1/*@?##125</v>
      </c>
      <c r="D626" s="13" t="str">
        <f t="shared" si="2"/>
        <v>ORDER1688CUST831745434ChickenBreastQ-1*@?##125</v>
      </c>
      <c r="E626" s="13" t="str">
        <f t="shared" si="3"/>
        <v>ORDER1688CUST831745434ChickenBreastQ1125</v>
      </c>
      <c r="F626" s="14">
        <f t="shared" si="4"/>
        <v>45434</v>
      </c>
      <c r="G626" s="13" t="str">
        <f t="shared" si="5"/>
        <v>ORDER1688</v>
      </c>
      <c r="H626" s="13" t="str">
        <f t="shared" si="6"/>
        <v>CUST8317</v>
      </c>
      <c r="I626" s="13" t="str">
        <f t="shared" si="7"/>
        <v>ChickenBreast</v>
      </c>
      <c r="J626" s="13" t="str">
        <f t="shared" si="8"/>
        <v>1</v>
      </c>
      <c r="K626" s="13" t="str">
        <f t="shared" si="9"/>
        <v>125</v>
      </c>
    </row>
    <row r="627">
      <c r="A627" s="10">
        <v>626.0</v>
      </c>
      <c r="B627" s="11" t="s">
        <v>645</v>
      </c>
      <c r="C627" s="12" t="str">
        <f t="shared" si="1"/>
        <v>ORDER1688//CUST8317/45434/Apples/Q-1/*@?##75</v>
      </c>
      <c r="D627" s="13" t="str">
        <f t="shared" si="2"/>
        <v>ORDER1688CUST831745434ApplesQ-1*@?##75</v>
      </c>
      <c r="E627" s="13" t="str">
        <f t="shared" si="3"/>
        <v>ORDER1688CUST831745434ApplesQ175</v>
      </c>
      <c r="F627" s="14">
        <f t="shared" si="4"/>
        <v>45434</v>
      </c>
      <c r="G627" s="13" t="str">
        <f t="shared" si="5"/>
        <v>ORDER1688</v>
      </c>
      <c r="H627" s="13" t="str">
        <f t="shared" si="6"/>
        <v>CUST8317</v>
      </c>
      <c r="I627" s="13" t="str">
        <f t="shared" si="7"/>
        <v>Apples</v>
      </c>
      <c r="J627" s="13" t="str">
        <f t="shared" si="8"/>
        <v>1</v>
      </c>
      <c r="K627" s="13" t="str">
        <f t="shared" si="9"/>
        <v>75</v>
      </c>
    </row>
    <row r="628">
      <c r="A628" s="10">
        <v>627.0</v>
      </c>
      <c r="B628" s="11" t="s">
        <v>646</v>
      </c>
      <c r="C628" s="12" t="str">
        <f t="shared" si="1"/>
        <v>ORDER1687//CUST5670/45434/Bananas/Q-1/*@?##25</v>
      </c>
      <c r="D628" s="13" t="str">
        <f t="shared" si="2"/>
        <v>ORDER1687CUST567045434BananasQ-1*@?##25</v>
      </c>
      <c r="E628" s="13" t="str">
        <f t="shared" si="3"/>
        <v>ORDER1687CUST567045434BananasQ125</v>
      </c>
      <c r="F628" s="14">
        <f t="shared" si="4"/>
        <v>45434</v>
      </c>
      <c r="G628" s="13" t="str">
        <f t="shared" si="5"/>
        <v>ORDER1687</v>
      </c>
      <c r="H628" s="13" t="str">
        <f t="shared" si="6"/>
        <v>CUST5670</v>
      </c>
      <c r="I628" s="13" t="str">
        <f t="shared" si="7"/>
        <v>Bananas</v>
      </c>
      <c r="J628" s="13" t="str">
        <f t="shared" si="8"/>
        <v>1</v>
      </c>
      <c r="K628" s="13" t="str">
        <f t="shared" si="9"/>
        <v>25</v>
      </c>
    </row>
    <row r="629">
      <c r="A629" s="10">
        <v>628.0</v>
      </c>
      <c r="B629" s="11" t="s">
        <v>647</v>
      </c>
      <c r="C629" s="12" t="str">
        <f t="shared" si="1"/>
        <v>ORDER1687//CUST5670/45434/Potatoes/Q-2/*@?##30</v>
      </c>
      <c r="D629" s="13" t="str">
        <f t="shared" si="2"/>
        <v>ORDER1687CUST567045434PotatoesQ-2*@?##30</v>
      </c>
      <c r="E629" s="13" t="str">
        <f t="shared" si="3"/>
        <v>ORDER1687CUST567045434PotatoesQ230</v>
      </c>
      <c r="F629" s="14">
        <f t="shared" si="4"/>
        <v>45434</v>
      </c>
      <c r="G629" s="13" t="str">
        <f t="shared" si="5"/>
        <v>ORDER1687</v>
      </c>
      <c r="H629" s="13" t="str">
        <f t="shared" si="6"/>
        <v>CUST5670</v>
      </c>
      <c r="I629" s="13" t="str">
        <f t="shared" si="7"/>
        <v>Potatoes</v>
      </c>
      <c r="J629" s="13" t="str">
        <f t="shared" si="8"/>
        <v>2</v>
      </c>
      <c r="K629" s="13" t="str">
        <f t="shared" si="9"/>
        <v>30</v>
      </c>
    </row>
    <row r="630">
      <c r="A630" s="10">
        <v>629.0</v>
      </c>
      <c r="B630" s="11" t="s">
        <v>648</v>
      </c>
      <c r="C630" s="12" t="str">
        <f t="shared" si="1"/>
        <v>ORDER1686//CUST8724/45434/Onions/Q-1/*@?##12.5</v>
      </c>
      <c r="D630" s="13" t="str">
        <f t="shared" si="2"/>
        <v>ORDER1686CUST872445434OnionsQ-1*@?##12.5</v>
      </c>
      <c r="E630" s="13" t="str">
        <f t="shared" si="3"/>
        <v>ORDER1686CUST872445434OnionsQ112.5</v>
      </c>
      <c r="F630" s="14">
        <f t="shared" si="4"/>
        <v>45434</v>
      </c>
      <c r="G630" s="13" t="str">
        <f t="shared" si="5"/>
        <v>ORDER1686</v>
      </c>
      <c r="H630" s="13" t="str">
        <f t="shared" si="6"/>
        <v>CUST8724</v>
      </c>
      <c r="I630" s="13" t="str">
        <f t="shared" si="7"/>
        <v>Onions</v>
      </c>
      <c r="J630" s="13" t="str">
        <f t="shared" si="8"/>
        <v>1</v>
      </c>
      <c r="K630" s="13" t="str">
        <f t="shared" si="9"/>
        <v>12.5</v>
      </c>
    </row>
    <row r="631">
      <c r="A631" s="10">
        <v>630.0</v>
      </c>
      <c r="B631" s="11" t="s">
        <v>649</v>
      </c>
      <c r="C631" s="12" t="str">
        <f t="shared" si="1"/>
        <v>ORDER1686//CUST8724/45434/Paneer/Q-1/*@?##40</v>
      </c>
      <c r="D631" s="13" t="str">
        <f t="shared" si="2"/>
        <v>ORDER1686CUST872445434PaneerQ-1*@?##40</v>
      </c>
      <c r="E631" s="13" t="str">
        <f t="shared" si="3"/>
        <v>ORDER1686CUST872445434PaneerQ140</v>
      </c>
      <c r="F631" s="14">
        <f t="shared" si="4"/>
        <v>45434</v>
      </c>
      <c r="G631" s="13" t="str">
        <f t="shared" si="5"/>
        <v>ORDER1686</v>
      </c>
      <c r="H631" s="13" t="str">
        <f t="shared" si="6"/>
        <v>CUST8724</v>
      </c>
      <c r="I631" s="13" t="str">
        <f t="shared" si="7"/>
        <v>Paneer</v>
      </c>
      <c r="J631" s="13" t="str">
        <f t="shared" si="8"/>
        <v>1</v>
      </c>
      <c r="K631" s="13" t="str">
        <f t="shared" si="9"/>
        <v>40</v>
      </c>
    </row>
    <row r="632">
      <c r="A632" s="10">
        <v>631.0</v>
      </c>
      <c r="B632" s="11" t="s">
        <v>650</v>
      </c>
      <c r="C632" s="12" t="str">
        <f t="shared" si="1"/>
        <v>ORDER1685//CUST8836/45434/Butter/Q-1/*@?##125</v>
      </c>
      <c r="D632" s="13" t="str">
        <f t="shared" si="2"/>
        <v>ORDER1685CUST883645434ButterQ-1*@?##125</v>
      </c>
      <c r="E632" s="13" t="str">
        <f t="shared" si="3"/>
        <v>ORDER1685CUST883645434ButterQ1125</v>
      </c>
      <c r="F632" s="14">
        <f t="shared" si="4"/>
        <v>45434</v>
      </c>
      <c r="G632" s="13" t="str">
        <f t="shared" si="5"/>
        <v>ORDER1685</v>
      </c>
      <c r="H632" s="13" t="str">
        <f t="shared" si="6"/>
        <v>CUST8836</v>
      </c>
      <c r="I632" s="13" t="str">
        <f t="shared" si="7"/>
        <v>Butter</v>
      </c>
      <c r="J632" s="13" t="str">
        <f t="shared" si="8"/>
        <v>1</v>
      </c>
      <c r="K632" s="13" t="str">
        <f t="shared" si="9"/>
        <v>125</v>
      </c>
    </row>
    <row r="633">
      <c r="A633" s="10">
        <v>632.0</v>
      </c>
      <c r="B633" s="11" t="s">
        <v>651</v>
      </c>
      <c r="C633" s="12" t="str">
        <f t="shared" si="1"/>
        <v>ORDER1685//CUST8836/45434/CheeseSlices/Q-1/*@?##60</v>
      </c>
      <c r="D633" s="13" t="str">
        <f t="shared" si="2"/>
        <v>ORDER1685CUST883645434CheeseSlicesQ-1*@?##60</v>
      </c>
      <c r="E633" s="13" t="str">
        <f t="shared" si="3"/>
        <v>ORDER1685CUST883645434CheeseSlicesQ160</v>
      </c>
      <c r="F633" s="14">
        <f t="shared" si="4"/>
        <v>45434</v>
      </c>
      <c r="G633" s="13" t="str">
        <f t="shared" si="5"/>
        <v>ORDER1685</v>
      </c>
      <c r="H633" s="13" t="str">
        <f t="shared" si="6"/>
        <v>CUST8836</v>
      </c>
      <c r="I633" s="13" t="str">
        <f t="shared" si="7"/>
        <v>CheeseSlices</v>
      </c>
      <c r="J633" s="13" t="str">
        <f t="shared" si="8"/>
        <v>1</v>
      </c>
      <c r="K633" s="13" t="str">
        <f t="shared" si="9"/>
        <v>60</v>
      </c>
    </row>
    <row r="634">
      <c r="A634" s="10">
        <v>633.0</v>
      </c>
      <c r="B634" s="11" t="s">
        <v>652</v>
      </c>
      <c r="C634" s="12" t="str">
        <f t="shared" si="1"/>
        <v>ORDER1684//CUST7909/45434/Sugar/Q-1/*@?##22.5</v>
      </c>
      <c r="D634" s="13" t="str">
        <f t="shared" si="2"/>
        <v>ORDER1684CUST790945434SugarQ-1*@?##22.5</v>
      </c>
      <c r="E634" s="13" t="str">
        <f t="shared" si="3"/>
        <v>ORDER1684CUST790945434SugarQ122.5</v>
      </c>
      <c r="F634" s="14">
        <f t="shared" si="4"/>
        <v>45434</v>
      </c>
      <c r="G634" s="13" t="str">
        <f t="shared" si="5"/>
        <v>ORDER1684</v>
      </c>
      <c r="H634" s="13" t="str">
        <f t="shared" si="6"/>
        <v>CUST7909</v>
      </c>
      <c r="I634" s="13" t="str">
        <f t="shared" si="7"/>
        <v>Sugar</v>
      </c>
      <c r="J634" s="13" t="str">
        <f t="shared" si="8"/>
        <v>1</v>
      </c>
      <c r="K634" s="13" t="str">
        <f t="shared" si="9"/>
        <v>22.5</v>
      </c>
    </row>
    <row r="635">
      <c r="A635" s="10">
        <v>634.0</v>
      </c>
      <c r="B635" s="11" t="s">
        <v>653</v>
      </c>
      <c r="C635" s="12" t="str">
        <f t="shared" si="1"/>
        <v>ORDER1684//CUST7909/45434/CookingOil/Q-1/*@?##75</v>
      </c>
      <c r="D635" s="13" t="str">
        <f t="shared" si="2"/>
        <v>ORDER1684CUST790945434CookingOilQ-1*@?##75</v>
      </c>
      <c r="E635" s="13" t="str">
        <f t="shared" si="3"/>
        <v>ORDER1684CUST790945434CookingOilQ175</v>
      </c>
      <c r="F635" s="14">
        <f t="shared" si="4"/>
        <v>45434</v>
      </c>
      <c r="G635" s="13" t="str">
        <f t="shared" si="5"/>
        <v>ORDER1684</v>
      </c>
      <c r="H635" s="13" t="str">
        <f t="shared" si="6"/>
        <v>CUST7909</v>
      </c>
      <c r="I635" s="13" t="str">
        <f t="shared" si="7"/>
        <v>CookingOil</v>
      </c>
      <c r="J635" s="13" t="str">
        <f t="shared" si="8"/>
        <v>1</v>
      </c>
      <c r="K635" s="13" t="str">
        <f t="shared" si="9"/>
        <v>75</v>
      </c>
    </row>
    <row r="636">
      <c r="A636" s="10">
        <v>635.0</v>
      </c>
      <c r="B636" s="11" t="s">
        <v>654</v>
      </c>
      <c r="C636" s="12" t="str">
        <f t="shared" si="1"/>
        <v>ORDER1683//CUST1193/45434/TeaLeaves/Q-2/*@?##120</v>
      </c>
      <c r="D636" s="13" t="str">
        <f t="shared" si="2"/>
        <v>ORDER1683CUST119345434TeaLeavesQ-2*@?##120</v>
      </c>
      <c r="E636" s="13" t="str">
        <f t="shared" si="3"/>
        <v>ORDER1683CUST119345434TeaLeavesQ2120</v>
      </c>
      <c r="F636" s="14">
        <f t="shared" si="4"/>
        <v>45434</v>
      </c>
      <c r="G636" s="13" t="str">
        <f t="shared" si="5"/>
        <v>ORDER1683</v>
      </c>
      <c r="H636" s="13" t="str">
        <f t="shared" si="6"/>
        <v>CUST1193</v>
      </c>
      <c r="I636" s="13" t="str">
        <f t="shared" si="7"/>
        <v>TeaLeaves</v>
      </c>
      <c r="J636" s="13" t="str">
        <f t="shared" si="8"/>
        <v>2</v>
      </c>
      <c r="K636" s="13" t="str">
        <f t="shared" si="9"/>
        <v>120</v>
      </c>
    </row>
    <row r="637">
      <c r="A637" s="10">
        <v>636.0</v>
      </c>
      <c r="B637" s="11" t="s">
        <v>655</v>
      </c>
      <c r="C637" s="12" t="str">
        <f t="shared" si="1"/>
        <v>ORDER1683//CUST1193/45434/CoffeePowder/Q-1/*@?##45</v>
      </c>
      <c r="D637" s="13" t="str">
        <f t="shared" si="2"/>
        <v>ORDER1683CUST119345434CoffeePowderQ-1*@?##45</v>
      </c>
      <c r="E637" s="13" t="str">
        <f t="shared" si="3"/>
        <v>ORDER1683CUST119345434CoffeePowderQ145</v>
      </c>
      <c r="F637" s="14">
        <f t="shared" si="4"/>
        <v>45434</v>
      </c>
      <c r="G637" s="13" t="str">
        <f t="shared" si="5"/>
        <v>ORDER1683</v>
      </c>
      <c r="H637" s="13" t="str">
        <f t="shared" si="6"/>
        <v>CUST1193</v>
      </c>
      <c r="I637" s="13" t="str">
        <f t="shared" si="7"/>
        <v>CoffeePowder</v>
      </c>
      <c r="J637" s="13" t="str">
        <f t="shared" si="8"/>
        <v>1</v>
      </c>
      <c r="K637" s="13" t="str">
        <f t="shared" si="9"/>
        <v>45</v>
      </c>
    </row>
    <row r="638">
      <c r="A638" s="10">
        <v>637.0</v>
      </c>
      <c r="B638" s="11" t="s">
        <v>656</v>
      </c>
      <c r="C638" s="12" t="str">
        <f t="shared" si="1"/>
        <v>ORDER1682//CUST3384/45434/Biscuits/Q-1/*@?##20</v>
      </c>
      <c r="D638" s="13" t="str">
        <f t="shared" si="2"/>
        <v>ORDER1682CUST338445434BiscuitsQ-1*@?##20</v>
      </c>
      <c r="E638" s="13" t="str">
        <f t="shared" si="3"/>
        <v>ORDER1682CUST338445434BiscuitsQ120</v>
      </c>
      <c r="F638" s="14">
        <f t="shared" si="4"/>
        <v>45434</v>
      </c>
      <c r="G638" s="13" t="str">
        <f t="shared" si="5"/>
        <v>ORDER1682</v>
      </c>
      <c r="H638" s="13" t="str">
        <f t="shared" si="6"/>
        <v>CUST3384</v>
      </c>
      <c r="I638" s="13" t="str">
        <f t="shared" si="7"/>
        <v>Biscuits</v>
      </c>
      <c r="J638" s="13" t="str">
        <f t="shared" si="8"/>
        <v>1</v>
      </c>
      <c r="K638" s="13" t="str">
        <f t="shared" si="9"/>
        <v>20</v>
      </c>
    </row>
    <row r="639">
      <c r="A639" s="10">
        <v>638.0</v>
      </c>
      <c r="B639" s="11" t="s">
        <v>657</v>
      </c>
      <c r="C639" s="12" t="str">
        <f t="shared" si="1"/>
        <v>ORDER1682//CUST3384/45434/Chocolates/Q-1/*@?##50</v>
      </c>
      <c r="D639" s="13" t="str">
        <f t="shared" si="2"/>
        <v>ORDER1682CUST338445434ChocolatesQ-1*@?##50</v>
      </c>
      <c r="E639" s="13" t="str">
        <f t="shared" si="3"/>
        <v>ORDER1682CUST338445434ChocolatesQ150</v>
      </c>
      <c r="F639" s="14">
        <f t="shared" si="4"/>
        <v>45434</v>
      </c>
      <c r="G639" s="13" t="str">
        <f t="shared" si="5"/>
        <v>ORDER1682</v>
      </c>
      <c r="H639" s="13" t="str">
        <f t="shared" si="6"/>
        <v>CUST3384</v>
      </c>
      <c r="I639" s="13" t="str">
        <f t="shared" si="7"/>
        <v>Chocolates</v>
      </c>
      <c r="J639" s="13" t="str">
        <f t="shared" si="8"/>
        <v>1</v>
      </c>
      <c r="K639" s="13" t="str">
        <f t="shared" si="9"/>
        <v>50</v>
      </c>
    </row>
    <row r="640">
      <c r="A640" s="10">
        <v>639.0</v>
      </c>
      <c r="B640" s="11" t="s">
        <v>658</v>
      </c>
      <c r="C640" s="12" t="str">
        <f t="shared" si="1"/>
        <v>ORDER1681//CUST2658/45434/IceCream/Q-1/*@?##90</v>
      </c>
      <c r="D640" s="13" t="str">
        <f t="shared" si="2"/>
        <v>ORDER1681CUST265845434IceCreamQ-1*@?##90</v>
      </c>
      <c r="E640" s="13" t="str">
        <f t="shared" si="3"/>
        <v>ORDER1681CUST265845434IceCreamQ190</v>
      </c>
      <c r="F640" s="14">
        <f t="shared" si="4"/>
        <v>45434</v>
      </c>
      <c r="G640" s="13" t="str">
        <f t="shared" si="5"/>
        <v>ORDER1681</v>
      </c>
      <c r="H640" s="13" t="str">
        <f t="shared" si="6"/>
        <v>CUST2658</v>
      </c>
      <c r="I640" s="13" t="str">
        <f t="shared" si="7"/>
        <v>IceCream</v>
      </c>
      <c r="J640" s="13" t="str">
        <f t="shared" si="8"/>
        <v>1</v>
      </c>
      <c r="K640" s="13" t="str">
        <f t="shared" si="9"/>
        <v>90</v>
      </c>
    </row>
    <row r="641">
      <c r="A641" s="10">
        <v>640.0</v>
      </c>
      <c r="B641" s="11" t="s">
        <v>659</v>
      </c>
      <c r="C641" s="12" t="str">
        <f t="shared" si="1"/>
        <v>ORDER1681//CUST2658/45434/SoftDrink/Q-1/*@?##50</v>
      </c>
      <c r="D641" s="13" t="str">
        <f t="shared" si="2"/>
        <v>ORDER1681CUST265845434SoftDrinkQ-1*@?##50</v>
      </c>
      <c r="E641" s="13" t="str">
        <f t="shared" si="3"/>
        <v>ORDER1681CUST265845434SoftDrinkQ150</v>
      </c>
      <c r="F641" s="14">
        <f t="shared" si="4"/>
        <v>45434</v>
      </c>
      <c r="G641" s="13" t="str">
        <f t="shared" si="5"/>
        <v>ORDER1681</v>
      </c>
      <c r="H641" s="13" t="str">
        <f t="shared" si="6"/>
        <v>CUST2658</v>
      </c>
      <c r="I641" s="13" t="str">
        <f t="shared" si="7"/>
        <v>SoftDrink</v>
      </c>
      <c r="J641" s="13" t="str">
        <f t="shared" si="8"/>
        <v>1</v>
      </c>
      <c r="K641" s="13" t="str">
        <f t="shared" si="9"/>
        <v>50</v>
      </c>
    </row>
    <row r="642">
      <c r="A642" s="10">
        <v>641.0</v>
      </c>
      <c r="B642" s="11" t="s">
        <v>660</v>
      </c>
      <c r="C642" s="12" t="str">
        <f t="shared" si="1"/>
        <v>ORDER1680//CUST4675/45434/BasmatiRice/Q-1/*@?##60</v>
      </c>
      <c r="D642" s="13" t="str">
        <f t="shared" si="2"/>
        <v>ORDER1680CUST467545434BasmatiRiceQ-1*@?##60</v>
      </c>
      <c r="E642" s="13" t="str">
        <f t="shared" si="3"/>
        <v>ORDER1680CUST467545434BasmatiRiceQ160</v>
      </c>
      <c r="F642" s="14">
        <f t="shared" si="4"/>
        <v>45434</v>
      </c>
      <c r="G642" s="13" t="str">
        <f t="shared" si="5"/>
        <v>ORDER1680</v>
      </c>
      <c r="H642" s="13" t="str">
        <f t="shared" si="6"/>
        <v>CUST4675</v>
      </c>
      <c r="I642" s="13" t="str">
        <f t="shared" si="7"/>
        <v>BasmatiRice</v>
      </c>
      <c r="J642" s="13" t="str">
        <f t="shared" si="8"/>
        <v>1</v>
      </c>
      <c r="K642" s="13" t="str">
        <f t="shared" si="9"/>
        <v>60</v>
      </c>
    </row>
    <row r="643">
      <c r="A643" s="10">
        <v>642.0</v>
      </c>
      <c r="B643" s="11" t="s">
        <v>661</v>
      </c>
      <c r="C643" s="12" t="str">
        <f t="shared" si="1"/>
        <v>ORDER1680//CUST4675/45434/WholeWheatBread/Q-1/*@?##20</v>
      </c>
      <c r="D643" s="13" t="str">
        <f t="shared" si="2"/>
        <v>ORDER1680CUST467545434WholeWheatBreadQ-1*@?##20</v>
      </c>
      <c r="E643" s="13" t="str">
        <f t="shared" si="3"/>
        <v>ORDER1680CUST467545434WholeWheatBreadQ120</v>
      </c>
      <c r="F643" s="14">
        <f t="shared" si="4"/>
        <v>45434</v>
      </c>
      <c r="G643" s="13" t="str">
        <f t="shared" si="5"/>
        <v>ORDER1680</v>
      </c>
      <c r="H643" s="13" t="str">
        <f t="shared" si="6"/>
        <v>CUST4675</v>
      </c>
      <c r="I643" s="13" t="str">
        <f t="shared" si="7"/>
        <v>WholeWheatBread</v>
      </c>
      <c r="J643" s="13" t="str">
        <f t="shared" si="8"/>
        <v>1</v>
      </c>
      <c r="K643" s="13" t="str">
        <f t="shared" si="9"/>
        <v>20</v>
      </c>
    </row>
    <row r="644">
      <c r="A644" s="10">
        <v>643.0</v>
      </c>
      <c r="B644" s="11" t="s">
        <v>662</v>
      </c>
      <c r="C644" s="12" t="str">
        <f t="shared" si="1"/>
        <v>ORDER1679//CUST8924/45434/FreshMilk/Q-2/*@?##60</v>
      </c>
      <c r="D644" s="13" t="str">
        <f t="shared" si="2"/>
        <v>ORDER1679CUST892445434FreshMilkQ-2*@?##60</v>
      </c>
      <c r="E644" s="13" t="str">
        <f t="shared" si="3"/>
        <v>ORDER1679CUST892445434FreshMilkQ260</v>
      </c>
      <c r="F644" s="14">
        <f t="shared" si="4"/>
        <v>45434</v>
      </c>
      <c r="G644" s="13" t="str">
        <f t="shared" si="5"/>
        <v>ORDER1679</v>
      </c>
      <c r="H644" s="13" t="str">
        <f t="shared" si="6"/>
        <v>CUST8924</v>
      </c>
      <c r="I644" s="13" t="str">
        <f t="shared" si="7"/>
        <v>FreshMilk</v>
      </c>
      <c r="J644" s="13" t="str">
        <f t="shared" si="8"/>
        <v>2</v>
      </c>
      <c r="K644" s="13" t="str">
        <f t="shared" si="9"/>
        <v>60</v>
      </c>
    </row>
    <row r="645">
      <c r="A645" s="10">
        <v>644.0</v>
      </c>
      <c r="B645" s="11" t="s">
        <v>663</v>
      </c>
      <c r="C645" s="12" t="str">
        <f t="shared" si="1"/>
        <v>ORDER1679//CUST8924/45434/Eggs/Q-1/*@?##40</v>
      </c>
      <c r="D645" s="13" t="str">
        <f t="shared" si="2"/>
        <v>ORDER1679CUST892445434EggsQ-1*@?##40</v>
      </c>
      <c r="E645" s="13" t="str">
        <f t="shared" si="3"/>
        <v>ORDER1679CUST892445434EggsQ140</v>
      </c>
      <c r="F645" s="14">
        <f t="shared" si="4"/>
        <v>45434</v>
      </c>
      <c r="G645" s="13" t="str">
        <f t="shared" si="5"/>
        <v>ORDER1679</v>
      </c>
      <c r="H645" s="13" t="str">
        <f t="shared" si="6"/>
        <v>CUST8924</v>
      </c>
      <c r="I645" s="13" t="str">
        <f t="shared" si="7"/>
        <v>Eggs</v>
      </c>
      <c r="J645" s="13" t="str">
        <f t="shared" si="8"/>
        <v>1</v>
      </c>
      <c r="K645" s="13" t="str">
        <f t="shared" si="9"/>
        <v>40</v>
      </c>
    </row>
    <row r="646">
      <c r="A646" s="10">
        <v>645.0</v>
      </c>
      <c r="B646" s="11" t="s">
        <v>664</v>
      </c>
      <c r="C646" s="12" t="str">
        <f t="shared" si="1"/>
        <v>ORDER1678//CUST2188/45434/ChickenBreast/Q-1/*@?##125</v>
      </c>
      <c r="D646" s="13" t="str">
        <f t="shared" si="2"/>
        <v>ORDER1678CUST218845434ChickenBreastQ-1*@?##125</v>
      </c>
      <c r="E646" s="13" t="str">
        <f t="shared" si="3"/>
        <v>ORDER1678CUST218845434ChickenBreastQ1125</v>
      </c>
      <c r="F646" s="14">
        <f t="shared" si="4"/>
        <v>45434</v>
      </c>
      <c r="G646" s="13" t="str">
        <f t="shared" si="5"/>
        <v>ORDER1678</v>
      </c>
      <c r="H646" s="13" t="str">
        <f t="shared" si="6"/>
        <v>CUST2188</v>
      </c>
      <c r="I646" s="13" t="str">
        <f t="shared" si="7"/>
        <v>ChickenBreast</v>
      </c>
      <c r="J646" s="13" t="str">
        <f t="shared" si="8"/>
        <v>1</v>
      </c>
      <c r="K646" s="13" t="str">
        <f t="shared" si="9"/>
        <v>125</v>
      </c>
    </row>
    <row r="647">
      <c r="A647" s="10">
        <v>646.0</v>
      </c>
      <c r="B647" s="11" t="s">
        <v>665</v>
      </c>
      <c r="C647" s="12" t="str">
        <f t="shared" si="1"/>
        <v>ORDER1678//CUST2188/45434/Apples/Q-2/*@?##150</v>
      </c>
      <c r="D647" s="13" t="str">
        <f t="shared" si="2"/>
        <v>ORDER1678CUST218845434ApplesQ-2*@?##150</v>
      </c>
      <c r="E647" s="13" t="str">
        <f t="shared" si="3"/>
        <v>ORDER1678CUST218845434ApplesQ2150</v>
      </c>
      <c r="F647" s="14">
        <f t="shared" si="4"/>
        <v>45434</v>
      </c>
      <c r="G647" s="13" t="str">
        <f t="shared" si="5"/>
        <v>ORDER1678</v>
      </c>
      <c r="H647" s="13" t="str">
        <f t="shared" si="6"/>
        <v>CUST2188</v>
      </c>
      <c r="I647" s="13" t="str">
        <f t="shared" si="7"/>
        <v>Apples</v>
      </c>
      <c r="J647" s="13" t="str">
        <f t="shared" si="8"/>
        <v>2</v>
      </c>
      <c r="K647" s="13" t="str">
        <f t="shared" si="9"/>
        <v>150</v>
      </c>
    </row>
    <row r="648">
      <c r="A648" s="10">
        <v>647.0</v>
      </c>
      <c r="B648" s="11" t="s">
        <v>666</v>
      </c>
      <c r="C648" s="12" t="str">
        <f t="shared" si="1"/>
        <v>ORDER1677//CUST4923/45434/Bananas/Q-1/*@?##25</v>
      </c>
      <c r="D648" s="13" t="str">
        <f t="shared" si="2"/>
        <v>ORDER1677CUST492345434BananasQ-1*@?##25</v>
      </c>
      <c r="E648" s="13" t="str">
        <f t="shared" si="3"/>
        <v>ORDER1677CUST492345434BananasQ125</v>
      </c>
      <c r="F648" s="14">
        <f t="shared" si="4"/>
        <v>45434</v>
      </c>
      <c r="G648" s="13" t="str">
        <f t="shared" si="5"/>
        <v>ORDER1677</v>
      </c>
      <c r="H648" s="13" t="str">
        <f t="shared" si="6"/>
        <v>CUST4923</v>
      </c>
      <c r="I648" s="13" t="str">
        <f t="shared" si="7"/>
        <v>Bananas</v>
      </c>
      <c r="J648" s="13" t="str">
        <f t="shared" si="8"/>
        <v>1</v>
      </c>
      <c r="K648" s="13" t="str">
        <f t="shared" si="9"/>
        <v>25</v>
      </c>
    </row>
    <row r="649">
      <c r="A649" s="10">
        <v>648.0</v>
      </c>
      <c r="B649" s="11" t="s">
        <v>667</v>
      </c>
      <c r="C649" s="12" t="str">
        <f t="shared" si="1"/>
        <v>ORDER1677//CUST4923/45434/Potatoes/Q-2/*@?##30</v>
      </c>
      <c r="D649" s="13" t="str">
        <f t="shared" si="2"/>
        <v>ORDER1677CUST492345434PotatoesQ-2*@?##30</v>
      </c>
      <c r="E649" s="13" t="str">
        <f t="shared" si="3"/>
        <v>ORDER1677CUST492345434PotatoesQ230</v>
      </c>
      <c r="F649" s="14">
        <f t="shared" si="4"/>
        <v>45434</v>
      </c>
      <c r="G649" s="13" t="str">
        <f t="shared" si="5"/>
        <v>ORDER1677</v>
      </c>
      <c r="H649" s="13" t="str">
        <f t="shared" si="6"/>
        <v>CUST4923</v>
      </c>
      <c r="I649" s="13" t="str">
        <f t="shared" si="7"/>
        <v>Potatoes</v>
      </c>
      <c r="J649" s="13" t="str">
        <f t="shared" si="8"/>
        <v>2</v>
      </c>
      <c r="K649" s="13" t="str">
        <f t="shared" si="9"/>
        <v>30</v>
      </c>
    </row>
    <row r="650">
      <c r="A650" s="10">
        <v>649.0</v>
      </c>
      <c r="B650" s="11" t="s">
        <v>668</v>
      </c>
      <c r="C650" s="12" t="str">
        <f t="shared" si="1"/>
        <v>ORDER1676//CUST7461/45434/Onions/Q-2/*@?##25</v>
      </c>
      <c r="D650" s="13" t="str">
        <f t="shared" si="2"/>
        <v>ORDER1676CUST746145434OnionsQ-2*@?##25</v>
      </c>
      <c r="E650" s="13" t="str">
        <f t="shared" si="3"/>
        <v>ORDER1676CUST746145434OnionsQ225</v>
      </c>
      <c r="F650" s="14">
        <f t="shared" si="4"/>
        <v>45434</v>
      </c>
      <c r="G650" s="13" t="str">
        <f t="shared" si="5"/>
        <v>ORDER1676</v>
      </c>
      <c r="H650" s="13" t="str">
        <f t="shared" si="6"/>
        <v>CUST7461</v>
      </c>
      <c r="I650" s="13" t="str">
        <f t="shared" si="7"/>
        <v>Onions</v>
      </c>
      <c r="J650" s="13" t="str">
        <f t="shared" si="8"/>
        <v>2</v>
      </c>
      <c r="K650" s="13" t="str">
        <f t="shared" si="9"/>
        <v>25</v>
      </c>
    </row>
    <row r="651">
      <c r="A651" s="10">
        <v>650.0</v>
      </c>
      <c r="B651" s="11" t="s">
        <v>669</v>
      </c>
      <c r="C651" s="12" t="str">
        <f t="shared" si="1"/>
        <v>ORDER1676//CUST7461/45434/Paneer/Q-1/*@?##40</v>
      </c>
      <c r="D651" s="13" t="str">
        <f t="shared" si="2"/>
        <v>ORDER1676CUST746145434PaneerQ-1*@?##40</v>
      </c>
      <c r="E651" s="13" t="str">
        <f t="shared" si="3"/>
        <v>ORDER1676CUST746145434PaneerQ140</v>
      </c>
      <c r="F651" s="14">
        <f t="shared" si="4"/>
        <v>45434</v>
      </c>
      <c r="G651" s="13" t="str">
        <f t="shared" si="5"/>
        <v>ORDER1676</v>
      </c>
      <c r="H651" s="13" t="str">
        <f t="shared" si="6"/>
        <v>CUST7461</v>
      </c>
      <c r="I651" s="13" t="str">
        <f t="shared" si="7"/>
        <v>Paneer</v>
      </c>
      <c r="J651" s="13" t="str">
        <f t="shared" si="8"/>
        <v>1</v>
      </c>
      <c r="K651" s="13" t="str">
        <f t="shared" si="9"/>
        <v>40</v>
      </c>
    </row>
    <row r="652">
      <c r="A652" s="10">
        <v>651.0</v>
      </c>
      <c r="B652" s="11" t="s">
        <v>670</v>
      </c>
      <c r="C652" s="12" t="str">
        <f t="shared" si="1"/>
        <v>ORDER1675//CUST7429/45434/Butter/Q-1/*@?##125</v>
      </c>
      <c r="D652" s="13" t="str">
        <f t="shared" si="2"/>
        <v>ORDER1675CUST742945434ButterQ-1*@?##125</v>
      </c>
      <c r="E652" s="13" t="str">
        <f t="shared" si="3"/>
        <v>ORDER1675CUST742945434ButterQ1125</v>
      </c>
      <c r="F652" s="14">
        <f t="shared" si="4"/>
        <v>45434</v>
      </c>
      <c r="G652" s="13" t="str">
        <f t="shared" si="5"/>
        <v>ORDER1675</v>
      </c>
      <c r="H652" s="13" t="str">
        <f t="shared" si="6"/>
        <v>CUST7429</v>
      </c>
      <c r="I652" s="13" t="str">
        <f t="shared" si="7"/>
        <v>Butter</v>
      </c>
      <c r="J652" s="13" t="str">
        <f t="shared" si="8"/>
        <v>1</v>
      </c>
      <c r="K652" s="13" t="str">
        <f t="shared" si="9"/>
        <v>125</v>
      </c>
    </row>
    <row r="653">
      <c r="A653" s="10">
        <v>652.0</v>
      </c>
      <c r="B653" s="11" t="s">
        <v>671</v>
      </c>
      <c r="C653" s="12" t="str">
        <f t="shared" si="1"/>
        <v>ORDER1675//CUST7429/45434/CheeseSlices/Q-1/*@?##60</v>
      </c>
      <c r="D653" s="13" t="str">
        <f t="shared" si="2"/>
        <v>ORDER1675CUST742945434CheeseSlicesQ-1*@?##60</v>
      </c>
      <c r="E653" s="13" t="str">
        <f t="shared" si="3"/>
        <v>ORDER1675CUST742945434CheeseSlicesQ160</v>
      </c>
      <c r="F653" s="14">
        <f t="shared" si="4"/>
        <v>45434</v>
      </c>
      <c r="G653" s="13" t="str">
        <f t="shared" si="5"/>
        <v>ORDER1675</v>
      </c>
      <c r="H653" s="13" t="str">
        <f t="shared" si="6"/>
        <v>CUST7429</v>
      </c>
      <c r="I653" s="13" t="str">
        <f t="shared" si="7"/>
        <v>CheeseSlices</v>
      </c>
      <c r="J653" s="13" t="str">
        <f t="shared" si="8"/>
        <v>1</v>
      </c>
      <c r="K653" s="13" t="str">
        <f t="shared" si="9"/>
        <v>60</v>
      </c>
    </row>
    <row r="654">
      <c r="A654" s="10">
        <v>653.0</v>
      </c>
      <c r="B654" s="11" t="s">
        <v>672</v>
      </c>
      <c r="C654" s="12" t="str">
        <f t="shared" si="1"/>
        <v>ORDER1674//CUST8616/45434/Sugar/Q-1/*@?##22.5</v>
      </c>
      <c r="D654" s="13" t="str">
        <f t="shared" si="2"/>
        <v>ORDER1674CUST861645434SugarQ-1*@?##22.5</v>
      </c>
      <c r="E654" s="13" t="str">
        <f t="shared" si="3"/>
        <v>ORDER1674CUST861645434SugarQ122.5</v>
      </c>
      <c r="F654" s="14">
        <f t="shared" si="4"/>
        <v>45434</v>
      </c>
      <c r="G654" s="13" t="str">
        <f t="shared" si="5"/>
        <v>ORDER1674</v>
      </c>
      <c r="H654" s="13" t="str">
        <f t="shared" si="6"/>
        <v>CUST8616</v>
      </c>
      <c r="I654" s="13" t="str">
        <f t="shared" si="7"/>
        <v>Sugar</v>
      </c>
      <c r="J654" s="13" t="str">
        <f t="shared" si="8"/>
        <v>1</v>
      </c>
      <c r="K654" s="13" t="str">
        <f t="shared" si="9"/>
        <v>22.5</v>
      </c>
    </row>
    <row r="655">
      <c r="A655" s="10">
        <v>654.0</v>
      </c>
      <c r="B655" s="11" t="s">
        <v>673</v>
      </c>
      <c r="C655" s="12" t="str">
        <f t="shared" si="1"/>
        <v>ORDER1674//CUST8616/45434/CookingOil/Q-1/*@?##75</v>
      </c>
      <c r="D655" s="13" t="str">
        <f t="shared" si="2"/>
        <v>ORDER1674CUST861645434CookingOilQ-1*@?##75</v>
      </c>
      <c r="E655" s="13" t="str">
        <f t="shared" si="3"/>
        <v>ORDER1674CUST861645434CookingOilQ175</v>
      </c>
      <c r="F655" s="14">
        <f t="shared" si="4"/>
        <v>45434</v>
      </c>
      <c r="G655" s="13" t="str">
        <f t="shared" si="5"/>
        <v>ORDER1674</v>
      </c>
      <c r="H655" s="13" t="str">
        <f t="shared" si="6"/>
        <v>CUST8616</v>
      </c>
      <c r="I655" s="13" t="str">
        <f t="shared" si="7"/>
        <v>CookingOil</v>
      </c>
      <c r="J655" s="13" t="str">
        <f t="shared" si="8"/>
        <v>1</v>
      </c>
      <c r="K655" s="13" t="str">
        <f t="shared" si="9"/>
        <v>75</v>
      </c>
    </row>
    <row r="656">
      <c r="A656" s="10">
        <v>655.0</v>
      </c>
      <c r="B656" s="11" t="s">
        <v>674</v>
      </c>
      <c r="C656" s="12" t="str">
        <f t="shared" si="1"/>
        <v>ORDER1673//CUST7043/45434/TeaLeaves/Q-1/*@?##60</v>
      </c>
      <c r="D656" s="13" t="str">
        <f t="shared" si="2"/>
        <v>ORDER1673CUST704345434TeaLeavesQ-1*@?##60</v>
      </c>
      <c r="E656" s="13" t="str">
        <f t="shared" si="3"/>
        <v>ORDER1673CUST704345434TeaLeavesQ160</v>
      </c>
      <c r="F656" s="14">
        <f t="shared" si="4"/>
        <v>45434</v>
      </c>
      <c r="G656" s="13" t="str">
        <f t="shared" si="5"/>
        <v>ORDER1673</v>
      </c>
      <c r="H656" s="13" t="str">
        <f t="shared" si="6"/>
        <v>CUST7043</v>
      </c>
      <c r="I656" s="13" t="str">
        <f t="shared" si="7"/>
        <v>TeaLeaves</v>
      </c>
      <c r="J656" s="13" t="str">
        <f t="shared" si="8"/>
        <v>1</v>
      </c>
      <c r="K656" s="13" t="str">
        <f t="shared" si="9"/>
        <v>60</v>
      </c>
    </row>
    <row r="657">
      <c r="A657" s="10">
        <v>656.0</v>
      </c>
      <c r="B657" s="11" t="s">
        <v>675</v>
      </c>
      <c r="C657" s="12" t="str">
        <f t="shared" si="1"/>
        <v>ORDER1673//CUST7043/45434/CoffeePowder/Q-2/*@?##90</v>
      </c>
      <c r="D657" s="13" t="str">
        <f t="shared" si="2"/>
        <v>ORDER1673CUST704345434CoffeePowderQ-2*@?##90</v>
      </c>
      <c r="E657" s="13" t="str">
        <f t="shared" si="3"/>
        <v>ORDER1673CUST704345434CoffeePowderQ290</v>
      </c>
      <c r="F657" s="14">
        <f t="shared" si="4"/>
        <v>45434</v>
      </c>
      <c r="G657" s="13" t="str">
        <f t="shared" si="5"/>
        <v>ORDER1673</v>
      </c>
      <c r="H657" s="13" t="str">
        <f t="shared" si="6"/>
        <v>CUST7043</v>
      </c>
      <c r="I657" s="13" t="str">
        <f t="shared" si="7"/>
        <v>CoffeePowder</v>
      </c>
      <c r="J657" s="13" t="str">
        <f t="shared" si="8"/>
        <v>2</v>
      </c>
      <c r="K657" s="13" t="str">
        <f t="shared" si="9"/>
        <v>90</v>
      </c>
    </row>
    <row r="658">
      <c r="A658" s="10">
        <v>657.0</v>
      </c>
      <c r="B658" s="11" t="s">
        <v>676</v>
      </c>
      <c r="C658" s="12" t="str">
        <f t="shared" si="1"/>
        <v>ORDER1672//CUST1509/45434/Biscuits/Q-1/*@?##20</v>
      </c>
      <c r="D658" s="13" t="str">
        <f t="shared" si="2"/>
        <v>ORDER1672CUST150945434BiscuitsQ-1*@?##20</v>
      </c>
      <c r="E658" s="13" t="str">
        <f t="shared" si="3"/>
        <v>ORDER1672CUST150945434BiscuitsQ120</v>
      </c>
      <c r="F658" s="14">
        <f t="shared" si="4"/>
        <v>45434</v>
      </c>
      <c r="G658" s="13" t="str">
        <f t="shared" si="5"/>
        <v>ORDER1672</v>
      </c>
      <c r="H658" s="13" t="str">
        <f t="shared" si="6"/>
        <v>CUST1509</v>
      </c>
      <c r="I658" s="13" t="str">
        <f t="shared" si="7"/>
        <v>Biscuits</v>
      </c>
      <c r="J658" s="13" t="str">
        <f t="shared" si="8"/>
        <v>1</v>
      </c>
      <c r="K658" s="13" t="str">
        <f t="shared" si="9"/>
        <v>20</v>
      </c>
    </row>
    <row r="659">
      <c r="A659" s="10">
        <v>658.0</v>
      </c>
      <c r="B659" s="11" t="s">
        <v>677</v>
      </c>
      <c r="C659" s="12" t="str">
        <f t="shared" si="1"/>
        <v>ORDER1672//CUST1509/45434/Chocolates/Q-2/*@?##100</v>
      </c>
      <c r="D659" s="13" t="str">
        <f t="shared" si="2"/>
        <v>ORDER1672CUST150945434ChocolatesQ-2*@?##100</v>
      </c>
      <c r="E659" s="13" t="str">
        <f t="shared" si="3"/>
        <v>ORDER1672CUST150945434ChocolatesQ2100</v>
      </c>
      <c r="F659" s="14">
        <f t="shared" si="4"/>
        <v>45434</v>
      </c>
      <c r="G659" s="13" t="str">
        <f t="shared" si="5"/>
        <v>ORDER1672</v>
      </c>
      <c r="H659" s="13" t="str">
        <f t="shared" si="6"/>
        <v>CUST1509</v>
      </c>
      <c r="I659" s="13" t="str">
        <f t="shared" si="7"/>
        <v>Chocolates</v>
      </c>
      <c r="J659" s="13" t="str">
        <f t="shared" si="8"/>
        <v>2</v>
      </c>
      <c r="K659" s="13" t="str">
        <f t="shared" si="9"/>
        <v>100</v>
      </c>
    </row>
    <row r="660">
      <c r="A660" s="10">
        <v>659.0</v>
      </c>
      <c r="B660" s="11" t="s">
        <v>678</v>
      </c>
      <c r="C660" s="12" t="str">
        <f t="shared" si="1"/>
        <v>ORDER1671//CUST6869/45434/IceCream/Q-1/*@?##90</v>
      </c>
      <c r="D660" s="13" t="str">
        <f t="shared" si="2"/>
        <v>ORDER1671CUST686945434IceCreamQ-1*@?##90</v>
      </c>
      <c r="E660" s="13" t="str">
        <f t="shared" si="3"/>
        <v>ORDER1671CUST686945434IceCreamQ190</v>
      </c>
      <c r="F660" s="14">
        <f t="shared" si="4"/>
        <v>45434</v>
      </c>
      <c r="G660" s="13" t="str">
        <f t="shared" si="5"/>
        <v>ORDER1671</v>
      </c>
      <c r="H660" s="13" t="str">
        <f t="shared" si="6"/>
        <v>CUST6869</v>
      </c>
      <c r="I660" s="13" t="str">
        <f t="shared" si="7"/>
        <v>IceCream</v>
      </c>
      <c r="J660" s="13" t="str">
        <f t="shared" si="8"/>
        <v>1</v>
      </c>
      <c r="K660" s="13" t="str">
        <f t="shared" si="9"/>
        <v>90</v>
      </c>
    </row>
    <row r="661">
      <c r="A661" s="10">
        <v>660.0</v>
      </c>
      <c r="B661" s="11" t="s">
        <v>679</v>
      </c>
      <c r="C661" s="12" t="str">
        <f t="shared" si="1"/>
        <v>ORDER1671//CUST6869/45434/SoftDrink/Q-2/*@?##100</v>
      </c>
      <c r="D661" s="13" t="str">
        <f t="shared" si="2"/>
        <v>ORDER1671CUST686945434SoftDrinkQ-2*@?##100</v>
      </c>
      <c r="E661" s="13" t="str">
        <f t="shared" si="3"/>
        <v>ORDER1671CUST686945434SoftDrinkQ2100</v>
      </c>
      <c r="F661" s="14">
        <f t="shared" si="4"/>
        <v>45434</v>
      </c>
      <c r="G661" s="13" t="str">
        <f t="shared" si="5"/>
        <v>ORDER1671</v>
      </c>
      <c r="H661" s="13" t="str">
        <f t="shared" si="6"/>
        <v>CUST6869</v>
      </c>
      <c r="I661" s="13" t="str">
        <f t="shared" si="7"/>
        <v>SoftDrink</v>
      </c>
      <c r="J661" s="13" t="str">
        <f t="shared" si="8"/>
        <v>2</v>
      </c>
      <c r="K661" s="13" t="str">
        <f t="shared" si="9"/>
        <v>100</v>
      </c>
    </row>
    <row r="662">
      <c r="A662" s="10">
        <v>661.0</v>
      </c>
      <c r="B662" s="11" t="s">
        <v>680</v>
      </c>
      <c r="C662" s="12" t="str">
        <f t="shared" si="1"/>
        <v>ORDER1670//CUST6570/45434/BasmatiRice/Q-2/*@?##120</v>
      </c>
      <c r="D662" s="13" t="str">
        <f t="shared" si="2"/>
        <v>ORDER1670CUST657045434BasmatiRiceQ-2*@?##120</v>
      </c>
      <c r="E662" s="13" t="str">
        <f t="shared" si="3"/>
        <v>ORDER1670CUST657045434BasmatiRiceQ2120</v>
      </c>
      <c r="F662" s="14">
        <f t="shared" si="4"/>
        <v>45434</v>
      </c>
      <c r="G662" s="13" t="str">
        <f t="shared" si="5"/>
        <v>ORDER1670</v>
      </c>
      <c r="H662" s="13" t="str">
        <f t="shared" si="6"/>
        <v>CUST6570</v>
      </c>
      <c r="I662" s="13" t="str">
        <f t="shared" si="7"/>
        <v>BasmatiRice</v>
      </c>
      <c r="J662" s="13" t="str">
        <f t="shared" si="8"/>
        <v>2</v>
      </c>
      <c r="K662" s="13" t="str">
        <f t="shared" si="9"/>
        <v>120</v>
      </c>
    </row>
    <row r="663">
      <c r="A663" s="10">
        <v>662.0</v>
      </c>
      <c r="B663" s="11" t="s">
        <v>681</v>
      </c>
      <c r="C663" s="12" t="str">
        <f t="shared" si="1"/>
        <v>ORDER1670//CUST6570/45434/WholeWheatBread/Q-1/*@?##20</v>
      </c>
      <c r="D663" s="13" t="str">
        <f t="shared" si="2"/>
        <v>ORDER1670CUST657045434WholeWheatBreadQ-1*@?##20</v>
      </c>
      <c r="E663" s="13" t="str">
        <f t="shared" si="3"/>
        <v>ORDER1670CUST657045434WholeWheatBreadQ120</v>
      </c>
      <c r="F663" s="14">
        <f t="shared" si="4"/>
        <v>45434</v>
      </c>
      <c r="G663" s="13" t="str">
        <f t="shared" si="5"/>
        <v>ORDER1670</v>
      </c>
      <c r="H663" s="13" t="str">
        <f t="shared" si="6"/>
        <v>CUST6570</v>
      </c>
      <c r="I663" s="13" t="str">
        <f t="shared" si="7"/>
        <v>WholeWheatBread</v>
      </c>
      <c r="J663" s="13" t="str">
        <f t="shared" si="8"/>
        <v>1</v>
      </c>
      <c r="K663" s="13" t="str">
        <f t="shared" si="9"/>
        <v>20</v>
      </c>
    </row>
    <row r="664">
      <c r="A664" s="10">
        <v>663.0</v>
      </c>
      <c r="B664" s="11" t="s">
        <v>682</v>
      </c>
      <c r="C664" s="12" t="str">
        <f t="shared" si="1"/>
        <v>ORDER1669//CUST1960/45433/FreshMilk/Q-1/*@?##30</v>
      </c>
      <c r="D664" s="13" t="str">
        <f t="shared" si="2"/>
        <v>ORDER1669CUST196045433FreshMilkQ-1*@?##30</v>
      </c>
      <c r="E664" s="13" t="str">
        <f t="shared" si="3"/>
        <v>ORDER1669CUST196045433FreshMilkQ130</v>
      </c>
      <c r="F664" s="14">
        <f t="shared" si="4"/>
        <v>45433</v>
      </c>
      <c r="G664" s="13" t="str">
        <f t="shared" si="5"/>
        <v>ORDER1669</v>
      </c>
      <c r="H664" s="13" t="str">
        <f t="shared" si="6"/>
        <v>CUST1960</v>
      </c>
      <c r="I664" s="13" t="str">
        <f t="shared" si="7"/>
        <v>FreshMilk</v>
      </c>
      <c r="J664" s="13" t="str">
        <f t="shared" si="8"/>
        <v>1</v>
      </c>
      <c r="K664" s="13" t="str">
        <f t="shared" si="9"/>
        <v>30</v>
      </c>
    </row>
    <row r="665">
      <c r="A665" s="10">
        <v>664.0</v>
      </c>
      <c r="B665" s="11" t="s">
        <v>683</v>
      </c>
      <c r="C665" s="12" t="str">
        <f t="shared" si="1"/>
        <v>ORDER1669//CUST1960/45433/Eggs/Q-1/*@?##40</v>
      </c>
      <c r="D665" s="13" t="str">
        <f t="shared" si="2"/>
        <v>ORDER1669CUST196045433EggsQ-1*@?##40</v>
      </c>
      <c r="E665" s="13" t="str">
        <f t="shared" si="3"/>
        <v>ORDER1669CUST196045433EggsQ140</v>
      </c>
      <c r="F665" s="14">
        <f t="shared" si="4"/>
        <v>45433</v>
      </c>
      <c r="G665" s="13" t="str">
        <f t="shared" si="5"/>
        <v>ORDER1669</v>
      </c>
      <c r="H665" s="13" t="str">
        <f t="shared" si="6"/>
        <v>CUST1960</v>
      </c>
      <c r="I665" s="13" t="str">
        <f t="shared" si="7"/>
        <v>Eggs</v>
      </c>
      <c r="J665" s="13" t="str">
        <f t="shared" si="8"/>
        <v>1</v>
      </c>
      <c r="K665" s="13" t="str">
        <f t="shared" si="9"/>
        <v>40</v>
      </c>
    </row>
    <row r="666">
      <c r="A666" s="10">
        <v>665.0</v>
      </c>
      <c r="B666" s="11" t="s">
        <v>684</v>
      </c>
      <c r="C666" s="12" t="str">
        <f t="shared" si="1"/>
        <v>ORDER1668//CUST4271/45433/ChickenBreast/Q-1/*@?##125</v>
      </c>
      <c r="D666" s="13" t="str">
        <f t="shared" si="2"/>
        <v>ORDER1668CUST427145433ChickenBreastQ-1*@?##125</v>
      </c>
      <c r="E666" s="13" t="str">
        <f t="shared" si="3"/>
        <v>ORDER1668CUST427145433ChickenBreastQ1125</v>
      </c>
      <c r="F666" s="14">
        <f t="shared" si="4"/>
        <v>45433</v>
      </c>
      <c r="G666" s="13" t="str">
        <f t="shared" si="5"/>
        <v>ORDER1668</v>
      </c>
      <c r="H666" s="13" t="str">
        <f t="shared" si="6"/>
        <v>CUST4271</v>
      </c>
      <c r="I666" s="13" t="str">
        <f t="shared" si="7"/>
        <v>ChickenBreast</v>
      </c>
      <c r="J666" s="13" t="str">
        <f t="shared" si="8"/>
        <v>1</v>
      </c>
      <c r="K666" s="13" t="str">
        <f t="shared" si="9"/>
        <v>125</v>
      </c>
    </row>
    <row r="667">
      <c r="A667" s="10">
        <v>666.0</v>
      </c>
      <c r="B667" s="11" t="s">
        <v>685</v>
      </c>
      <c r="C667" s="12" t="str">
        <f t="shared" si="1"/>
        <v>ORDER1668//CUST4271/45433/Apples/Q-1/*@?##75</v>
      </c>
      <c r="D667" s="13" t="str">
        <f t="shared" si="2"/>
        <v>ORDER1668CUST427145433ApplesQ-1*@?##75</v>
      </c>
      <c r="E667" s="13" t="str">
        <f t="shared" si="3"/>
        <v>ORDER1668CUST427145433ApplesQ175</v>
      </c>
      <c r="F667" s="14">
        <f t="shared" si="4"/>
        <v>45433</v>
      </c>
      <c r="G667" s="13" t="str">
        <f t="shared" si="5"/>
        <v>ORDER1668</v>
      </c>
      <c r="H667" s="13" t="str">
        <f t="shared" si="6"/>
        <v>CUST4271</v>
      </c>
      <c r="I667" s="13" t="str">
        <f t="shared" si="7"/>
        <v>Apples</v>
      </c>
      <c r="J667" s="13" t="str">
        <f t="shared" si="8"/>
        <v>1</v>
      </c>
      <c r="K667" s="13" t="str">
        <f t="shared" si="9"/>
        <v>75</v>
      </c>
    </row>
    <row r="668">
      <c r="A668" s="10">
        <v>667.0</v>
      </c>
      <c r="B668" s="11" t="s">
        <v>686</v>
      </c>
      <c r="C668" s="12" t="str">
        <f t="shared" si="1"/>
        <v>ORDER1667//CUST8552/45433/Bananas/Q-1/*@?##25</v>
      </c>
      <c r="D668" s="13" t="str">
        <f t="shared" si="2"/>
        <v>ORDER1667CUST855245433BananasQ-1*@?##25</v>
      </c>
      <c r="E668" s="13" t="str">
        <f t="shared" si="3"/>
        <v>ORDER1667CUST855245433BananasQ125</v>
      </c>
      <c r="F668" s="14">
        <f t="shared" si="4"/>
        <v>45433</v>
      </c>
      <c r="G668" s="13" t="str">
        <f t="shared" si="5"/>
        <v>ORDER1667</v>
      </c>
      <c r="H668" s="13" t="str">
        <f t="shared" si="6"/>
        <v>CUST8552</v>
      </c>
      <c r="I668" s="13" t="str">
        <f t="shared" si="7"/>
        <v>Bananas</v>
      </c>
      <c r="J668" s="13" t="str">
        <f t="shared" si="8"/>
        <v>1</v>
      </c>
      <c r="K668" s="13" t="str">
        <f t="shared" si="9"/>
        <v>25</v>
      </c>
    </row>
    <row r="669">
      <c r="A669" s="10">
        <v>668.0</v>
      </c>
      <c r="B669" s="11" t="s">
        <v>687</v>
      </c>
      <c r="C669" s="12" t="str">
        <f t="shared" si="1"/>
        <v>ORDER1667//CUST8552/45433/Potatoes/Q-1/*@?##15</v>
      </c>
      <c r="D669" s="13" t="str">
        <f t="shared" si="2"/>
        <v>ORDER1667CUST855245433PotatoesQ-1*@?##15</v>
      </c>
      <c r="E669" s="13" t="str">
        <f t="shared" si="3"/>
        <v>ORDER1667CUST855245433PotatoesQ115</v>
      </c>
      <c r="F669" s="14">
        <f t="shared" si="4"/>
        <v>45433</v>
      </c>
      <c r="G669" s="13" t="str">
        <f t="shared" si="5"/>
        <v>ORDER1667</v>
      </c>
      <c r="H669" s="13" t="str">
        <f t="shared" si="6"/>
        <v>CUST8552</v>
      </c>
      <c r="I669" s="13" t="str">
        <f t="shared" si="7"/>
        <v>Potatoes</v>
      </c>
      <c r="J669" s="13" t="str">
        <f t="shared" si="8"/>
        <v>1</v>
      </c>
      <c r="K669" s="13" t="str">
        <f t="shared" si="9"/>
        <v>15</v>
      </c>
    </row>
    <row r="670">
      <c r="A670" s="10">
        <v>669.0</v>
      </c>
      <c r="B670" s="11" t="s">
        <v>688</v>
      </c>
      <c r="C670" s="12" t="str">
        <f t="shared" si="1"/>
        <v>ORDER1666//CUST5349/45433/Onions/Q-1/*@?##12.5</v>
      </c>
      <c r="D670" s="13" t="str">
        <f t="shared" si="2"/>
        <v>ORDER1666CUST534945433OnionsQ-1*@?##12.5</v>
      </c>
      <c r="E670" s="13" t="str">
        <f t="shared" si="3"/>
        <v>ORDER1666CUST534945433OnionsQ112.5</v>
      </c>
      <c r="F670" s="14">
        <f t="shared" si="4"/>
        <v>45433</v>
      </c>
      <c r="G670" s="13" t="str">
        <f t="shared" si="5"/>
        <v>ORDER1666</v>
      </c>
      <c r="H670" s="13" t="str">
        <f t="shared" si="6"/>
        <v>CUST5349</v>
      </c>
      <c r="I670" s="13" t="str">
        <f t="shared" si="7"/>
        <v>Onions</v>
      </c>
      <c r="J670" s="13" t="str">
        <f t="shared" si="8"/>
        <v>1</v>
      </c>
      <c r="K670" s="13" t="str">
        <f t="shared" si="9"/>
        <v>12.5</v>
      </c>
    </row>
    <row r="671">
      <c r="A671" s="10">
        <v>670.0</v>
      </c>
      <c r="B671" s="11" t="s">
        <v>689</v>
      </c>
      <c r="C671" s="12" t="str">
        <f t="shared" si="1"/>
        <v>ORDER1666//CUST5349/45433/Paneer/Q-2/*@?##80</v>
      </c>
      <c r="D671" s="13" t="str">
        <f t="shared" si="2"/>
        <v>ORDER1666CUST534945433PaneerQ-2*@?##80</v>
      </c>
      <c r="E671" s="13" t="str">
        <f t="shared" si="3"/>
        <v>ORDER1666CUST534945433PaneerQ280</v>
      </c>
      <c r="F671" s="14">
        <f t="shared" si="4"/>
        <v>45433</v>
      </c>
      <c r="G671" s="13" t="str">
        <f t="shared" si="5"/>
        <v>ORDER1666</v>
      </c>
      <c r="H671" s="13" t="str">
        <f t="shared" si="6"/>
        <v>CUST5349</v>
      </c>
      <c r="I671" s="13" t="str">
        <f t="shared" si="7"/>
        <v>Paneer</v>
      </c>
      <c r="J671" s="13" t="str">
        <f t="shared" si="8"/>
        <v>2</v>
      </c>
      <c r="K671" s="13" t="str">
        <f t="shared" si="9"/>
        <v>80</v>
      </c>
    </row>
    <row r="672">
      <c r="A672" s="10">
        <v>671.0</v>
      </c>
      <c r="B672" s="11" t="s">
        <v>690</v>
      </c>
      <c r="C672" s="12" t="str">
        <f t="shared" si="1"/>
        <v>ORDER1665//CUST9680/45433/Butter/Q-1/*@?##125</v>
      </c>
      <c r="D672" s="13" t="str">
        <f t="shared" si="2"/>
        <v>ORDER1665CUST968045433ButterQ-1*@?##125</v>
      </c>
      <c r="E672" s="13" t="str">
        <f t="shared" si="3"/>
        <v>ORDER1665CUST968045433ButterQ1125</v>
      </c>
      <c r="F672" s="14">
        <f t="shared" si="4"/>
        <v>45433</v>
      </c>
      <c r="G672" s="13" t="str">
        <f t="shared" si="5"/>
        <v>ORDER1665</v>
      </c>
      <c r="H672" s="13" t="str">
        <f t="shared" si="6"/>
        <v>CUST9680</v>
      </c>
      <c r="I672" s="13" t="str">
        <f t="shared" si="7"/>
        <v>Butter</v>
      </c>
      <c r="J672" s="13" t="str">
        <f t="shared" si="8"/>
        <v>1</v>
      </c>
      <c r="K672" s="13" t="str">
        <f t="shared" si="9"/>
        <v>125</v>
      </c>
    </row>
    <row r="673">
      <c r="A673" s="10">
        <v>672.0</v>
      </c>
      <c r="B673" s="11" t="s">
        <v>691</v>
      </c>
      <c r="C673" s="12" t="str">
        <f t="shared" si="1"/>
        <v>ORDER1665//CUST9680/45433/CheeseSlices/Q-1/*@?##60</v>
      </c>
      <c r="D673" s="13" t="str">
        <f t="shared" si="2"/>
        <v>ORDER1665CUST968045433CheeseSlicesQ-1*@?##60</v>
      </c>
      <c r="E673" s="13" t="str">
        <f t="shared" si="3"/>
        <v>ORDER1665CUST968045433CheeseSlicesQ160</v>
      </c>
      <c r="F673" s="14">
        <f t="shared" si="4"/>
        <v>45433</v>
      </c>
      <c r="G673" s="13" t="str">
        <f t="shared" si="5"/>
        <v>ORDER1665</v>
      </c>
      <c r="H673" s="13" t="str">
        <f t="shared" si="6"/>
        <v>CUST9680</v>
      </c>
      <c r="I673" s="13" t="str">
        <f t="shared" si="7"/>
        <v>CheeseSlices</v>
      </c>
      <c r="J673" s="13" t="str">
        <f t="shared" si="8"/>
        <v>1</v>
      </c>
      <c r="K673" s="13" t="str">
        <f t="shared" si="9"/>
        <v>60</v>
      </c>
    </row>
    <row r="674">
      <c r="A674" s="10">
        <v>673.0</v>
      </c>
      <c r="B674" s="11" t="s">
        <v>692</v>
      </c>
      <c r="C674" s="12" t="str">
        <f t="shared" si="1"/>
        <v>ORDER1664//CUST8848/45433/Sugar/Q-1/*@?##22.5</v>
      </c>
      <c r="D674" s="13" t="str">
        <f t="shared" si="2"/>
        <v>ORDER1664CUST884845433SugarQ-1*@?##22.5</v>
      </c>
      <c r="E674" s="13" t="str">
        <f t="shared" si="3"/>
        <v>ORDER1664CUST884845433SugarQ122.5</v>
      </c>
      <c r="F674" s="14">
        <f t="shared" si="4"/>
        <v>45433</v>
      </c>
      <c r="G674" s="13" t="str">
        <f t="shared" si="5"/>
        <v>ORDER1664</v>
      </c>
      <c r="H674" s="13" t="str">
        <f t="shared" si="6"/>
        <v>CUST8848</v>
      </c>
      <c r="I674" s="13" t="str">
        <f t="shared" si="7"/>
        <v>Sugar</v>
      </c>
      <c r="J674" s="13" t="str">
        <f t="shared" si="8"/>
        <v>1</v>
      </c>
      <c r="K674" s="13" t="str">
        <f t="shared" si="9"/>
        <v>22.5</v>
      </c>
    </row>
    <row r="675">
      <c r="A675" s="10">
        <v>674.0</v>
      </c>
      <c r="B675" s="11" t="s">
        <v>693</v>
      </c>
      <c r="C675" s="12" t="str">
        <f t="shared" si="1"/>
        <v>ORDER1664//CUST8848/45433/CookingOil/Q-1/*@?##75</v>
      </c>
      <c r="D675" s="13" t="str">
        <f t="shared" si="2"/>
        <v>ORDER1664CUST884845433CookingOilQ-1*@?##75</v>
      </c>
      <c r="E675" s="13" t="str">
        <f t="shared" si="3"/>
        <v>ORDER1664CUST884845433CookingOilQ175</v>
      </c>
      <c r="F675" s="14">
        <f t="shared" si="4"/>
        <v>45433</v>
      </c>
      <c r="G675" s="13" t="str">
        <f t="shared" si="5"/>
        <v>ORDER1664</v>
      </c>
      <c r="H675" s="13" t="str">
        <f t="shared" si="6"/>
        <v>CUST8848</v>
      </c>
      <c r="I675" s="13" t="str">
        <f t="shared" si="7"/>
        <v>CookingOil</v>
      </c>
      <c r="J675" s="13" t="str">
        <f t="shared" si="8"/>
        <v>1</v>
      </c>
      <c r="K675" s="13" t="str">
        <f t="shared" si="9"/>
        <v>75</v>
      </c>
    </row>
    <row r="676">
      <c r="A676" s="10">
        <v>675.0</v>
      </c>
      <c r="B676" s="11" t="s">
        <v>694</v>
      </c>
      <c r="C676" s="12" t="str">
        <f t="shared" si="1"/>
        <v>ORDER1663//CUST4291/45433/TeaLeaves/Q-1/*@?##60</v>
      </c>
      <c r="D676" s="13" t="str">
        <f t="shared" si="2"/>
        <v>ORDER1663CUST429145433TeaLeavesQ-1*@?##60</v>
      </c>
      <c r="E676" s="13" t="str">
        <f t="shared" si="3"/>
        <v>ORDER1663CUST429145433TeaLeavesQ160</v>
      </c>
      <c r="F676" s="14">
        <f t="shared" si="4"/>
        <v>45433</v>
      </c>
      <c r="G676" s="13" t="str">
        <f t="shared" si="5"/>
        <v>ORDER1663</v>
      </c>
      <c r="H676" s="13" t="str">
        <f t="shared" si="6"/>
        <v>CUST4291</v>
      </c>
      <c r="I676" s="13" t="str">
        <f t="shared" si="7"/>
        <v>TeaLeaves</v>
      </c>
      <c r="J676" s="13" t="str">
        <f t="shared" si="8"/>
        <v>1</v>
      </c>
      <c r="K676" s="13" t="str">
        <f t="shared" si="9"/>
        <v>60</v>
      </c>
    </row>
    <row r="677">
      <c r="A677" s="10">
        <v>676.0</v>
      </c>
      <c r="B677" s="11" t="s">
        <v>695</v>
      </c>
      <c r="C677" s="12" t="str">
        <f t="shared" si="1"/>
        <v>ORDER1663//CUST4291/45433/CoffeePowder/Q-2/*@?##90</v>
      </c>
      <c r="D677" s="13" t="str">
        <f t="shared" si="2"/>
        <v>ORDER1663CUST429145433CoffeePowderQ-2*@?##90</v>
      </c>
      <c r="E677" s="13" t="str">
        <f t="shared" si="3"/>
        <v>ORDER1663CUST429145433CoffeePowderQ290</v>
      </c>
      <c r="F677" s="14">
        <f t="shared" si="4"/>
        <v>45433</v>
      </c>
      <c r="G677" s="13" t="str">
        <f t="shared" si="5"/>
        <v>ORDER1663</v>
      </c>
      <c r="H677" s="13" t="str">
        <f t="shared" si="6"/>
        <v>CUST4291</v>
      </c>
      <c r="I677" s="13" t="str">
        <f t="shared" si="7"/>
        <v>CoffeePowder</v>
      </c>
      <c r="J677" s="13" t="str">
        <f t="shared" si="8"/>
        <v>2</v>
      </c>
      <c r="K677" s="13" t="str">
        <f t="shared" si="9"/>
        <v>90</v>
      </c>
    </row>
    <row r="678">
      <c r="A678" s="10">
        <v>677.0</v>
      </c>
      <c r="B678" s="11" t="s">
        <v>696</v>
      </c>
      <c r="C678" s="12" t="str">
        <f t="shared" si="1"/>
        <v>ORDER1662//CUST8311/45433/Biscuits/Q-1/*@?##20</v>
      </c>
      <c r="D678" s="13" t="str">
        <f t="shared" si="2"/>
        <v>ORDER1662CUST831145433BiscuitsQ-1*@?##20</v>
      </c>
      <c r="E678" s="13" t="str">
        <f t="shared" si="3"/>
        <v>ORDER1662CUST831145433BiscuitsQ120</v>
      </c>
      <c r="F678" s="14">
        <f t="shared" si="4"/>
        <v>45433</v>
      </c>
      <c r="G678" s="13" t="str">
        <f t="shared" si="5"/>
        <v>ORDER1662</v>
      </c>
      <c r="H678" s="13" t="str">
        <f t="shared" si="6"/>
        <v>CUST8311</v>
      </c>
      <c r="I678" s="13" t="str">
        <f t="shared" si="7"/>
        <v>Biscuits</v>
      </c>
      <c r="J678" s="13" t="str">
        <f t="shared" si="8"/>
        <v>1</v>
      </c>
      <c r="K678" s="13" t="str">
        <f t="shared" si="9"/>
        <v>20</v>
      </c>
    </row>
    <row r="679">
      <c r="A679" s="10">
        <v>678.0</v>
      </c>
      <c r="B679" s="11" t="s">
        <v>697</v>
      </c>
      <c r="C679" s="12" t="str">
        <f t="shared" si="1"/>
        <v>ORDER1662//CUST8311/45433/Chocolates/Q-1/*@?##50</v>
      </c>
      <c r="D679" s="13" t="str">
        <f t="shared" si="2"/>
        <v>ORDER1662CUST831145433ChocolatesQ-1*@?##50</v>
      </c>
      <c r="E679" s="13" t="str">
        <f t="shared" si="3"/>
        <v>ORDER1662CUST831145433ChocolatesQ150</v>
      </c>
      <c r="F679" s="14">
        <f t="shared" si="4"/>
        <v>45433</v>
      </c>
      <c r="G679" s="13" t="str">
        <f t="shared" si="5"/>
        <v>ORDER1662</v>
      </c>
      <c r="H679" s="13" t="str">
        <f t="shared" si="6"/>
        <v>CUST8311</v>
      </c>
      <c r="I679" s="13" t="str">
        <f t="shared" si="7"/>
        <v>Chocolates</v>
      </c>
      <c r="J679" s="13" t="str">
        <f t="shared" si="8"/>
        <v>1</v>
      </c>
      <c r="K679" s="13" t="str">
        <f t="shared" si="9"/>
        <v>50</v>
      </c>
    </row>
    <row r="680">
      <c r="A680" s="10">
        <v>679.0</v>
      </c>
      <c r="B680" s="11" t="s">
        <v>698</v>
      </c>
      <c r="C680" s="12" t="str">
        <f t="shared" si="1"/>
        <v>ORDER1661//CUST2624/45433/IceCream/Q-2/*@?##180</v>
      </c>
      <c r="D680" s="13" t="str">
        <f t="shared" si="2"/>
        <v>ORDER1661CUST262445433IceCreamQ-2*@?##180</v>
      </c>
      <c r="E680" s="13" t="str">
        <f t="shared" si="3"/>
        <v>ORDER1661CUST262445433IceCreamQ2180</v>
      </c>
      <c r="F680" s="14">
        <f t="shared" si="4"/>
        <v>45433</v>
      </c>
      <c r="G680" s="13" t="str">
        <f t="shared" si="5"/>
        <v>ORDER1661</v>
      </c>
      <c r="H680" s="13" t="str">
        <f t="shared" si="6"/>
        <v>CUST2624</v>
      </c>
      <c r="I680" s="13" t="str">
        <f t="shared" si="7"/>
        <v>IceCream</v>
      </c>
      <c r="J680" s="13" t="str">
        <f t="shared" si="8"/>
        <v>2</v>
      </c>
      <c r="K680" s="13" t="str">
        <f t="shared" si="9"/>
        <v>180</v>
      </c>
    </row>
    <row r="681">
      <c r="A681" s="10">
        <v>680.0</v>
      </c>
      <c r="B681" s="11" t="s">
        <v>699</v>
      </c>
      <c r="C681" s="12" t="str">
        <f t="shared" si="1"/>
        <v>ORDER1661//CUST2624/45433/SoftDrink/Q-1/*@?##50</v>
      </c>
      <c r="D681" s="13" t="str">
        <f t="shared" si="2"/>
        <v>ORDER1661CUST262445433SoftDrinkQ-1*@?##50</v>
      </c>
      <c r="E681" s="13" t="str">
        <f t="shared" si="3"/>
        <v>ORDER1661CUST262445433SoftDrinkQ150</v>
      </c>
      <c r="F681" s="14">
        <f t="shared" si="4"/>
        <v>45433</v>
      </c>
      <c r="G681" s="13" t="str">
        <f t="shared" si="5"/>
        <v>ORDER1661</v>
      </c>
      <c r="H681" s="13" t="str">
        <f t="shared" si="6"/>
        <v>CUST2624</v>
      </c>
      <c r="I681" s="13" t="str">
        <f t="shared" si="7"/>
        <v>SoftDrink</v>
      </c>
      <c r="J681" s="13" t="str">
        <f t="shared" si="8"/>
        <v>1</v>
      </c>
      <c r="K681" s="13" t="str">
        <f t="shared" si="9"/>
        <v>50</v>
      </c>
    </row>
    <row r="682">
      <c r="A682" s="10">
        <v>681.0</v>
      </c>
      <c r="B682" s="11" t="s">
        <v>700</v>
      </c>
      <c r="C682" s="12" t="str">
        <f t="shared" si="1"/>
        <v>ORDER1660//CUST2562/45432/BasmatiRice/Q-1/*@?##60</v>
      </c>
      <c r="D682" s="13" t="str">
        <f t="shared" si="2"/>
        <v>ORDER1660CUST256245432BasmatiRiceQ-1*@?##60</v>
      </c>
      <c r="E682" s="13" t="str">
        <f t="shared" si="3"/>
        <v>ORDER1660CUST256245432BasmatiRiceQ160</v>
      </c>
      <c r="F682" s="14">
        <f t="shared" si="4"/>
        <v>45432</v>
      </c>
      <c r="G682" s="13" t="str">
        <f t="shared" si="5"/>
        <v>ORDER1660</v>
      </c>
      <c r="H682" s="13" t="str">
        <f t="shared" si="6"/>
        <v>CUST2562</v>
      </c>
      <c r="I682" s="13" t="str">
        <f t="shared" si="7"/>
        <v>BasmatiRice</v>
      </c>
      <c r="J682" s="13" t="str">
        <f t="shared" si="8"/>
        <v>1</v>
      </c>
      <c r="K682" s="13" t="str">
        <f t="shared" si="9"/>
        <v>60</v>
      </c>
    </row>
    <row r="683">
      <c r="A683" s="10">
        <v>682.0</v>
      </c>
      <c r="B683" s="11" t="s">
        <v>701</v>
      </c>
      <c r="C683" s="12" t="str">
        <f t="shared" si="1"/>
        <v>ORDER1660//CUST2562/45432/WholeWheatBread/Q-1/*@?##20</v>
      </c>
      <c r="D683" s="13" t="str">
        <f t="shared" si="2"/>
        <v>ORDER1660CUST256245432WholeWheatBreadQ-1*@?##20</v>
      </c>
      <c r="E683" s="13" t="str">
        <f t="shared" si="3"/>
        <v>ORDER1660CUST256245432WholeWheatBreadQ120</v>
      </c>
      <c r="F683" s="14">
        <f t="shared" si="4"/>
        <v>45432</v>
      </c>
      <c r="G683" s="13" t="str">
        <f t="shared" si="5"/>
        <v>ORDER1660</v>
      </c>
      <c r="H683" s="13" t="str">
        <f t="shared" si="6"/>
        <v>CUST2562</v>
      </c>
      <c r="I683" s="13" t="str">
        <f t="shared" si="7"/>
        <v>WholeWheatBread</v>
      </c>
      <c r="J683" s="13" t="str">
        <f t="shared" si="8"/>
        <v>1</v>
      </c>
      <c r="K683" s="13" t="str">
        <f t="shared" si="9"/>
        <v>20</v>
      </c>
    </row>
    <row r="684">
      <c r="A684" s="10">
        <v>683.0</v>
      </c>
      <c r="B684" s="11" t="s">
        <v>702</v>
      </c>
      <c r="C684" s="12" t="str">
        <f t="shared" si="1"/>
        <v>ORDER1659//CUST5107/45432/FreshMilk/Q-2/*@?##60</v>
      </c>
      <c r="D684" s="13" t="str">
        <f t="shared" si="2"/>
        <v>ORDER1659CUST510745432FreshMilkQ-2*@?##60</v>
      </c>
      <c r="E684" s="13" t="str">
        <f t="shared" si="3"/>
        <v>ORDER1659CUST510745432FreshMilkQ260</v>
      </c>
      <c r="F684" s="14">
        <f t="shared" si="4"/>
        <v>45432</v>
      </c>
      <c r="G684" s="13" t="str">
        <f t="shared" si="5"/>
        <v>ORDER1659</v>
      </c>
      <c r="H684" s="13" t="str">
        <f t="shared" si="6"/>
        <v>CUST5107</v>
      </c>
      <c r="I684" s="13" t="str">
        <f t="shared" si="7"/>
        <v>FreshMilk</v>
      </c>
      <c r="J684" s="13" t="str">
        <f t="shared" si="8"/>
        <v>2</v>
      </c>
      <c r="K684" s="13" t="str">
        <f t="shared" si="9"/>
        <v>60</v>
      </c>
    </row>
    <row r="685">
      <c r="A685" s="10">
        <v>684.0</v>
      </c>
      <c r="B685" s="11" t="s">
        <v>703</v>
      </c>
      <c r="C685" s="12" t="str">
        <f t="shared" si="1"/>
        <v>ORDER1659//CUST5107/45432/Eggs/Q-1/*@?##40</v>
      </c>
      <c r="D685" s="13" t="str">
        <f t="shared" si="2"/>
        <v>ORDER1659CUST510745432EggsQ-1*@?##40</v>
      </c>
      <c r="E685" s="13" t="str">
        <f t="shared" si="3"/>
        <v>ORDER1659CUST510745432EggsQ140</v>
      </c>
      <c r="F685" s="14">
        <f t="shared" si="4"/>
        <v>45432</v>
      </c>
      <c r="G685" s="13" t="str">
        <f t="shared" si="5"/>
        <v>ORDER1659</v>
      </c>
      <c r="H685" s="13" t="str">
        <f t="shared" si="6"/>
        <v>CUST5107</v>
      </c>
      <c r="I685" s="13" t="str">
        <f t="shared" si="7"/>
        <v>Eggs</v>
      </c>
      <c r="J685" s="13" t="str">
        <f t="shared" si="8"/>
        <v>1</v>
      </c>
      <c r="K685" s="13" t="str">
        <f t="shared" si="9"/>
        <v>40</v>
      </c>
    </row>
    <row r="686">
      <c r="A686" s="10">
        <v>685.0</v>
      </c>
      <c r="B686" s="11" t="s">
        <v>704</v>
      </c>
      <c r="C686" s="12" t="str">
        <f t="shared" si="1"/>
        <v>ORDER1658//CUST4675/45432/ChickenBreast/Q-1/*@?##125</v>
      </c>
      <c r="D686" s="13" t="str">
        <f t="shared" si="2"/>
        <v>ORDER1658CUST467545432ChickenBreastQ-1*@?##125</v>
      </c>
      <c r="E686" s="13" t="str">
        <f t="shared" si="3"/>
        <v>ORDER1658CUST467545432ChickenBreastQ1125</v>
      </c>
      <c r="F686" s="14">
        <f t="shared" si="4"/>
        <v>45432</v>
      </c>
      <c r="G686" s="13" t="str">
        <f t="shared" si="5"/>
        <v>ORDER1658</v>
      </c>
      <c r="H686" s="13" t="str">
        <f t="shared" si="6"/>
        <v>CUST4675</v>
      </c>
      <c r="I686" s="13" t="str">
        <f t="shared" si="7"/>
        <v>ChickenBreast</v>
      </c>
      <c r="J686" s="13" t="str">
        <f t="shared" si="8"/>
        <v>1</v>
      </c>
      <c r="K686" s="13" t="str">
        <f t="shared" si="9"/>
        <v>125</v>
      </c>
    </row>
    <row r="687">
      <c r="A687" s="10">
        <v>686.0</v>
      </c>
      <c r="B687" s="11" t="s">
        <v>705</v>
      </c>
      <c r="C687" s="12" t="str">
        <f t="shared" si="1"/>
        <v>ORDER1658//CUST4675/45432/Apples/Q-1/*@?##75</v>
      </c>
      <c r="D687" s="13" t="str">
        <f t="shared" si="2"/>
        <v>ORDER1658CUST467545432ApplesQ-1*@?##75</v>
      </c>
      <c r="E687" s="13" t="str">
        <f t="shared" si="3"/>
        <v>ORDER1658CUST467545432ApplesQ175</v>
      </c>
      <c r="F687" s="14">
        <f t="shared" si="4"/>
        <v>45432</v>
      </c>
      <c r="G687" s="13" t="str">
        <f t="shared" si="5"/>
        <v>ORDER1658</v>
      </c>
      <c r="H687" s="13" t="str">
        <f t="shared" si="6"/>
        <v>CUST4675</v>
      </c>
      <c r="I687" s="13" t="str">
        <f t="shared" si="7"/>
        <v>Apples</v>
      </c>
      <c r="J687" s="13" t="str">
        <f t="shared" si="8"/>
        <v>1</v>
      </c>
      <c r="K687" s="13" t="str">
        <f t="shared" si="9"/>
        <v>75</v>
      </c>
    </row>
    <row r="688">
      <c r="A688" s="10">
        <v>687.0</v>
      </c>
      <c r="B688" s="11" t="s">
        <v>706</v>
      </c>
      <c r="C688" s="12" t="str">
        <f t="shared" si="1"/>
        <v>ORDER1657//CUST2832/45432/Bananas/Q-2/*@?##50</v>
      </c>
      <c r="D688" s="13" t="str">
        <f t="shared" si="2"/>
        <v>ORDER1657CUST283245432BananasQ-2*@?##50</v>
      </c>
      <c r="E688" s="13" t="str">
        <f t="shared" si="3"/>
        <v>ORDER1657CUST283245432BananasQ250</v>
      </c>
      <c r="F688" s="14">
        <f t="shared" si="4"/>
        <v>45432</v>
      </c>
      <c r="G688" s="13" t="str">
        <f t="shared" si="5"/>
        <v>ORDER1657</v>
      </c>
      <c r="H688" s="13" t="str">
        <f t="shared" si="6"/>
        <v>CUST2832</v>
      </c>
      <c r="I688" s="13" t="str">
        <f t="shared" si="7"/>
        <v>Bananas</v>
      </c>
      <c r="J688" s="13" t="str">
        <f t="shared" si="8"/>
        <v>2</v>
      </c>
      <c r="K688" s="13" t="str">
        <f t="shared" si="9"/>
        <v>50</v>
      </c>
    </row>
    <row r="689">
      <c r="A689" s="10">
        <v>688.0</v>
      </c>
      <c r="B689" s="11" t="s">
        <v>707</v>
      </c>
      <c r="C689" s="12" t="str">
        <f t="shared" si="1"/>
        <v>ORDER1657//CUST2832/45432/Potatoes/Q-1/*@?##15</v>
      </c>
      <c r="D689" s="13" t="str">
        <f t="shared" si="2"/>
        <v>ORDER1657CUST283245432PotatoesQ-1*@?##15</v>
      </c>
      <c r="E689" s="13" t="str">
        <f t="shared" si="3"/>
        <v>ORDER1657CUST283245432PotatoesQ115</v>
      </c>
      <c r="F689" s="14">
        <f t="shared" si="4"/>
        <v>45432</v>
      </c>
      <c r="G689" s="13" t="str">
        <f t="shared" si="5"/>
        <v>ORDER1657</v>
      </c>
      <c r="H689" s="13" t="str">
        <f t="shared" si="6"/>
        <v>CUST2832</v>
      </c>
      <c r="I689" s="13" t="str">
        <f t="shared" si="7"/>
        <v>Potatoes</v>
      </c>
      <c r="J689" s="13" t="str">
        <f t="shared" si="8"/>
        <v>1</v>
      </c>
      <c r="K689" s="13" t="str">
        <f t="shared" si="9"/>
        <v>15</v>
      </c>
    </row>
    <row r="690">
      <c r="A690" s="10">
        <v>689.0</v>
      </c>
      <c r="B690" s="11" t="s">
        <v>708</v>
      </c>
      <c r="C690" s="12" t="str">
        <f t="shared" si="1"/>
        <v>ORDER1656//CUST8909/45432/Onions/Q-1/*@?##12.5</v>
      </c>
      <c r="D690" s="13" t="str">
        <f t="shared" si="2"/>
        <v>ORDER1656CUST890945432OnionsQ-1*@?##12.5</v>
      </c>
      <c r="E690" s="13" t="str">
        <f t="shared" si="3"/>
        <v>ORDER1656CUST890945432OnionsQ112.5</v>
      </c>
      <c r="F690" s="14">
        <f t="shared" si="4"/>
        <v>45432</v>
      </c>
      <c r="G690" s="13" t="str">
        <f t="shared" si="5"/>
        <v>ORDER1656</v>
      </c>
      <c r="H690" s="13" t="str">
        <f t="shared" si="6"/>
        <v>CUST8909</v>
      </c>
      <c r="I690" s="13" t="str">
        <f t="shared" si="7"/>
        <v>Onions</v>
      </c>
      <c r="J690" s="13" t="str">
        <f t="shared" si="8"/>
        <v>1</v>
      </c>
      <c r="K690" s="13" t="str">
        <f t="shared" si="9"/>
        <v>12.5</v>
      </c>
    </row>
    <row r="691">
      <c r="A691" s="10">
        <v>690.0</v>
      </c>
      <c r="B691" s="11" t="s">
        <v>709</v>
      </c>
      <c r="C691" s="12" t="str">
        <f t="shared" si="1"/>
        <v>ORDER1656//CUST8909/45432/Paneer/Q-2/*@?##80</v>
      </c>
      <c r="D691" s="13" t="str">
        <f t="shared" si="2"/>
        <v>ORDER1656CUST890945432PaneerQ-2*@?##80</v>
      </c>
      <c r="E691" s="13" t="str">
        <f t="shared" si="3"/>
        <v>ORDER1656CUST890945432PaneerQ280</v>
      </c>
      <c r="F691" s="14">
        <f t="shared" si="4"/>
        <v>45432</v>
      </c>
      <c r="G691" s="13" t="str">
        <f t="shared" si="5"/>
        <v>ORDER1656</v>
      </c>
      <c r="H691" s="13" t="str">
        <f t="shared" si="6"/>
        <v>CUST8909</v>
      </c>
      <c r="I691" s="13" t="str">
        <f t="shared" si="7"/>
        <v>Paneer</v>
      </c>
      <c r="J691" s="13" t="str">
        <f t="shared" si="8"/>
        <v>2</v>
      </c>
      <c r="K691" s="13" t="str">
        <f t="shared" si="9"/>
        <v>80</v>
      </c>
    </row>
    <row r="692">
      <c r="A692" s="10">
        <v>691.0</v>
      </c>
      <c r="B692" s="11" t="s">
        <v>710</v>
      </c>
      <c r="C692" s="12" t="str">
        <f t="shared" si="1"/>
        <v>ORDER1655//CUST2124/45432/Butter/Q-1/*@?##125</v>
      </c>
      <c r="D692" s="13" t="str">
        <f t="shared" si="2"/>
        <v>ORDER1655CUST212445432ButterQ-1*@?##125</v>
      </c>
      <c r="E692" s="13" t="str">
        <f t="shared" si="3"/>
        <v>ORDER1655CUST212445432ButterQ1125</v>
      </c>
      <c r="F692" s="14">
        <f t="shared" si="4"/>
        <v>45432</v>
      </c>
      <c r="G692" s="13" t="str">
        <f t="shared" si="5"/>
        <v>ORDER1655</v>
      </c>
      <c r="H692" s="13" t="str">
        <f t="shared" si="6"/>
        <v>CUST2124</v>
      </c>
      <c r="I692" s="13" t="str">
        <f t="shared" si="7"/>
        <v>Butter</v>
      </c>
      <c r="J692" s="13" t="str">
        <f t="shared" si="8"/>
        <v>1</v>
      </c>
      <c r="K692" s="13" t="str">
        <f t="shared" si="9"/>
        <v>125</v>
      </c>
    </row>
    <row r="693">
      <c r="A693" s="10">
        <v>692.0</v>
      </c>
      <c r="B693" s="11" t="s">
        <v>711</v>
      </c>
      <c r="C693" s="12" t="str">
        <f t="shared" si="1"/>
        <v>ORDER1655//CUST2124/45432/CheeseSlices/Q-2/*@?##120</v>
      </c>
      <c r="D693" s="13" t="str">
        <f t="shared" si="2"/>
        <v>ORDER1655CUST212445432CheeseSlicesQ-2*@?##120</v>
      </c>
      <c r="E693" s="13" t="str">
        <f t="shared" si="3"/>
        <v>ORDER1655CUST212445432CheeseSlicesQ2120</v>
      </c>
      <c r="F693" s="14">
        <f t="shared" si="4"/>
        <v>45432</v>
      </c>
      <c r="G693" s="13" t="str">
        <f t="shared" si="5"/>
        <v>ORDER1655</v>
      </c>
      <c r="H693" s="13" t="str">
        <f t="shared" si="6"/>
        <v>CUST2124</v>
      </c>
      <c r="I693" s="13" t="str">
        <f t="shared" si="7"/>
        <v>CheeseSlices</v>
      </c>
      <c r="J693" s="13" t="str">
        <f t="shared" si="8"/>
        <v>2</v>
      </c>
      <c r="K693" s="13" t="str">
        <f t="shared" si="9"/>
        <v>120</v>
      </c>
    </row>
    <row r="694">
      <c r="A694" s="10">
        <v>693.0</v>
      </c>
      <c r="B694" s="11" t="s">
        <v>712</v>
      </c>
      <c r="C694" s="12" t="str">
        <f t="shared" si="1"/>
        <v>ORDER1654//CUST2970/45432/Sugar/Q-1/*@?##22.5</v>
      </c>
      <c r="D694" s="13" t="str">
        <f t="shared" si="2"/>
        <v>ORDER1654CUST297045432SugarQ-1*@?##22.5</v>
      </c>
      <c r="E694" s="13" t="str">
        <f t="shared" si="3"/>
        <v>ORDER1654CUST297045432SugarQ122.5</v>
      </c>
      <c r="F694" s="14">
        <f t="shared" si="4"/>
        <v>45432</v>
      </c>
      <c r="G694" s="13" t="str">
        <f t="shared" si="5"/>
        <v>ORDER1654</v>
      </c>
      <c r="H694" s="13" t="str">
        <f t="shared" si="6"/>
        <v>CUST2970</v>
      </c>
      <c r="I694" s="13" t="str">
        <f t="shared" si="7"/>
        <v>Sugar</v>
      </c>
      <c r="J694" s="13" t="str">
        <f t="shared" si="8"/>
        <v>1</v>
      </c>
      <c r="K694" s="13" t="str">
        <f t="shared" si="9"/>
        <v>22.5</v>
      </c>
    </row>
    <row r="695">
      <c r="A695" s="10">
        <v>694.0</v>
      </c>
      <c r="B695" s="11" t="s">
        <v>713</v>
      </c>
      <c r="C695" s="12" t="str">
        <f t="shared" si="1"/>
        <v>ORDER1654//CUST2970/45432/CookingOil/Q-1/*@?##75</v>
      </c>
      <c r="D695" s="13" t="str">
        <f t="shared" si="2"/>
        <v>ORDER1654CUST297045432CookingOilQ-1*@?##75</v>
      </c>
      <c r="E695" s="13" t="str">
        <f t="shared" si="3"/>
        <v>ORDER1654CUST297045432CookingOilQ175</v>
      </c>
      <c r="F695" s="14">
        <f t="shared" si="4"/>
        <v>45432</v>
      </c>
      <c r="G695" s="13" t="str">
        <f t="shared" si="5"/>
        <v>ORDER1654</v>
      </c>
      <c r="H695" s="13" t="str">
        <f t="shared" si="6"/>
        <v>CUST2970</v>
      </c>
      <c r="I695" s="13" t="str">
        <f t="shared" si="7"/>
        <v>CookingOil</v>
      </c>
      <c r="J695" s="13" t="str">
        <f t="shared" si="8"/>
        <v>1</v>
      </c>
      <c r="K695" s="13" t="str">
        <f t="shared" si="9"/>
        <v>75</v>
      </c>
    </row>
    <row r="696">
      <c r="A696" s="10">
        <v>695.0</v>
      </c>
      <c r="B696" s="11" t="s">
        <v>714</v>
      </c>
      <c r="C696" s="12" t="str">
        <f t="shared" si="1"/>
        <v>ORDER1653//CUST8317/45432/TeaLeaves/Q-1/*@?##60</v>
      </c>
      <c r="D696" s="13" t="str">
        <f t="shared" si="2"/>
        <v>ORDER1653CUST831745432TeaLeavesQ-1*@?##60</v>
      </c>
      <c r="E696" s="13" t="str">
        <f t="shared" si="3"/>
        <v>ORDER1653CUST831745432TeaLeavesQ160</v>
      </c>
      <c r="F696" s="14">
        <f t="shared" si="4"/>
        <v>45432</v>
      </c>
      <c r="G696" s="13" t="str">
        <f t="shared" si="5"/>
        <v>ORDER1653</v>
      </c>
      <c r="H696" s="13" t="str">
        <f t="shared" si="6"/>
        <v>CUST8317</v>
      </c>
      <c r="I696" s="13" t="str">
        <f t="shared" si="7"/>
        <v>TeaLeaves</v>
      </c>
      <c r="J696" s="13" t="str">
        <f t="shared" si="8"/>
        <v>1</v>
      </c>
      <c r="K696" s="13" t="str">
        <f t="shared" si="9"/>
        <v>60</v>
      </c>
    </row>
    <row r="697">
      <c r="A697" s="10">
        <v>696.0</v>
      </c>
      <c r="B697" s="11" t="s">
        <v>715</v>
      </c>
      <c r="C697" s="12" t="str">
        <f t="shared" si="1"/>
        <v>ORDER1653//CUST8317/45432/CoffeePowder/Q-1/*@?##45</v>
      </c>
      <c r="D697" s="13" t="str">
        <f t="shared" si="2"/>
        <v>ORDER1653CUST831745432CoffeePowderQ-1*@?##45</v>
      </c>
      <c r="E697" s="13" t="str">
        <f t="shared" si="3"/>
        <v>ORDER1653CUST831745432CoffeePowderQ145</v>
      </c>
      <c r="F697" s="14">
        <f t="shared" si="4"/>
        <v>45432</v>
      </c>
      <c r="G697" s="13" t="str">
        <f t="shared" si="5"/>
        <v>ORDER1653</v>
      </c>
      <c r="H697" s="13" t="str">
        <f t="shared" si="6"/>
        <v>CUST8317</v>
      </c>
      <c r="I697" s="13" t="str">
        <f t="shared" si="7"/>
        <v>CoffeePowder</v>
      </c>
      <c r="J697" s="13" t="str">
        <f t="shared" si="8"/>
        <v>1</v>
      </c>
      <c r="K697" s="13" t="str">
        <f t="shared" si="9"/>
        <v>45</v>
      </c>
    </row>
    <row r="698">
      <c r="A698" s="10">
        <v>697.0</v>
      </c>
      <c r="B698" s="11" t="s">
        <v>716</v>
      </c>
      <c r="C698" s="12" t="str">
        <f t="shared" si="1"/>
        <v>ORDER1652//CUST8836/45432/Biscuits/Q-1/*@?##20</v>
      </c>
      <c r="D698" s="13" t="str">
        <f t="shared" si="2"/>
        <v>ORDER1652CUST883645432BiscuitsQ-1*@?##20</v>
      </c>
      <c r="E698" s="13" t="str">
        <f t="shared" si="3"/>
        <v>ORDER1652CUST883645432BiscuitsQ120</v>
      </c>
      <c r="F698" s="14">
        <f t="shared" si="4"/>
        <v>45432</v>
      </c>
      <c r="G698" s="13" t="str">
        <f t="shared" si="5"/>
        <v>ORDER1652</v>
      </c>
      <c r="H698" s="13" t="str">
        <f t="shared" si="6"/>
        <v>CUST8836</v>
      </c>
      <c r="I698" s="13" t="str">
        <f t="shared" si="7"/>
        <v>Biscuits</v>
      </c>
      <c r="J698" s="13" t="str">
        <f t="shared" si="8"/>
        <v>1</v>
      </c>
      <c r="K698" s="13" t="str">
        <f t="shared" si="9"/>
        <v>20</v>
      </c>
    </row>
    <row r="699">
      <c r="A699" s="10">
        <v>698.0</v>
      </c>
      <c r="B699" s="11" t="s">
        <v>717</v>
      </c>
      <c r="C699" s="12" t="str">
        <f t="shared" si="1"/>
        <v>ORDER1652//CUST8836/45432/Chocolates/Q-1/*@?##50</v>
      </c>
      <c r="D699" s="13" t="str">
        <f t="shared" si="2"/>
        <v>ORDER1652CUST883645432ChocolatesQ-1*@?##50</v>
      </c>
      <c r="E699" s="13" t="str">
        <f t="shared" si="3"/>
        <v>ORDER1652CUST883645432ChocolatesQ150</v>
      </c>
      <c r="F699" s="14">
        <f t="shared" si="4"/>
        <v>45432</v>
      </c>
      <c r="G699" s="13" t="str">
        <f t="shared" si="5"/>
        <v>ORDER1652</v>
      </c>
      <c r="H699" s="13" t="str">
        <f t="shared" si="6"/>
        <v>CUST8836</v>
      </c>
      <c r="I699" s="13" t="str">
        <f t="shared" si="7"/>
        <v>Chocolates</v>
      </c>
      <c r="J699" s="13" t="str">
        <f t="shared" si="8"/>
        <v>1</v>
      </c>
      <c r="K699" s="13" t="str">
        <f t="shared" si="9"/>
        <v>50</v>
      </c>
    </row>
    <row r="700">
      <c r="A700" s="10">
        <v>699.0</v>
      </c>
      <c r="B700" s="11" t="s">
        <v>718</v>
      </c>
      <c r="C700" s="12" t="str">
        <f t="shared" si="1"/>
        <v>ORDER1651//CUST8909/45432/IceCream/Q-1/*@?##90</v>
      </c>
      <c r="D700" s="13" t="str">
        <f t="shared" si="2"/>
        <v>ORDER1651CUST890945432IceCreamQ-1*@?##90</v>
      </c>
      <c r="E700" s="13" t="str">
        <f t="shared" si="3"/>
        <v>ORDER1651CUST890945432IceCreamQ190</v>
      </c>
      <c r="F700" s="14">
        <f t="shared" si="4"/>
        <v>45432</v>
      </c>
      <c r="G700" s="13" t="str">
        <f t="shared" si="5"/>
        <v>ORDER1651</v>
      </c>
      <c r="H700" s="13" t="str">
        <f t="shared" si="6"/>
        <v>CUST8909</v>
      </c>
      <c r="I700" s="13" t="str">
        <f t="shared" si="7"/>
        <v>IceCream</v>
      </c>
      <c r="J700" s="13" t="str">
        <f t="shared" si="8"/>
        <v>1</v>
      </c>
      <c r="K700" s="13" t="str">
        <f t="shared" si="9"/>
        <v>90</v>
      </c>
    </row>
    <row r="701">
      <c r="A701" s="10">
        <v>700.0</v>
      </c>
      <c r="B701" s="11" t="s">
        <v>719</v>
      </c>
      <c r="C701" s="12" t="str">
        <f t="shared" si="1"/>
        <v>ORDER1651//CUST8909/45432/SoftDrink/Q-1/*@?##50</v>
      </c>
      <c r="D701" s="13" t="str">
        <f t="shared" si="2"/>
        <v>ORDER1651CUST890945432SoftDrinkQ-1*@?##50</v>
      </c>
      <c r="E701" s="13" t="str">
        <f t="shared" si="3"/>
        <v>ORDER1651CUST890945432SoftDrinkQ150</v>
      </c>
      <c r="F701" s="14">
        <f t="shared" si="4"/>
        <v>45432</v>
      </c>
      <c r="G701" s="13" t="str">
        <f t="shared" si="5"/>
        <v>ORDER1651</v>
      </c>
      <c r="H701" s="13" t="str">
        <f t="shared" si="6"/>
        <v>CUST8909</v>
      </c>
      <c r="I701" s="13" t="str">
        <f t="shared" si="7"/>
        <v>SoftDrink</v>
      </c>
      <c r="J701" s="13" t="str">
        <f t="shared" si="8"/>
        <v>1</v>
      </c>
      <c r="K701" s="13" t="str">
        <f t="shared" si="9"/>
        <v>50</v>
      </c>
    </row>
    <row r="702">
      <c r="A702" s="10">
        <v>701.0</v>
      </c>
      <c r="B702" s="11" t="s">
        <v>720</v>
      </c>
      <c r="C702" s="12" t="str">
        <f t="shared" si="1"/>
        <v>ORDER1650//CUST4485/45432/BasmatiRice/Q-2/*@?##120</v>
      </c>
      <c r="D702" s="13" t="str">
        <f t="shared" si="2"/>
        <v>ORDER1650CUST448545432BasmatiRiceQ-2*@?##120</v>
      </c>
      <c r="E702" s="13" t="str">
        <f t="shared" si="3"/>
        <v>ORDER1650CUST448545432BasmatiRiceQ2120</v>
      </c>
      <c r="F702" s="14">
        <f t="shared" si="4"/>
        <v>45432</v>
      </c>
      <c r="G702" s="13" t="str">
        <f t="shared" si="5"/>
        <v>ORDER1650</v>
      </c>
      <c r="H702" s="13" t="str">
        <f t="shared" si="6"/>
        <v>CUST4485</v>
      </c>
      <c r="I702" s="13" t="str">
        <f t="shared" si="7"/>
        <v>BasmatiRice</v>
      </c>
      <c r="J702" s="13" t="str">
        <f t="shared" si="8"/>
        <v>2</v>
      </c>
      <c r="K702" s="13" t="str">
        <f t="shared" si="9"/>
        <v>120</v>
      </c>
    </row>
    <row r="703">
      <c r="A703" s="10">
        <v>702.0</v>
      </c>
      <c r="B703" s="11" t="s">
        <v>721</v>
      </c>
      <c r="C703" s="12" t="str">
        <f t="shared" si="1"/>
        <v>ORDER1650//CUST4485/45432/WholeWheatBread/Q-1/*@?##20</v>
      </c>
      <c r="D703" s="13" t="str">
        <f t="shared" si="2"/>
        <v>ORDER1650CUST448545432WholeWheatBreadQ-1*@?##20</v>
      </c>
      <c r="E703" s="13" t="str">
        <f t="shared" si="3"/>
        <v>ORDER1650CUST448545432WholeWheatBreadQ120</v>
      </c>
      <c r="F703" s="14">
        <f t="shared" si="4"/>
        <v>45432</v>
      </c>
      <c r="G703" s="13" t="str">
        <f t="shared" si="5"/>
        <v>ORDER1650</v>
      </c>
      <c r="H703" s="13" t="str">
        <f t="shared" si="6"/>
        <v>CUST4485</v>
      </c>
      <c r="I703" s="13" t="str">
        <f t="shared" si="7"/>
        <v>WholeWheatBread</v>
      </c>
      <c r="J703" s="13" t="str">
        <f t="shared" si="8"/>
        <v>1</v>
      </c>
      <c r="K703" s="13" t="str">
        <f t="shared" si="9"/>
        <v>20</v>
      </c>
    </row>
    <row r="704">
      <c r="A704" s="10">
        <v>703.0</v>
      </c>
      <c r="B704" s="11" t="s">
        <v>722</v>
      </c>
      <c r="C704" s="12" t="str">
        <f t="shared" si="1"/>
        <v>ORDER1649//CUST4022/45432/FreshMilk/Q-1/*@?##30</v>
      </c>
      <c r="D704" s="13" t="str">
        <f t="shared" si="2"/>
        <v>ORDER1649CUST402245432FreshMilkQ-1*@?##30</v>
      </c>
      <c r="E704" s="13" t="str">
        <f t="shared" si="3"/>
        <v>ORDER1649CUST402245432FreshMilkQ130</v>
      </c>
      <c r="F704" s="14">
        <f t="shared" si="4"/>
        <v>45432</v>
      </c>
      <c r="G704" s="13" t="str">
        <f t="shared" si="5"/>
        <v>ORDER1649</v>
      </c>
      <c r="H704" s="13" t="str">
        <f t="shared" si="6"/>
        <v>CUST4022</v>
      </c>
      <c r="I704" s="13" t="str">
        <f t="shared" si="7"/>
        <v>FreshMilk</v>
      </c>
      <c r="J704" s="13" t="str">
        <f t="shared" si="8"/>
        <v>1</v>
      </c>
      <c r="K704" s="13" t="str">
        <f t="shared" si="9"/>
        <v>30</v>
      </c>
    </row>
    <row r="705">
      <c r="A705" s="10">
        <v>704.0</v>
      </c>
      <c r="B705" s="11" t="s">
        <v>723</v>
      </c>
      <c r="C705" s="12" t="str">
        <f t="shared" si="1"/>
        <v>ORDER1649//CUST4022/45432/Eggs/Q-2/*@?##80</v>
      </c>
      <c r="D705" s="13" t="str">
        <f t="shared" si="2"/>
        <v>ORDER1649CUST402245432EggsQ-2*@?##80</v>
      </c>
      <c r="E705" s="13" t="str">
        <f t="shared" si="3"/>
        <v>ORDER1649CUST402245432EggsQ280</v>
      </c>
      <c r="F705" s="14">
        <f t="shared" si="4"/>
        <v>45432</v>
      </c>
      <c r="G705" s="13" t="str">
        <f t="shared" si="5"/>
        <v>ORDER1649</v>
      </c>
      <c r="H705" s="13" t="str">
        <f t="shared" si="6"/>
        <v>CUST4022</v>
      </c>
      <c r="I705" s="13" t="str">
        <f t="shared" si="7"/>
        <v>Eggs</v>
      </c>
      <c r="J705" s="13" t="str">
        <f t="shared" si="8"/>
        <v>2</v>
      </c>
      <c r="K705" s="13" t="str">
        <f t="shared" si="9"/>
        <v>80</v>
      </c>
    </row>
    <row r="706">
      <c r="A706" s="10">
        <v>705.0</v>
      </c>
      <c r="B706" s="11" t="s">
        <v>724</v>
      </c>
      <c r="C706" s="12" t="str">
        <f t="shared" si="1"/>
        <v>ORDER1648//CUST8369/45432/ChickenBreast/Q-1/*@?##125</v>
      </c>
      <c r="D706" s="13" t="str">
        <f t="shared" si="2"/>
        <v>ORDER1648CUST836945432ChickenBreastQ-1*@?##125</v>
      </c>
      <c r="E706" s="13" t="str">
        <f t="shared" si="3"/>
        <v>ORDER1648CUST836945432ChickenBreastQ1125</v>
      </c>
      <c r="F706" s="14">
        <f t="shared" si="4"/>
        <v>45432</v>
      </c>
      <c r="G706" s="13" t="str">
        <f t="shared" si="5"/>
        <v>ORDER1648</v>
      </c>
      <c r="H706" s="13" t="str">
        <f t="shared" si="6"/>
        <v>CUST8369</v>
      </c>
      <c r="I706" s="13" t="str">
        <f t="shared" si="7"/>
        <v>ChickenBreast</v>
      </c>
      <c r="J706" s="13" t="str">
        <f t="shared" si="8"/>
        <v>1</v>
      </c>
      <c r="K706" s="13" t="str">
        <f t="shared" si="9"/>
        <v>125</v>
      </c>
    </row>
    <row r="707">
      <c r="A707" s="10">
        <v>706.0</v>
      </c>
      <c r="B707" s="11" t="s">
        <v>725</v>
      </c>
      <c r="C707" s="12" t="str">
        <f t="shared" si="1"/>
        <v>ORDER1648//CUST8369/45432/Apples/Q-2/*@?##150</v>
      </c>
      <c r="D707" s="13" t="str">
        <f t="shared" si="2"/>
        <v>ORDER1648CUST836945432ApplesQ-2*@?##150</v>
      </c>
      <c r="E707" s="13" t="str">
        <f t="shared" si="3"/>
        <v>ORDER1648CUST836945432ApplesQ2150</v>
      </c>
      <c r="F707" s="14">
        <f t="shared" si="4"/>
        <v>45432</v>
      </c>
      <c r="G707" s="13" t="str">
        <f t="shared" si="5"/>
        <v>ORDER1648</v>
      </c>
      <c r="H707" s="13" t="str">
        <f t="shared" si="6"/>
        <v>CUST8369</v>
      </c>
      <c r="I707" s="13" t="str">
        <f t="shared" si="7"/>
        <v>Apples</v>
      </c>
      <c r="J707" s="13" t="str">
        <f t="shared" si="8"/>
        <v>2</v>
      </c>
      <c r="K707" s="13" t="str">
        <f t="shared" si="9"/>
        <v>150</v>
      </c>
    </row>
    <row r="708">
      <c r="A708" s="10">
        <v>707.0</v>
      </c>
      <c r="B708" s="11" t="s">
        <v>726</v>
      </c>
      <c r="C708" s="12" t="str">
        <f t="shared" si="1"/>
        <v>ORDER1647//CUST7909/45431/Bananas/Q-1/*@?##25</v>
      </c>
      <c r="D708" s="13" t="str">
        <f t="shared" si="2"/>
        <v>ORDER1647CUST790945431BananasQ-1*@?##25</v>
      </c>
      <c r="E708" s="13" t="str">
        <f t="shared" si="3"/>
        <v>ORDER1647CUST790945431BananasQ125</v>
      </c>
      <c r="F708" s="14">
        <f t="shared" si="4"/>
        <v>45431</v>
      </c>
      <c r="G708" s="13" t="str">
        <f t="shared" si="5"/>
        <v>ORDER1647</v>
      </c>
      <c r="H708" s="13" t="str">
        <f t="shared" si="6"/>
        <v>CUST7909</v>
      </c>
      <c r="I708" s="13" t="str">
        <f t="shared" si="7"/>
        <v>Bananas</v>
      </c>
      <c r="J708" s="13" t="str">
        <f t="shared" si="8"/>
        <v>1</v>
      </c>
      <c r="K708" s="13" t="str">
        <f t="shared" si="9"/>
        <v>25</v>
      </c>
    </row>
    <row r="709">
      <c r="A709" s="10">
        <v>708.0</v>
      </c>
      <c r="B709" s="11" t="s">
        <v>727</v>
      </c>
      <c r="C709" s="12" t="str">
        <f t="shared" si="1"/>
        <v>ORDER1647//CUST7909/45431/Potatoes/Q-1/*@?##15</v>
      </c>
      <c r="D709" s="13" t="str">
        <f t="shared" si="2"/>
        <v>ORDER1647CUST790945431PotatoesQ-1*@?##15</v>
      </c>
      <c r="E709" s="13" t="str">
        <f t="shared" si="3"/>
        <v>ORDER1647CUST790945431PotatoesQ115</v>
      </c>
      <c r="F709" s="14">
        <f t="shared" si="4"/>
        <v>45431</v>
      </c>
      <c r="G709" s="13" t="str">
        <f t="shared" si="5"/>
        <v>ORDER1647</v>
      </c>
      <c r="H709" s="13" t="str">
        <f t="shared" si="6"/>
        <v>CUST7909</v>
      </c>
      <c r="I709" s="13" t="str">
        <f t="shared" si="7"/>
        <v>Potatoes</v>
      </c>
      <c r="J709" s="13" t="str">
        <f t="shared" si="8"/>
        <v>1</v>
      </c>
      <c r="K709" s="13" t="str">
        <f t="shared" si="9"/>
        <v>15</v>
      </c>
    </row>
    <row r="710">
      <c r="A710" s="10">
        <v>709.0</v>
      </c>
      <c r="B710" s="11" t="s">
        <v>728</v>
      </c>
      <c r="C710" s="12" t="str">
        <f t="shared" si="1"/>
        <v>ORDER1646//CUST2624/45431/Onions/Q-1/*@?##12.5</v>
      </c>
      <c r="D710" s="13" t="str">
        <f t="shared" si="2"/>
        <v>ORDER1646CUST262445431OnionsQ-1*@?##12.5</v>
      </c>
      <c r="E710" s="13" t="str">
        <f t="shared" si="3"/>
        <v>ORDER1646CUST262445431OnionsQ112.5</v>
      </c>
      <c r="F710" s="14">
        <f t="shared" si="4"/>
        <v>45431</v>
      </c>
      <c r="G710" s="13" t="str">
        <f t="shared" si="5"/>
        <v>ORDER1646</v>
      </c>
      <c r="H710" s="13" t="str">
        <f t="shared" si="6"/>
        <v>CUST2624</v>
      </c>
      <c r="I710" s="13" t="str">
        <f t="shared" si="7"/>
        <v>Onions</v>
      </c>
      <c r="J710" s="13" t="str">
        <f t="shared" si="8"/>
        <v>1</v>
      </c>
      <c r="K710" s="13" t="str">
        <f t="shared" si="9"/>
        <v>12.5</v>
      </c>
    </row>
    <row r="711">
      <c r="A711" s="10">
        <v>710.0</v>
      </c>
      <c r="B711" s="11" t="s">
        <v>729</v>
      </c>
      <c r="C711" s="12" t="str">
        <f t="shared" si="1"/>
        <v>ORDER1646//CUST2624/45431/Paneer/Q-2/*@?##80</v>
      </c>
      <c r="D711" s="13" t="str">
        <f t="shared" si="2"/>
        <v>ORDER1646CUST262445431PaneerQ-2*@?##80</v>
      </c>
      <c r="E711" s="13" t="str">
        <f t="shared" si="3"/>
        <v>ORDER1646CUST262445431PaneerQ280</v>
      </c>
      <c r="F711" s="14">
        <f t="shared" si="4"/>
        <v>45431</v>
      </c>
      <c r="G711" s="13" t="str">
        <f t="shared" si="5"/>
        <v>ORDER1646</v>
      </c>
      <c r="H711" s="13" t="str">
        <f t="shared" si="6"/>
        <v>CUST2624</v>
      </c>
      <c r="I711" s="13" t="str">
        <f t="shared" si="7"/>
        <v>Paneer</v>
      </c>
      <c r="J711" s="13" t="str">
        <f t="shared" si="8"/>
        <v>2</v>
      </c>
      <c r="K711" s="13" t="str">
        <f t="shared" si="9"/>
        <v>80</v>
      </c>
    </row>
    <row r="712">
      <c r="A712" s="10">
        <v>711.0</v>
      </c>
      <c r="B712" s="11" t="s">
        <v>730</v>
      </c>
      <c r="C712" s="12" t="str">
        <f t="shared" si="1"/>
        <v>ORDER1645//CUST4759/45431/Butter/Q-1/*@?##125</v>
      </c>
      <c r="D712" s="13" t="str">
        <f t="shared" si="2"/>
        <v>ORDER1645CUST475945431ButterQ-1*@?##125</v>
      </c>
      <c r="E712" s="13" t="str">
        <f t="shared" si="3"/>
        <v>ORDER1645CUST475945431ButterQ1125</v>
      </c>
      <c r="F712" s="14">
        <f t="shared" si="4"/>
        <v>45431</v>
      </c>
      <c r="G712" s="13" t="str">
        <f t="shared" si="5"/>
        <v>ORDER1645</v>
      </c>
      <c r="H712" s="13" t="str">
        <f t="shared" si="6"/>
        <v>CUST4759</v>
      </c>
      <c r="I712" s="13" t="str">
        <f t="shared" si="7"/>
        <v>Butter</v>
      </c>
      <c r="J712" s="13" t="str">
        <f t="shared" si="8"/>
        <v>1</v>
      </c>
      <c r="K712" s="13" t="str">
        <f t="shared" si="9"/>
        <v>125</v>
      </c>
    </row>
    <row r="713">
      <c r="A713" s="10">
        <v>712.0</v>
      </c>
      <c r="B713" s="11" t="s">
        <v>731</v>
      </c>
      <c r="C713" s="12" t="str">
        <f t="shared" si="1"/>
        <v>ORDER1645//CUST4759/45431/CheeseSlices/Q-2/*@?##120</v>
      </c>
      <c r="D713" s="13" t="str">
        <f t="shared" si="2"/>
        <v>ORDER1645CUST475945431CheeseSlicesQ-2*@?##120</v>
      </c>
      <c r="E713" s="13" t="str">
        <f t="shared" si="3"/>
        <v>ORDER1645CUST475945431CheeseSlicesQ2120</v>
      </c>
      <c r="F713" s="14">
        <f t="shared" si="4"/>
        <v>45431</v>
      </c>
      <c r="G713" s="13" t="str">
        <f t="shared" si="5"/>
        <v>ORDER1645</v>
      </c>
      <c r="H713" s="13" t="str">
        <f t="shared" si="6"/>
        <v>CUST4759</v>
      </c>
      <c r="I713" s="13" t="str">
        <f t="shared" si="7"/>
        <v>CheeseSlices</v>
      </c>
      <c r="J713" s="13" t="str">
        <f t="shared" si="8"/>
        <v>2</v>
      </c>
      <c r="K713" s="13" t="str">
        <f t="shared" si="9"/>
        <v>120</v>
      </c>
    </row>
    <row r="714">
      <c r="A714" s="10">
        <v>713.0</v>
      </c>
      <c r="B714" s="11" t="s">
        <v>732</v>
      </c>
      <c r="C714" s="12" t="str">
        <f t="shared" si="1"/>
        <v>ORDER1644//CUST2124/45431/Sugar/Q-1/*@?##22.5</v>
      </c>
      <c r="D714" s="13" t="str">
        <f t="shared" si="2"/>
        <v>ORDER1644CUST212445431SugarQ-1*@?##22.5</v>
      </c>
      <c r="E714" s="13" t="str">
        <f t="shared" si="3"/>
        <v>ORDER1644CUST212445431SugarQ122.5</v>
      </c>
      <c r="F714" s="14">
        <f t="shared" si="4"/>
        <v>45431</v>
      </c>
      <c r="G714" s="13" t="str">
        <f t="shared" si="5"/>
        <v>ORDER1644</v>
      </c>
      <c r="H714" s="13" t="str">
        <f t="shared" si="6"/>
        <v>CUST2124</v>
      </c>
      <c r="I714" s="13" t="str">
        <f t="shared" si="7"/>
        <v>Sugar</v>
      </c>
      <c r="J714" s="13" t="str">
        <f t="shared" si="8"/>
        <v>1</v>
      </c>
      <c r="K714" s="13" t="str">
        <f t="shared" si="9"/>
        <v>22.5</v>
      </c>
    </row>
    <row r="715">
      <c r="A715" s="10">
        <v>714.0</v>
      </c>
      <c r="B715" s="11" t="s">
        <v>733</v>
      </c>
      <c r="C715" s="12" t="str">
        <f t="shared" si="1"/>
        <v>ORDER1644//CUST2124/45431/CookingOil/Q-2/*@?##150</v>
      </c>
      <c r="D715" s="13" t="str">
        <f t="shared" si="2"/>
        <v>ORDER1644CUST212445431CookingOilQ-2*@?##150</v>
      </c>
      <c r="E715" s="13" t="str">
        <f t="shared" si="3"/>
        <v>ORDER1644CUST212445431CookingOilQ2150</v>
      </c>
      <c r="F715" s="14">
        <f t="shared" si="4"/>
        <v>45431</v>
      </c>
      <c r="G715" s="13" t="str">
        <f t="shared" si="5"/>
        <v>ORDER1644</v>
      </c>
      <c r="H715" s="13" t="str">
        <f t="shared" si="6"/>
        <v>CUST2124</v>
      </c>
      <c r="I715" s="13" t="str">
        <f t="shared" si="7"/>
        <v>CookingOil</v>
      </c>
      <c r="J715" s="13" t="str">
        <f t="shared" si="8"/>
        <v>2</v>
      </c>
      <c r="K715" s="13" t="str">
        <f t="shared" si="9"/>
        <v>150</v>
      </c>
    </row>
    <row r="716">
      <c r="A716" s="10">
        <v>715.0</v>
      </c>
      <c r="B716" s="11" t="s">
        <v>734</v>
      </c>
      <c r="C716" s="12" t="str">
        <f t="shared" si="1"/>
        <v>ORDER1643//CUST2679/45431/TeaLeaves/Q-1/*@?##60</v>
      </c>
      <c r="D716" s="13" t="str">
        <f t="shared" si="2"/>
        <v>ORDER1643CUST267945431TeaLeavesQ-1*@?##60</v>
      </c>
      <c r="E716" s="13" t="str">
        <f t="shared" si="3"/>
        <v>ORDER1643CUST267945431TeaLeavesQ160</v>
      </c>
      <c r="F716" s="14">
        <f t="shared" si="4"/>
        <v>45431</v>
      </c>
      <c r="G716" s="13" t="str">
        <f t="shared" si="5"/>
        <v>ORDER1643</v>
      </c>
      <c r="H716" s="13" t="str">
        <f t="shared" si="6"/>
        <v>CUST2679</v>
      </c>
      <c r="I716" s="13" t="str">
        <f t="shared" si="7"/>
        <v>TeaLeaves</v>
      </c>
      <c r="J716" s="13" t="str">
        <f t="shared" si="8"/>
        <v>1</v>
      </c>
      <c r="K716" s="13" t="str">
        <f t="shared" si="9"/>
        <v>60</v>
      </c>
    </row>
    <row r="717">
      <c r="A717" s="10">
        <v>716.0</v>
      </c>
      <c r="B717" s="11" t="s">
        <v>735</v>
      </c>
      <c r="C717" s="12" t="str">
        <f t="shared" si="1"/>
        <v>ORDER1643//CUST2679/45431/CoffeePowder/Q-2/*@?##90</v>
      </c>
      <c r="D717" s="13" t="str">
        <f t="shared" si="2"/>
        <v>ORDER1643CUST267945431CoffeePowderQ-2*@?##90</v>
      </c>
      <c r="E717" s="13" t="str">
        <f t="shared" si="3"/>
        <v>ORDER1643CUST267945431CoffeePowderQ290</v>
      </c>
      <c r="F717" s="14">
        <f t="shared" si="4"/>
        <v>45431</v>
      </c>
      <c r="G717" s="13" t="str">
        <f t="shared" si="5"/>
        <v>ORDER1643</v>
      </c>
      <c r="H717" s="13" t="str">
        <f t="shared" si="6"/>
        <v>CUST2679</v>
      </c>
      <c r="I717" s="13" t="str">
        <f t="shared" si="7"/>
        <v>CoffeePowder</v>
      </c>
      <c r="J717" s="13" t="str">
        <f t="shared" si="8"/>
        <v>2</v>
      </c>
      <c r="K717" s="13" t="str">
        <f t="shared" si="9"/>
        <v>90</v>
      </c>
    </row>
    <row r="718">
      <c r="A718" s="10">
        <v>717.0</v>
      </c>
      <c r="B718" s="11" t="s">
        <v>736</v>
      </c>
      <c r="C718" s="12" t="str">
        <f t="shared" si="1"/>
        <v>ORDER1642//CUST8225/45431/Biscuits/Q-2/*@?##40</v>
      </c>
      <c r="D718" s="13" t="str">
        <f t="shared" si="2"/>
        <v>ORDER1642CUST822545431BiscuitsQ-2*@?##40</v>
      </c>
      <c r="E718" s="13" t="str">
        <f t="shared" si="3"/>
        <v>ORDER1642CUST822545431BiscuitsQ240</v>
      </c>
      <c r="F718" s="14">
        <f t="shared" si="4"/>
        <v>45431</v>
      </c>
      <c r="G718" s="13" t="str">
        <f t="shared" si="5"/>
        <v>ORDER1642</v>
      </c>
      <c r="H718" s="13" t="str">
        <f t="shared" si="6"/>
        <v>CUST8225</v>
      </c>
      <c r="I718" s="13" t="str">
        <f t="shared" si="7"/>
        <v>Biscuits</v>
      </c>
      <c r="J718" s="13" t="str">
        <f t="shared" si="8"/>
        <v>2</v>
      </c>
      <c r="K718" s="13" t="str">
        <f t="shared" si="9"/>
        <v>40</v>
      </c>
    </row>
    <row r="719">
      <c r="A719" s="10">
        <v>718.0</v>
      </c>
      <c r="B719" s="11" t="s">
        <v>737</v>
      </c>
      <c r="C719" s="12" t="str">
        <f t="shared" si="1"/>
        <v>ORDER1642//CUST8225/45431/Chocolates/Q-1/*@?##50</v>
      </c>
      <c r="D719" s="13" t="str">
        <f t="shared" si="2"/>
        <v>ORDER1642CUST822545431ChocolatesQ-1*@?##50</v>
      </c>
      <c r="E719" s="13" t="str">
        <f t="shared" si="3"/>
        <v>ORDER1642CUST822545431ChocolatesQ150</v>
      </c>
      <c r="F719" s="14">
        <f t="shared" si="4"/>
        <v>45431</v>
      </c>
      <c r="G719" s="13" t="str">
        <f t="shared" si="5"/>
        <v>ORDER1642</v>
      </c>
      <c r="H719" s="13" t="str">
        <f t="shared" si="6"/>
        <v>CUST8225</v>
      </c>
      <c r="I719" s="13" t="str">
        <f t="shared" si="7"/>
        <v>Chocolates</v>
      </c>
      <c r="J719" s="13" t="str">
        <f t="shared" si="8"/>
        <v>1</v>
      </c>
      <c r="K719" s="13" t="str">
        <f t="shared" si="9"/>
        <v>50</v>
      </c>
    </row>
    <row r="720">
      <c r="A720" s="10">
        <v>719.0</v>
      </c>
      <c r="B720" s="11" t="s">
        <v>738</v>
      </c>
      <c r="C720" s="12" t="str">
        <f t="shared" si="1"/>
        <v>ORDER1641//CUST4912/45431/IceCream/Q-1/*@?##90</v>
      </c>
      <c r="D720" s="13" t="str">
        <f t="shared" si="2"/>
        <v>ORDER1641CUST491245431IceCreamQ-1*@?##90</v>
      </c>
      <c r="E720" s="13" t="str">
        <f t="shared" si="3"/>
        <v>ORDER1641CUST491245431IceCreamQ190</v>
      </c>
      <c r="F720" s="14">
        <f t="shared" si="4"/>
        <v>45431</v>
      </c>
      <c r="G720" s="13" t="str">
        <f t="shared" si="5"/>
        <v>ORDER1641</v>
      </c>
      <c r="H720" s="13" t="str">
        <f t="shared" si="6"/>
        <v>CUST4912</v>
      </c>
      <c r="I720" s="13" t="str">
        <f t="shared" si="7"/>
        <v>IceCream</v>
      </c>
      <c r="J720" s="13" t="str">
        <f t="shared" si="8"/>
        <v>1</v>
      </c>
      <c r="K720" s="13" t="str">
        <f t="shared" si="9"/>
        <v>90</v>
      </c>
    </row>
    <row r="721">
      <c r="A721" s="10">
        <v>720.0</v>
      </c>
      <c r="B721" s="11" t="s">
        <v>739</v>
      </c>
      <c r="C721" s="12" t="str">
        <f t="shared" si="1"/>
        <v>ORDER1641//CUST4912/45431/SoftDrink/Q-1/*@?##50</v>
      </c>
      <c r="D721" s="13" t="str">
        <f t="shared" si="2"/>
        <v>ORDER1641CUST491245431SoftDrinkQ-1*@?##50</v>
      </c>
      <c r="E721" s="13" t="str">
        <f t="shared" si="3"/>
        <v>ORDER1641CUST491245431SoftDrinkQ150</v>
      </c>
      <c r="F721" s="14">
        <f t="shared" si="4"/>
        <v>45431</v>
      </c>
      <c r="G721" s="13" t="str">
        <f t="shared" si="5"/>
        <v>ORDER1641</v>
      </c>
      <c r="H721" s="13" t="str">
        <f t="shared" si="6"/>
        <v>CUST4912</v>
      </c>
      <c r="I721" s="13" t="str">
        <f t="shared" si="7"/>
        <v>SoftDrink</v>
      </c>
      <c r="J721" s="13" t="str">
        <f t="shared" si="8"/>
        <v>1</v>
      </c>
      <c r="K721" s="13" t="str">
        <f t="shared" si="9"/>
        <v>50</v>
      </c>
    </row>
    <row r="722">
      <c r="A722" s="10">
        <v>721.0</v>
      </c>
      <c r="B722" s="11" t="s">
        <v>740</v>
      </c>
      <c r="C722" s="12" t="str">
        <f t="shared" si="1"/>
        <v>ORDER1640//CUST9482/45431/BasmatiRice/Q-1/*@?##60</v>
      </c>
      <c r="D722" s="13" t="str">
        <f t="shared" si="2"/>
        <v>ORDER1640CUST948245431BasmatiRiceQ-1*@?##60</v>
      </c>
      <c r="E722" s="13" t="str">
        <f t="shared" si="3"/>
        <v>ORDER1640CUST948245431BasmatiRiceQ160</v>
      </c>
      <c r="F722" s="14">
        <f t="shared" si="4"/>
        <v>45431</v>
      </c>
      <c r="G722" s="13" t="str">
        <f t="shared" si="5"/>
        <v>ORDER1640</v>
      </c>
      <c r="H722" s="13" t="str">
        <f t="shared" si="6"/>
        <v>CUST9482</v>
      </c>
      <c r="I722" s="13" t="str">
        <f t="shared" si="7"/>
        <v>BasmatiRice</v>
      </c>
      <c r="J722" s="13" t="str">
        <f t="shared" si="8"/>
        <v>1</v>
      </c>
      <c r="K722" s="13" t="str">
        <f t="shared" si="9"/>
        <v>60</v>
      </c>
    </row>
    <row r="723">
      <c r="A723" s="10">
        <v>722.0</v>
      </c>
      <c r="B723" s="11" t="s">
        <v>741</v>
      </c>
      <c r="C723" s="12" t="str">
        <f t="shared" si="1"/>
        <v>ORDER1640//CUST9482/45431/WholeWheatBread/Q-1/*@?##20</v>
      </c>
      <c r="D723" s="13" t="str">
        <f t="shared" si="2"/>
        <v>ORDER1640CUST948245431WholeWheatBreadQ-1*@?##20</v>
      </c>
      <c r="E723" s="13" t="str">
        <f t="shared" si="3"/>
        <v>ORDER1640CUST948245431WholeWheatBreadQ120</v>
      </c>
      <c r="F723" s="14">
        <f t="shared" si="4"/>
        <v>45431</v>
      </c>
      <c r="G723" s="13" t="str">
        <f t="shared" si="5"/>
        <v>ORDER1640</v>
      </c>
      <c r="H723" s="13" t="str">
        <f t="shared" si="6"/>
        <v>CUST9482</v>
      </c>
      <c r="I723" s="13" t="str">
        <f t="shared" si="7"/>
        <v>WholeWheatBread</v>
      </c>
      <c r="J723" s="13" t="str">
        <f t="shared" si="8"/>
        <v>1</v>
      </c>
      <c r="K723" s="13" t="str">
        <f t="shared" si="9"/>
        <v>20</v>
      </c>
    </row>
    <row r="724">
      <c r="A724" s="10">
        <v>723.0</v>
      </c>
      <c r="B724" s="11" t="s">
        <v>742</v>
      </c>
      <c r="C724" s="12" t="str">
        <f t="shared" si="1"/>
        <v>ORDER1639//CUST6869/45431/FreshMilk/Q-2/*@?##60</v>
      </c>
      <c r="D724" s="13" t="str">
        <f t="shared" si="2"/>
        <v>ORDER1639CUST686945431FreshMilkQ-2*@?##60</v>
      </c>
      <c r="E724" s="13" t="str">
        <f t="shared" si="3"/>
        <v>ORDER1639CUST686945431FreshMilkQ260</v>
      </c>
      <c r="F724" s="14">
        <f t="shared" si="4"/>
        <v>45431</v>
      </c>
      <c r="G724" s="13" t="str">
        <f t="shared" si="5"/>
        <v>ORDER1639</v>
      </c>
      <c r="H724" s="13" t="str">
        <f t="shared" si="6"/>
        <v>CUST6869</v>
      </c>
      <c r="I724" s="13" t="str">
        <f t="shared" si="7"/>
        <v>FreshMilk</v>
      </c>
      <c r="J724" s="13" t="str">
        <f t="shared" si="8"/>
        <v>2</v>
      </c>
      <c r="K724" s="13" t="str">
        <f t="shared" si="9"/>
        <v>60</v>
      </c>
    </row>
    <row r="725">
      <c r="A725" s="10">
        <v>724.0</v>
      </c>
      <c r="B725" s="11" t="s">
        <v>743</v>
      </c>
      <c r="C725" s="12" t="str">
        <f t="shared" si="1"/>
        <v>ORDER1639//CUST6869/45431/Eggs/Q-2/*@?##80</v>
      </c>
      <c r="D725" s="13" t="str">
        <f t="shared" si="2"/>
        <v>ORDER1639CUST686945431EggsQ-2*@?##80</v>
      </c>
      <c r="E725" s="13" t="str">
        <f t="shared" si="3"/>
        <v>ORDER1639CUST686945431EggsQ280</v>
      </c>
      <c r="F725" s="14">
        <f t="shared" si="4"/>
        <v>45431</v>
      </c>
      <c r="G725" s="13" t="str">
        <f t="shared" si="5"/>
        <v>ORDER1639</v>
      </c>
      <c r="H725" s="13" t="str">
        <f t="shared" si="6"/>
        <v>CUST6869</v>
      </c>
      <c r="I725" s="13" t="str">
        <f t="shared" si="7"/>
        <v>Eggs</v>
      </c>
      <c r="J725" s="13" t="str">
        <f t="shared" si="8"/>
        <v>2</v>
      </c>
      <c r="K725" s="13" t="str">
        <f t="shared" si="9"/>
        <v>80</v>
      </c>
    </row>
    <row r="726">
      <c r="A726" s="10">
        <v>725.0</v>
      </c>
      <c r="B726" s="11" t="s">
        <v>744</v>
      </c>
      <c r="C726" s="12" t="str">
        <f t="shared" si="1"/>
        <v>ORDER1638//CUST6549/45431/ChickenBreast/Q-1/*@?##125</v>
      </c>
      <c r="D726" s="13" t="str">
        <f t="shared" si="2"/>
        <v>ORDER1638CUST654945431ChickenBreastQ-1*@?##125</v>
      </c>
      <c r="E726" s="13" t="str">
        <f t="shared" si="3"/>
        <v>ORDER1638CUST654945431ChickenBreastQ1125</v>
      </c>
      <c r="F726" s="14">
        <f t="shared" si="4"/>
        <v>45431</v>
      </c>
      <c r="G726" s="13" t="str">
        <f t="shared" si="5"/>
        <v>ORDER1638</v>
      </c>
      <c r="H726" s="13" t="str">
        <f t="shared" si="6"/>
        <v>CUST6549</v>
      </c>
      <c r="I726" s="13" t="str">
        <f t="shared" si="7"/>
        <v>ChickenBreast</v>
      </c>
      <c r="J726" s="13" t="str">
        <f t="shared" si="8"/>
        <v>1</v>
      </c>
      <c r="K726" s="13" t="str">
        <f t="shared" si="9"/>
        <v>125</v>
      </c>
    </row>
    <row r="727">
      <c r="A727" s="10">
        <v>726.0</v>
      </c>
      <c r="B727" s="11" t="s">
        <v>745</v>
      </c>
      <c r="C727" s="12" t="str">
        <f t="shared" si="1"/>
        <v>ORDER1638//CUST6549/45431/Apples/Q-1/*@?##75</v>
      </c>
      <c r="D727" s="13" t="str">
        <f t="shared" si="2"/>
        <v>ORDER1638CUST654945431ApplesQ-1*@?##75</v>
      </c>
      <c r="E727" s="13" t="str">
        <f t="shared" si="3"/>
        <v>ORDER1638CUST654945431ApplesQ175</v>
      </c>
      <c r="F727" s="14">
        <f t="shared" si="4"/>
        <v>45431</v>
      </c>
      <c r="G727" s="13" t="str">
        <f t="shared" si="5"/>
        <v>ORDER1638</v>
      </c>
      <c r="H727" s="13" t="str">
        <f t="shared" si="6"/>
        <v>CUST6549</v>
      </c>
      <c r="I727" s="13" t="str">
        <f t="shared" si="7"/>
        <v>Apples</v>
      </c>
      <c r="J727" s="13" t="str">
        <f t="shared" si="8"/>
        <v>1</v>
      </c>
      <c r="K727" s="13" t="str">
        <f t="shared" si="9"/>
        <v>75</v>
      </c>
    </row>
    <row r="728">
      <c r="A728" s="10">
        <v>727.0</v>
      </c>
      <c r="B728" s="11" t="s">
        <v>746</v>
      </c>
      <c r="C728" s="12" t="str">
        <f t="shared" si="1"/>
        <v>ORDER1637//CUST3384/45431/Bananas/Q-1/*@?##25</v>
      </c>
      <c r="D728" s="13" t="str">
        <f t="shared" si="2"/>
        <v>ORDER1637CUST338445431BananasQ-1*@?##25</v>
      </c>
      <c r="E728" s="13" t="str">
        <f t="shared" si="3"/>
        <v>ORDER1637CUST338445431BananasQ125</v>
      </c>
      <c r="F728" s="14">
        <f t="shared" si="4"/>
        <v>45431</v>
      </c>
      <c r="G728" s="13" t="str">
        <f t="shared" si="5"/>
        <v>ORDER1637</v>
      </c>
      <c r="H728" s="13" t="str">
        <f t="shared" si="6"/>
        <v>CUST3384</v>
      </c>
      <c r="I728" s="13" t="str">
        <f t="shared" si="7"/>
        <v>Bananas</v>
      </c>
      <c r="J728" s="13" t="str">
        <f t="shared" si="8"/>
        <v>1</v>
      </c>
      <c r="K728" s="13" t="str">
        <f t="shared" si="9"/>
        <v>25</v>
      </c>
    </row>
    <row r="729">
      <c r="A729" s="10">
        <v>728.0</v>
      </c>
      <c r="B729" s="11" t="s">
        <v>747</v>
      </c>
      <c r="C729" s="12" t="str">
        <f t="shared" si="1"/>
        <v>ORDER1637//CUST3384/45431/Potatoes/Q-1/*@?##15</v>
      </c>
      <c r="D729" s="13" t="str">
        <f t="shared" si="2"/>
        <v>ORDER1637CUST338445431PotatoesQ-1*@?##15</v>
      </c>
      <c r="E729" s="13" t="str">
        <f t="shared" si="3"/>
        <v>ORDER1637CUST338445431PotatoesQ115</v>
      </c>
      <c r="F729" s="14">
        <f t="shared" si="4"/>
        <v>45431</v>
      </c>
      <c r="G729" s="13" t="str">
        <f t="shared" si="5"/>
        <v>ORDER1637</v>
      </c>
      <c r="H729" s="13" t="str">
        <f t="shared" si="6"/>
        <v>CUST3384</v>
      </c>
      <c r="I729" s="13" t="str">
        <f t="shared" si="7"/>
        <v>Potatoes</v>
      </c>
      <c r="J729" s="13" t="str">
        <f t="shared" si="8"/>
        <v>1</v>
      </c>
      <c r="K729" s="13" t="str">
        <f t="shared" si="9"/>
        <v>15</v>
      </c>
    </row>
    <row r="730">
      <c r="A730" s="10">
        <v>729.0</v>
      </c>
      <c r="B730" s="11" t="s">
        <v>748</v>
      </c>
      <c r="C730" s="12" t="str">
        <f t="shared" si="1"/>
        <v>ORDER1636//CUST2658/45431/Onions/Q-1/*@?##12.5</v>
      </c>
      <c r="D730" s="13" t="str">
        <f t="shared" si="2"/>
        <v>ORDER1636CUST265845431OnionsQ-1*@?##12.5</v>
      </c>
      <c r="E730" s="13" t="str">
        <f t="shared" si="3"/>
        <v>ORDER1636CUST265845431OnionsQ112.5</v>
      </c>
      <c r="F730" s="14">
        <f t="shared" si="4"/>
        <v>45431</v>
      </c>
      <c r="G730" s="13" t="str">
        <f t="shared" si="5"/>
        <v>ORDER1636</v>
      </c>
      <c r="H730" s="13" t="str">
        <f t="shared" si="6"/>
        <v>CUST2658</v>
      </c>
      <c r="I730" s="13" t="str">
        <f t="shared" si="7"/>
        <v>Onions</v>
      </c>
      <c r="J730" s="13" t="str">
        <f t="shared" si="8"/>
        <v>1</v>
      </c>
      <c r="K730" s="13" t="str">
        <f t="shared" si="9"/>
        <v>12.5</v>
      </c>
    </row>
    <row r="731">
      <c r="A731" s="10">
        <v>730.0</v>
      </c>
      <c r="B731" s="11" t="s">
        <v>749</v>
      </c>
      <c r="C731" s="12" t="str">
        <f t="shared" si="1"/>
        <v>ORDER1636//CUST2658/45431/Paneer/Q-1/*@?##40</v>
      </c>
      <c r="D731" s="13" t="str">
        <f t="shared" si="2"/>
        <v>ORDER1636CUST265845431PaneerQ-1*@?##40</v>
      </c>
      <c r="E731" s="13" t="str">
        <f t="shared" si="3"/>
        <v>ORDER1636CUST265845431PaneerQ140</v>
      </c>
      <c r="F731" s="14">
        <f t="shared" si="4"/>
        <v>45431</v>
      </c>
      <c r="G731" s="13" t="str">
        <f t="shared" si="5"/>
        <v>ORDER1636</v>
      </c>
      <c r="H731" s="13" t="str">
        <f t="shared" si="6"/>
        <v>CUST2658</v>
      </c>
      <c r="I731" s="13" t="str">
        <f t="shared" si="7"/>
        <v>Paneer</v>
      </c>
      <c r="J731" s="13" t="str">
        <f t="shared" si="8"/>
        <v>1</v>
      </c>
      <c r="K731" s="13" t="str">
        <f t="shared" si="9"/>
        <v>40</v>
      </c>
    </row>
    <row r="732">
      <c r="A732" s="10">
        <v>731.0</v>
      </c>
      <c r="B732" s="11" t="s">
        <v>750</v>
      </c>
      <c r="C732" s="12" t="str">
        <f t="shared" si="1"/>
        <v>ORDER1635//CUST4675/45431/Butter/Q-1/*@?##125</v>
      </c>
      <c r="D732" s="13" t="str">
        <f t="shared" si="2"/>
        <v>ORDER1635CUST467545431ButterQ-1*@?##125</v>
      </c>
      <c r="E732" s="13" t="str">
        <f t="shared" si="3"/>
        <v>ORDER1635CUST467545431ButterQ1125</v>
      </c>
      <c r="F732" s="14">
        <f t="shared" si="4"/>
        <v>45431</v>
      </c>
      <c r="G732" s="13" t="str">
        <f t="shared" si="5"/>
        <v>ORDER1635</v>
      </c>
      <c r="H732" s="13" t="str">
        <f t="shared" si="6"/>
        <v>CUST4675</v>
      </c>
      <c r="I732" s="13" t="str">
        <f t="shared" si="7"/>
        <v>Butter</v>
      </c>
      <c r="J732" s="13" t="str">
        <f t="shared" si="8"/>
        <v>1</v>
      </c>
      <c r="K732" s="13" t="str">
        <f t="shared" si="9"/>
        <v>125</v>
      </c>
    </row>
    <row r="733">
      <c r="A733" s="10">
        <v>732.0</v>
      </c>
      <c r="B733" s="11" t="s">
        <v>751</v>
      </c>
      <c r="C733" s="12" t="str">
        <f t="shared" si="1"/>
        <v>ORDER1635//CUST4675/45431/CheeseSlices/Q-1/*@?##60</v>
      </c>
      <c r="D733" s="13" t="str">
        <f t="shared" si="2"/>
        <v>ORDER1635CUST467545431CheeseSlicesQ-1*@?##60</v>
      </c>
      <c r="E733" s="13" t="str">
        <f t="shared" si="3"/>
        <v>ORDER1635CUST467545431CheeseSlicesQ160</v>
      </c>
      <c r="F733" s="14">
        <f t="shared" si="4"/>
        <v>45431</v>
      </c>
      <c r="G733" s="13" t="str">
        <f t="shared" si="5"/>
        <v>ORDER1635</v>
      </c>
      <c r="H733" s="13" t="str">
        <f t="shared" si="6"/>
        <v>CUST4675</v>
      </c>
      <c r="I733" s="13" t="str">
        <f t="shared" si="7"/>
        <v>CheeseSlices</v>
      </c>
      <c r="J733" s="13" t="str">
        <f t="shared" si="8"/>
        <v>1</v>
      </c>
      <c r="K733" s="13" t="str">
        <f t="shared" si="9"/>
        <v>60</v>
      </c>
    </row>
    <row r="734">
      <c r="A734" s="10">
        <v>733.0</v>
      </c>
      <c r="B734" s="11" t="s">
        <v>752</v>
      </c>
      <c r="C734" s="12" t="str">
        <f t="shared" si="1"/>
        <v>ORDER1634//CUST6570/45431/Sugar/Q-1/*@?##22.5</v>
      </c>
      <c r="D734" s="13" t="str">
        <f t="shared" si="2"/>
        <v>ORDER1634CUST657045431SugarQ-1*@?##22.5</v>
      </c>
      <c r="E734" s="13" t="str">
        <f t="shared" si="3"/>
        <v>ORDER1634CUST657045431SugarQ122.5</v>
      </c>
      <c r="F734" s="14">
        <f t="shared" si="4"/>
        <v>45431</v>
      </c>
      <c r="G734" s="13" t="str">
        <f t="shared" si="5"/>
        <v>ORDER1634</v>
      </c>
      <c r="H734" s="13" t="str">
        <f t="shared" si="6"/>
        <v>CUST6570</v>
      </c>
      <c r="I734" s="13" t="str">
        <f t="shared" si="7"/>
        <v>Sugar</v>
      </c>
      <c r="J734" s="13" t="str">
        <f t="shared" si="8"/>
        <v>1</v>
      </c>
      <c r="K734" s="13" t="str">
        <f t="shared" si="9"/>
        <v>22.5</v>
      </c>
    </row>
    <row r="735">
      <c r="A735" s="10">
        <v>734.0</v>
      </c>
      <c r="B735" s="11" t="s">
        <v>753</v>
      </c>
      <c r="C735" s="12" t="str">
        <f t="shared" si="1"/>
        <v>ORDER1634//CUST6570/45431/CookingOil/Q-1/*@?##75</v>
      </c>
      <c r="D735" s="13" t="str">
        <f t="shared" si="2"/>
        <v>ORDER1634CUST657045431CookingOilQ-1*@?##75</v>
      </c>
      <c r="E735" s="13" t="str">
        <f t="shared" si="3"/>
        <v>ORDER1634CUST657045431CookingOilQ175</v>
      </c>
      <c r="F735" s="14">
        <f t="shared" si="4"/>
        <v>45431</v>
      </c>
      <c r="G735" s="13" t="str">
        <f t="shared" si="5"/>
        <v>ORDER1634</v>
      </c>
      <c r="H735" s="13" t="str">
        <f t="shared" si="6"/>
        <v>CUST6570</v>
      </c>
      <c r="I735" s="13" t="str">
        <f t="shared" si="7"/>
        <v>CookingOil</v>
      </c>
      <c r="J735" s="13" t="str">
        <f t="shared" si="8"/>
        <v>1</v>
      </c>
      <c r="K735" s="13" t="str">
        <f t="shared" si="9"/>
        <v>75</v>
      </c>
    </row>
    <row r="736">
      <c r="A736" s="10">
        <v>735.0</v>
      </c>
      <c r="B736" s="11" t="s">
        <v>754</v>
      </c>
      <c r="C736" s="12" t="str">
        <f t="shared" si="1"/>
        <v>ORDER1633//CUST3954/45431/TeaLeaves/Q-2/*@?##120</v>
      </c>
      <c r="D736" s="13" t="str">
        <f t="shared" si="2"/>
        <v>ORDER1633CUST395445431TeaLeavesQ-2*@?##120</v>
      </c>
      <c r="E736" s="13" t="str">
        <f t="shared" si="3"/>
        <v>ORDER1633CUST395445431TeaLeavesQ2120</v>
      </c>
      <c r="F736" s="14">
        <f t="shared" si="4"/>
        <v>45431</v>
      </c>
      <c r="G736" s="13" t="str">
        <f t="shared" si="5"/>
        <v>ORDER1633</v>
      </c>
      <c r="H736" s="13" t="str">
        <f t="shared" si="6"/>
        <v>CUST3954</v>
      </c>
      <c r="I736" s="13" t="str">
        <f t="shared" si="7"/>
        <v>TeaLeaves</v>
      </c>
      <c r="J736" s="13" t="str">
        <f t="shared" si="8"/>
        <v>2</v>
      </c>
      <c r="K736" s="13" t="str">
        <f t="shared" si="9"/>
        <v>120</v>
      </c>
    </row>
    <row r="737">
      <c r="A737" s="10">
        <v>736.0</v>
      </c>
      <c r="B737" s="11" t="s">
        <v>755</v>
      </c>
      <c r="C737" s="12" t="str">
        <f t="shared" si="1"/>
        <v>ORDER1633//CUST3954/45431/CoffeePowder/Q-1/*@?##45</v>
      </c>
      <c r="D737" s="13" t="str">
        <f t="shared" si="2"/>
        <v>ORDER1633CUST395445431CoffeePowderQ-1*@?##45</v>
      </c>
      <c r="E737" s="13" t="str">
        <f t="shared" si="3"/>
        <v>ORDER1633CUST395445431CoffeePowderQ145</v>
      </c>
      <c r="F737" s="14">
        <f t="shared" si="4"/>
        <v>45431</v>
      </c>
      <c r="G737" s="13" t="str">
        <f t="shared" si="5"/>
        <v>ORDER1633</v>
      </c>
      <c r="H737" s="13" t="str">
        <f t="shared" si="6"/>
        <v>CUST3954</v>
      </c>
      <c r="I737" s="13" t="str">
        <f t="shared" si="7"/>
        <v>CoffeePowder</v>
      </c>
      <c r="J737" s="13" t="str">
        <f t="shared" si="8"/>
        <v>1</v>
      </c>
      <c r="K737" s="13" t="str">
        <f t="shared" si="9"/>
        <v>45</v>
      </c>
    </row>
    <row r="738">
      <c r="A738" s="10">
        <v>737.0</v>
      </c>
      <c r="B738" s="11" t="s">
        <v>756</v>
      </c>
      <c r="C738" s="12" t="str">
        <f t="shared" si="1"/>
        <v>ORDER1632//CUST7334/45431/Biscuits/Q-1/*@?##20</v>
      </c>
      <c r="D738" s="13" t="str">
        <f t="shared" si="2"/>
        <v>ORDER1632CUST733445431BiscuitsQ-1*@?##20</v>
      </c>
      <c r="E738" s="13" t="str">
        <f t="shared" si="3"/>
        <v>ORDER1632CUST733445431BiscuitsQ120</v>
      </c>
      <c r="F738" s="14">
        <f t="shared" si="4"/>
        <v>45431</v>
      </c>
      <c r="G738" s="13" t="str">
        <f t="shared" si="5"/>
        <v>ORDER1632</v>
      </c>
      <c r="H738" s="13" t="str">
        <f t="shared" si="6"/>
        <v>CUST7334</v>
      </c>
      <c r="I738" s="13" t="str">
        <f t="shared" si="7"/>
        <v>Biscuits</v>
      </c>
      <c r="J738" s="13" t="str">
        <f t="shared" si="8"/>
        <v>1</v>
      </c>
      <c r="K738" s="13" t="str">
        <f t="shared" si="9"/>
        <v>20</v>
      </c>
    </row>
    <row r="739">
      <c r="A739" s="10">
        <v>738.0</v>
      </c>
      <c r="B739" s="11" t="s">
        <v>757</v>
      </c>
      <c r="C739" s="12" t="str">
        <f t="shared" si="1"/>
        <v>ORDER1632//CUST7334/45431/Chocolates/Q-2/*@?##100</v>
      </c>
      <c r="D739" s="13" t="str">
        <f t="shared" si="2"/>
        <v>ORDER1632CUST733445431ChocolatesQ-2*@?##100</v>
      </c>
      <c r="E739" s="13" t="str">
        <f t="shared" si="3"/>
        <v>ORDER1632CUST733445431ChocolatesQ2100</v>
      </c>
      <c r="F739" s="14">
        <f t="shared" si="4"/>
        <v>45431</v>
      </c>
      <c r="G739" s="13" t="str">
        <f t="shared" si="5"/>
        <v>ORDER1632</v>
      </c>
      <c r="H739" s="13" t="str">
        <f t="shared" si="6"/>
        <v>CUST7334</v>
      </c>
      <c r="I739" s="13" t="str">
        <f t="shared" si="7"/>
        <v>Chocolates</v>
      </c>
      <c r="J739" s="13" t="str">
        <f t="shared" si="8"/>
        <v>2</v>
      </c>
      <c r="K739" s="13" t="str">
        <f t="shared" si="9"/>
        <v>100</v>
      </c>
    </row>
    <row r="740">
      <c r="A740" s="10">
        <v>739.0</v>
      </c>
      <c r="B740" s="11" t="s">
        <v>758</v>
      </c>
      <c r="C740" s="12" t="str">
        <f t="shared" si="1"/>
        <v>ORDER1631//CUST3153/45431/IceCream/Q-1/*@?##90</v>
      </c>
      <c r="D740" s="13" t="str">
        <f t="shared" si="2"/>
        <v>ORDER1631CUST315345431IceCreamQ-1*@?##90</v>
      </c>
      <c r="E740" s="13" t="str">
        <f t="shared" si="3"/>
        <v>ORDER1631CUST315345431IceCreamQ190</v>
      </c>
      <c r="F740" s="14">
        <f t="shared" si="4"/>
        <v>45431</v>
      </c>
      <c r="G740" s="13" t="str">
        <f t="shared" si="5"/>
        <v>ORDER1631</v>
      </c>
      <c r="H740" s="13" t="str">
        <f t="shared" si="6"/>
        <v>CUST3153</v>
      </c>
      <c r="I740" s="13" t="str">
        <f t="shared" si="7"/>
        <v>IceCream</v>
      </c>
      <c r="J740" s="13" t="str">
        <f t="shared" si="8"/>
        <v>1</v>
      </c>
      <c r="K740" s="13" t="str">
        <f t="shared" si="9"/>
        <v>90</v>
      </c>
    </row>
    <row r="741">
      <c r="A741" s="10">
        <v>740.0</v>
      </c>
      <c r="B741" s="11" t="s">
        <v>759</v>
      </c>
      <c r="C741" s="12" t="str">
        <f t="shared" si="1"/>
        <v>ORDER1631//CUST3153/45431/SoftDrink/Q-1/*@?##50</v>
      </c>
      <c r="D741" s="13" t="str">
        <f t="shared" si="2"/>
        <v>ORDER1631CUST315345431SoftDrinkQ-1*@?##50</v>
      </c>
      <c r="E741" s="13" t="str">
        <f t="shared" si="3"/>
        <v>ORDER1631CUST315345431SoftDrinkQ150</v>
      </c>
      <c r="F741" s="14">
        <f t="shared" si="4"/>
        <v>45431</v>
      </c>
      <c r="G741" s="13" t="str">
        <f t="shared" si="5"/>
        <v>ORDER1631</v>
      </c>
      <c r="H741" s="13" t="str">
        <f t="shared" si="6"/>
        <v>CUST3153</v>
      </c>
      <c r="I741" s="13" t="str">
        <f t="shared" si="7"/>
        <v>SoftDrink</v>
      </c>
      <c r="J741" s="13" t="str">
        <f t="shared" si="8"/>
        <v>1</v>
      </c>
      <c r="K741" s="13" t="str">
        <f t="shared" si="9"/>
        <v>50</v>
      </c>
    </row>
    <row r="742">
      <c r="A742" s="10">
        <v>741.0</v>
      </c>
      <c r="B742" s="11" t="s">
        <v>760</v>
      </c>
      <c r="C742" s="12" t="str">
        <f t="shared" si="1"/>
        <v>ORDER1630//CUST8836/45431/BasmatiRice/Q-2/*@?##120</v>
      </c>
      <c r="D742" s="13" t="str">
        <f t="shared" si="2"/>
        <v>ORDER1630CUST883645431BasmatiRiceQ-2*@?##120</v>
      </c>
      <c r="E742" s="13" t="str">
        <f t="shared" si="3"/>
        <v>ORDER1630CUST883645431BasmatiRiceQ2120</v>
      </c>
      <c r="F742" s="14">
        <f t="shared" si="4"/>
        <v>45431</v>
      </c>
      <c r="G742" s="13" t="str">
        <f t="shared" si="5"/>
        <v>ORDER1630</v>
      </c>
      <c r="H742" s="13" t="str">
        <f t="shared" si="6"/>
        <v>CUST8836</v>
      </c>
      <c r="I742" s="13" t="str">
        <f t="shared" si="7"/>
        <v>BasmatiRice</v>
      </c>
      <c r="J742" s="13" t="str">
        <f t="shared" si="8"/>
        <v>2</v>
      </c>
      <c r="K742" s="13" t="str">
        <f t="shared" si="9"/>
        <v>120</v>
      </c>
    </row>
    <row r="743">
      <c r="A743" s="10">
        <v>742.0</v>
      </c>
      <c r="B743" s="11" t="s">
        <v>761</v>
      </c>
      <c r="C743" s="12" t="str">
        <f t="shared" si="1"/>
        <v>ORDER1630//CUST8836/45431/WholeWheatBread/Q-2/*@?##40</v>
      </c>
      <c r="D743" s="13" t="str">
        <f t="shared" si="2"/>
        <v>ORDER1630CUST883645431WholeWheatBreadQ-2*@?##40</v>
      </c>
      <c r="E743" s="13" t="str">
        <f t="shared" si="3"/>
        <v>ORDER1630CUST883645431WholeWheatBreadQ240</v>
      </c>
      <c r="F743" s="14">
        <f t="shared" si="4"/>
        <v>45431</v>
      </c>
      <c r="G743" s="13" t="str">
        <f t="shared" si="5"/>
        <v>ORDER1630</v>
      </c>
      <c r="H743" s="13" t="str">
        <f t="shared" si="6"/>
        <v>CUST8836</v>
      </c>
      <c r="I743" s="13" t="str">
        <f t="shared" si="7"/>
        <v>WholeWheatBread</v>
      </c>
      <c r="J743" s="13" t="str">
        <f t="shared" si="8"/>
        <v>2</v>
      </c>
      <c r="K743" s="13" t="str">
        <f t="shared" si="9"/>
        <v>40</v>
      </c>
    </row>
    <row r="744">
      <c r="A744" s="10">
        <v>743.0</v>
      </c>
      <c r="B744" s="11" t="s">
        <v>762</v>
      </c>
      <c r="C744" s="12" t="str">
        <f t="shared" si="1"/>
        <v>ORDER1629//CUST8616/45430/FreshMilk/Q-2/*@?##60</v>
      </c>
      <c r="D744" s="13" t="str">
        <f t="shared" si="2"/>
        <v>ORDER1629CUST861645430FreshMilkQ-2*@?##60</v>
      </c>
      <c r="E744" s="13" t="str">
        <f t="shared" si="3"/>
        <v>ORDER1629CUST861645430FreshMilkQ260</v>
      </c>
      <c r="F744" s="14">
        <f t="shared" si="4"/>
        <v>45430</v>
      </c>
      <c r="G744" s="13" t="str">
        <f t="shared" si="5"/>
        <v>ORDER1629</v>
      </c>
      <c r="H744" s="13" t="str">
        <f t="shared" si="6"/>
        <v>CUST8616</v>
      </c>
      <c r="I744" s="13" t="str">
        <f t="shared" si="7"/>
        <v>FreshMilk</v>
      </c>
      <c r="J744" s="13" t="str">
        <f t="shared" si="8"/>
        <v>2</v>
      </c>
      <c r="K744" s="13" t="str">
        <f t="shared" si="9"/>
        <v>60</v>
      </c>
    </row>
    <row r="745">
      <c r="A745" s="10">
        <v>744.0</v>
      </c>
      <c r="B745" s="11" t="s">
        <v>763</v>
      </c>
      <c r="C745" s="12" t="str">
        <f t="shared" si="1"/>
        <v>ORDER1629//CUST8616/45430/Eggs/Q-2/*@?##80</v>
      </c>
      <c r="D745" s="13" t="str">
        <f t="shared" si="2"/>
        <v>ORDER1629CUST861645430EggsQ-2*@?##80</v>
      </c>
      <c r="E745" s="13" t="str">
        <f t="shared" si="3"/>
        <v>ORDER1629CUST861645430EggsQ280</v>
      </c>
      <c r="F745" s="14">
        <f t="shared" si="4"/>
        <v>45430</v>
      </c>
      <c r="G745" s="13" t="str">
        <f t="shared" si="5"/>
        <v>ORDER1629</v>
      </c>
      <c r="H745" s="13" t="str">
        <f t="shared" si="6"/>
        <v>CUST8616</v>
      </c>
      <c r="I745" s="13" t="str">
        <f t="shared" si="7"/>
        <v>Eggs</v>
      </c>
      <c r="J745" s="13" t="str">
        <f t="shared" si="8"/>
        <v>2</v>
      </c>
      <c r="K745" s="13" t="str">
        <f t="shared" si="9"/>
        <v>80</v>
      </c>
    </row>
    <row r="746">
      <c r="A746" s="10">
        <v>745.0</v>
      </c>
      <c r="B746" s="11" t="s">
        <v>764</v>
      </c>
      <c r="C746" s="12" t="str">
        <f t="shared" si="1"/>
        <v>ORDER1628//CUST4759/45430/ChickenBreast/Q-1/*@?##125</v>
      </c>
      <c r="D746" s="13" t="str">
        <f t="shared" si="2"/>
        <v>ORDER1628CUST475945430ChickenBreastQ-1*@?##125</v>
      </c>
      <c r="E746" s="13" t="str">
        <f t="shared" si="3"/>
        <v>ORDER1628CUST475945430ChickenBreastQ1125</v>
      </c>
      <c r="F746" s="14">
        <f t="shared" si="4"/>
        <v>45430</v>
      </c>
      <c r="G746" s="13" t="str">
        <f t="shared" si="5"/>
        <v>ORDER1628</v>
      </c>
      <c r="H746" s="13" t="str">
        <f t="shared" si="6"/>
        <v>CUST4759</v>
      </c>
      <c r="I746" s="13" t="str">
        <f t="shared" si="7"/>
        <v>ChickenBreast</v>
      </c>
      <c r="J746" s="13" t="str">
        <f t="shared" si="8"/>
        <v>1</v>
      </c>
      <c r="K746" s="13" t="str">
        <f t="shared" si="9"/>
        <v>125</v>
      </c>
    </row>
    <row r="747">
      <c r="A747" s="10">
        <v>746.0</v>
      </c>
      <c r="B747" s="11" t="s">
        <v>765</v>
      </c>
      <c r="C747" s="12" t="str">
        <f t="shared" si="1"/>
        <v>ORDER1628//CUST4759/45430/Apples/Q-1/*@?##75</v>
      </c>
      <c r="D747" s="13" t="str">
        <f t="shared" si="2"/>
        <v>ORDER1628CUST475945430ApplesQ-1*@?##75</v>
      </c>
      <c r="E747" s="13" t="str">
        <f t="shared" si="3"/>
        <v>ORDER1628CUST475945430ApplesQ175</v>
      </c>
      <c r="F747" s="14">
        <f t="shared" si="4"/>
        <v>45430</v>
      </c>
      <c r="G747" s="13" t="str">
        <f t="shared" si="5"/>
        <v>ORDER1628</v>
      </c>
      <c r="H747" s="13" t="str">
        <f t="shared" si="6"/>
        <v>CUST4759</v>
      </c>
      <c r="I747" s="13" t="str">
        <f t="shared" si="7"/>
        <v>Apples</v>
      </c>
      <c r="J747" s="13" t="str">
        <f t="shared" si="8"/>
        <v>1</v>
      </c>
      <c r="K747" s="13" t="str">
        <f t="shared" si="9"/>
        <v>75</v>
      </c>
    </row>
    <row r="748">
      <c r="A748" s="10">
        <v>747.0</v>
      </c>
      <c r="B748" s="11" t="s">
        <v>766</v>
      </c>
      <c r="C748" s="12" t="str">
        <f t="shared" si="1"/>
        <v>ORDER1627//CUST8836/45430/Bananas/Q-1/*@?##25</v>
      </c>
      <c r="D748" s="13" t="str">
        <f t="shared" si="2"/>
        <v>ORDER1627CUST883645430BananasQ-1*@?##25</v>
      </c>
      <c r="E748" s="13" t="str">
        <f t="shared" si="3"/>
        <v>ORDER1627CUST883645430BananasQ125</v>
      </c>
      <c r="F748" s="14">
        <f t="shared" si="4"/>
        <v>45430</v>
      </c>
      <c r="G748" s="13" t="str">
        <f t="shared" si="5"/>
        <v>ORDER1627</v>
      </c>
      <c r="H748" s="13" t="str">
        <f t="shared" si="6"/>
        <v>CUST8836</v>
      </c>
      <c r="I748" s="13" t="str">
        <f t="shared" si="7"/>
        <v>Bananas</v>
      </c>
      <c r="J748" s="13" t="str">
        <f t="shared" si="8"/>
        <v>1</v>
      </c>
      <c r="K748" s="13" t="str">
        <f t="shared" si="9"/>
        <v>25</v>
      </c>
    </row>
    <row r="749">
      <c r="A749" s="10">
        <v>748.0</v>
      </c>
      <c r="B749" s="11" t="s">
        <v>767</v>
      </c>
      <c r="C749" s="12" t="str">
        <f t="shared" si="1"/>
        <v>ORDER1627//CUST8836/45430/Potatoes/Q-2/*@?##30</v>
      </c>
      <c r="D749" s="13" t="str">
        <f t="shared" si="2"/>
        <v>ORDER1627CUST883645430PotatoesQ-2*@?##30</v>
      </c>
      <c r="E749" s="13" t="str">
        <f t="shared" si="3"/>
        <v>ORDER1627CUST883645430PotatoesQ230</v>
      </c>
      <c r="F749" s="14">
        <f t="shared" si="4"/>
        <v>45430</v>
      </c>
      <c r="G749" s="13" t="str">
        <f t="shared" si="5"/>
        <v>ORDER1627</v>
      </c>
      <c r="H749" s="13" t="str">
        <f t="shared" si="6"/>
        <v>CUST8836</v>
      </c>
      <c r="I749" s="13" t="str">
        <f t="shared" si="7"/>
        <v>Potatoes</v>
      </c>
      <c r="J749" s="13" t="str">
        <f t="shared" si="8"/>
        <v>2</v>
      </c>
      <c r="K749" s="13" t="str">
        <f t="shared" si="9"/>
        <v>30</v>
      </c>
    </row>
    <row r="750">
      <c r="A750" s="10">
        <v>749.0</v>
      </c>
      <c r="B750" s="11" t="s">
        <v>768</v>
      </c>
      <c r="C750" s="12" t="str">
        <f t="shared" si="1"/>
        <v>ORDER1626//CUST4485/45430/Onions/Q-1/*@?##12.5</v>
      </c>
      <c r="D750" s="13" t="str">
        <f t="shared" si="2"/>
        <v>ORDER1626CUST448545430OnionsQ-1*@?##12.5</v>
      </c>
      <c r="E750" s="13" t="str">
        <f t="shared" si="3"/>
        <v>ORDER1626CUST448545430OnionsQ112.5</v>
      </c>
      <c r="F750" s="14">
        <f t="shared" si="4"/>
        <v>45430</v>
      </c>
      <c r="G750" s="13" t="str">
        <f t="shared" si="5"/>
        <v>ORDER1626</v>
      </c>
      <c r="H750" s="13" t="str">
        <f t="shared" si="6"/>
        <v>CUST4485</v>
      </c>
      <c r="I750" s="13" t="str">
        <f t="shared" si="7"/>
        <v>Onions</v>
      </c>
      <c r="J750" s="13" t="str">
        <f t="shared" si="8"/>
        <v>1</v>
      </c>
      <c r="K750" s="13" t="str">
        <f t="shared" si="9"/>
        <v>12.5</v>
      </c>
    </row>
    <row r="751">
      <c r="A751" s="10">
        <v>750.0</v>
      </c>
      <c r="B751" s="11" t="s">
        <v>769</v>
      </c>
      <c r="C751" s="12" t="str">
        <f t="shared" si="1"/>
        <v>ORDER1626//CUST4485/45430/Paneer/Q-2/*@?##80</v>
      </c>
      <c r="D751" s="13" t="str">
        <f t="shared" si="2"/>
        <v>ORDER1626CUST448545430PaneerQ-2*@?##80</v>
      </c>
      <c r="E751" s="13" t="str">
        <f t="shared" si="3"/>
        <v>ORDER1626CUST448545430PaneerQ280</v>
      </c>
      <c r="F751" s="14">
        <f t="shared" si="4"/>
        <v>45430</v>
      </c>
      <c r="G751" s="13" t="str">
        <f t="shared" si="5"/>
        <v>ORDER1626</v>
      </c>
      <c r="H751" s="13" t="str">
        <f t="shared" si="6"/>
        <v>CUST4485</v>
      </c>
      <c r="I751" s="13" t="str">
        <f t="shared" si="7"/>
        <v>Paneer</v>
      </c>
      <c r="J751" s="13" t="str">
        <f t="shared" si="8"/>
        <v>2</v>
      </c>
      <c r="K751" s="13" t="str">
        <f t="shared" si="9"/>
        <v>80</v>
      </c>
    </row>
    <row r="752">
      <c r="A752" s="10">
        <v>751.0</v>
      </c>
      <c r="B752" s="11" t="s">
        <v>770</v>
      </c>
      <c r="C752" s="12" t="str">
        <f t="shared" si="1"/>
        <v>ORDER1625//CUST4022/45430/Butter/Q-1/*@?##125</v>
      </c>
      <c r="D752" s="13" t="str">
        <f t="shared" si="2"/>
        <v>ORDER1625CUST402245430ButterQ-1*@?##125</v>
      </c>
      <c r="E752" s="13" t="str">
        <f t="shared" si="3"/>
        <v>ORDER1625CUST402245430ButterQ1125</v>
      </c>
      <c r="F752" s="14">
        <f t="shared" si="4"/>
        <v>45430</v>
      </c>
      <c r="G752" s="13" t="str">
        <f t="shared" si="5"/>
        <v>ORDER1625</v>
      </c>
      <c r="H752" s="13" t="str">
        <f t="shared" si="6"/>
        <v>CUST4022</v>
      </c>
      <c r="I752" s="13" t="str">
        <f t="shared" si="7"/>
        <v>Butter</v>
      </c>
      <c r="J752" s="13" t="str">
        <f t="shared" si="8"/>
        <v>1</v>
      </c>
      <c r="K752" s="13" t="str">
        <f t="shared" si="9"/>
        <v>125</v>
      </c>
    </row>
    <row r="753">
      <c r="A753" s="10">
        <v>752.0</v>
      </c>
      <c r="B753" s="11" t="s">
        <v>771</v>
      </c>
      <c r="C753" s="12" t="str">
        <f t="shared" si="1"/>
        <v>ORDER1625//CUST4022/45430/CheeseSlices/Q-1/*@?##60</v>
      </c>
      <c r="D753" s="13" t="str">
        <f t="shared" si="2"/>
        <v>ORDER1625CUST402245430CheeseSlicesQ-1*@?##60</v>
      </c>
      <c r="E753" s="13" t="str">
        <f t="shared" si="3"/>
        <v>ORDER1625CUST402245430CheeseSlicesQ160</v>
      </c>
      <c r="F753" s="14">
        <f t="shared" si="4"/>
        <v>45430</v>
      </c>
      <c r="G753" s="13" t="str">
        <f t="shared" si="5"/>
        <v>ORDER1625</v>
      </c>
      <c r="H753" s="13" t="str">
        <f t="shared" si="6"/>
        <v>CUST4022</v>
      </c>
      <c r="I753" s="13" t="str">
        <f t="shared" si="7"/>
        <v>CheeseSlices</v>
      </c>
      <c r="J753" s="13" t="str">
        <f t="shared" si="8"/>
        <v>1</v>
      </c>
      <c r="K753" s="13" t="str">
        <f t="shared" si="9"/>
        <v>60</v>
      </c>
    </row>
    <row r="754">
      <c r="A754" s="10">
        <v>753.0</v>
      </c>
      <c r="B754" s="11" t="s">
        <v>772</v>
      </c>
      <c r="C754" s="12" t="str">
        <f t="shared" si="1"/>
        <v>ORDER1624//CUST2188/45430/Sugar/Q-2/*@?##45</v>
      </c>
      <c r="D754" s="13" t="str">
        <f t="shared" si="2"/>
        <v>ORDER1624CUST218845430SugarQ-2*@?##45</v>
      </c>
      <c r="E754" s="13" t="str">
        <f t="shared" si="3"/>
        <v>ORDER1624CUST218845430SugarQ245</v>
      </c>
      <c r="F754" s="14">
        <f t="shared" si="4"/>
        <v>45430</v>
      </c>
      <c r="G754" s="13" t="str">
        <f t="shared" si="5"/>
        <v>ORDER1624</v>
      </c>
      <c r="H754" s="13" t="str">
        <f t="shared" si="6"/>
        <v>CUST2188</v>
      </c>
      <c r="I754" s="13" t="str">
        <f t="shared" si="7"/>
        <v>Sugar</v>
      </c>
      <c r="J754" s="13" t="str">
        <f t="shared" si="8"/>
        <v>2</v>
      </c>
      <c r="K754" s="13" t="str">
        <f t="shared" si="9"/>
        <v>45</v>
      </c>
    </row>
    <row r="755">
      <c r="A755" s="10">
        <v>754.0</v>
      </c>
      <c r="B755" s="11" t="s">
        <v>773</v>
      </c>
      <c r="C755" s="12" t="str">
        <f t="shared" si="1"/>
        <v>ORDER1624//CUST2188/45430/CookingOil/Q-2/*@?##150</v>
      </c>
      <c r="D755" s="13" t="str">
        <f t="shared" si="2"/>
        <v>ORDER1624CUST218845430CookingOilQ-2*@?##150</v>
      </c>
      <c r="E755" s="13" t="str">
        <f t="shared" si="3"/>
        <v>ORDER1624CUST218845430CookingOilQ2150</v>
      </c>
      <c r="F755" s="14">
        <f t="shared" si="4"/>
        <v>45430</v>
      </c>
      <c r="G755" s="13" t="str">
        <f t="shared" si="5"/>
        <v>ORDER1624</v>
      </c>
      <c r="H755" s="13" t="str">
        <f t="shared" si="6"/>
        <v>CUST2188</v>
      </c>
      <c r="I755" s="13" t="str">
        <f t="shared" si="7"/>
        <v>CookingOil</v>
      </c>
      <c r="J755" s="13" t="str">
        <f t="shared" si="8"/>
        <v>2</v>
      </c>
      <c r="K755" s="13" t="str">
        <f t="shared" si="9"/>
        <v>150</v>
      </c>
    </row>
    <row r="756">
      <c r="A756" s="10">
        <v>755.0</v>
      </c>
      <c r="B756" s="11" t="s">
        <v>774</v>
      </c>
      <c r="C756" s="12" t="str">
        <f t="shared" si="1"/>
        <v>ORDER1623//CUST2679/45430/TeaLeaves/Q-1/*@?##60</v>
      </c>
      <c r="D756" s="13" t="str">
        <f t="shared" si="2"/>
        <v>ORDER1623CUST267945430TeaLeavesQ-1*@?##60</v>
      </c>
      <c r="E756" s="13" t="str">
        <f t="shared" si="3"/>
        <v>ORDER1623CUST267945430TeaLeavesQ160</v>
      </c>
      <c r="F756" s="14">
        <f t="shared" si="4"/>
        <v>45430</v>
      </c>
      <c r="G756" s="13" t="str">
        <f t="shared" si="5"/>
        <v>ORDER1623</v>
      </c>
      <c r="H756" s="13" t="str">
        <f t="shared" si="6"/>
        <v>CUST2679</v>
      </c>
      <c r="I756" s="13" t="str">
        <f t="shared" si="7"/>
        <v>TeaLeaves</v>
      </c>
      <c r="J756" s="13" t="str">
        <f t="shared" si="8"/>
        <v>1</v>
      </c>
      <c r="K756" s="13" t="str">
        <f t="shared" si="9"/>
        <v>60</v>
      </c>
    </row>
    <row r="757">
      <c r="A757" s="10">
        <v>756.0</v>
      </c>
      <c r="B757" s="11" t="s">
        <v>775</v>
      </c>
      <c r="C757" s="12" t="str">
        <f t="shared" si="1"/>
        <v>ORDER1623//CUST2679/45430/CoffeePowder/Q-1/*@?##45</v>
      </c>
      <c r="D757" s="13" t="str">
        <f t="shared" si="2"/>
        <v>ORDER1623CUST267945430CoffeePowderQ-1*@?##45</v>
      </c>
      <c r="E757" s="13" t="str">
        <f t="shared" si="3"/>
        <v>ORDER1623CUST267945430CoffeePowderQ145</v>
      </c>
      <c r="F757" s="14">
        <f t="shared" si="4"/>
        <v>45430</v>
      </c>
      <c r="G757" s="13" t="str">
        <f t="shared" si="5"/>
        <v>ORDER1623</v>
      </c>
      <c r="H757" s="13" t="str">
        <f t="shared" si="6"/>
        <v>CUST2679</v>
      </c>
      <c r="I757" s="13" t="str">
        <f t="shared" si="7"/>
        <v>CoffeePowder</v>
      </c>
      <c r="J757" s="13" t="str">
        <f t="shared" si="8"/>
        <v>1</v>
      </c>
      <c r="K757" s="13" t="str">
        <f t="shared" si="9"/>
        <v>45</v>
      </c>
    </row>
    <row r="758">
      <c r="A758" s="10">
        <v>757.0</v>
      </c>
      <c r="B758" s="11" t="s">
        <v>776</v>
      </c>
      <c r="C758" s="12" t="str">
        <f t="shared" si="1"/>
        <v>ORDER1622//CUST3634/45430/Biscuits/Q-1/*@?##20</v>
      </c>
      <c r="D758" s="13" t="str">
        <f t="shared" si="2"/>
        <v>ORDER1622CUST363445430BiscuitsQ-1*@?##20</v>
      </c>
      <c r="E758" s="13" t="str">
        <f t="shared" si="3"/>
        <v>ORDER1622CUST363445430BiscuitsQ120</v>
      </c>
      <c r="F758" s="14">
        <f t="shared" si="4"/>
        <v>45430</v>
      </c>
      <c r="G758" s="13" t="str">
        <f t="shared" si="5"/>
        <v>ORDER1622</v>
      </c>
      <c r="H758" s="13" t="str">
        <f t="shared" si="6"/>
        <v>CUST3634</v>
      </c>
      <c r="I758" s="13" t="str">
        <f t="shared" si="7"/>
        <v>Biscuits</v>
      </c>
      <c r="J758" s="13" t="str">
        <f t="shared" si="8"/>
        <v>1</v>
      </c>
      <c r="K758" s="13" t="str">
        <f t="shared" si="9"/>
        <v>20</v>
      </c>
    </row>
    <row r="759">
      <c r="A759" s="10">
        <v>758.0</v>
      </c>
      <c r="B759" s="11" t="s">
        <v>777</v>
      </c>
      <c r="C759" s="12" t="str">
        <f t="shared" si="1"/>
        <v>ORDER1622//CUST3634/45430/Chocolates/Q-1/*@?##50</v>
      </c>
      <c r="D759" s="13" t="str">
        <f t="shared" si="2"/>
        <v>ORDER1622CUST363445430ChocolatesQ-1*@?##50</v>
      </c>
      <c r="E759" s="13" t="str">
        <f t="shared" si="3"/>
        <v>ORDER1622CUST363445430ChocolatesQ150</v>
      </c>
      <c r="F759" s="14">
        <f t="shared" si="4"/>
        <v>45430</v>
      </c>
      <c r="G759" s="13" t="str">
        <f t="shared" si="5"/>
        <v>ORDER1622</v>
      </c>
      <c r="H759" s="13" t="str">
        <f t="shared" si="6"/>
        <v>CUST3634</v>
      </c>
      <c r="I759" s="13" t="str">
        <f t="shared" si="7"/>
        <v>Chocolates</v>
      </c>
      <c r="J759" s="13" t="str">
        <f t="shared" si="8"/>
        <v>1</v>
      </c>
      <c r="K759" s="13" t="str">
        <f t="shared" si="9"/>
        <v>50</v>
      </c>
    </row>
    <row r="760">
      <c r="A760" s="10">
        <v>759.0</v>
      </c>
      <c r="B760" s="11" t="s">
        <v>778</v>
      </c>
      <c r="C760" s="12" t="str">
        <f t="shared" si="1"/>
        <v>ORDER1621//CUST6210/45430/IceCream/Q-1/*@?##90</v>
      </c>
      <c r="D760" s="13" t="str">
        <f t="shared" si="2"/>
        <v>ORDER1621CUST621045430IceCreamQ-1*@?##90</v>
      </c>
      <c r="E760" s="13" t="str">
        <f t="shared" si="3"/>
        <v>ORDER1621CUST621045430IceCreamQ190</v>
      </c>
      <c r="F760" s="14">
        <f t="shared" si="4"/>
        <v>45430</v>
      </c>
      <c r="G760" s="13" t="str">
        <f t="shared" si="5"/>
        <v>ORDER1621</v>
      </c>
      <c r="H760" s="13" t="str">
        <f t="shared" si="6"/>
        <v>CUST6210</v>
      </c>
      <c r="I760" s="13" t="str">
        <f t="shared" si="7"/>
        <v>IceCream</v>
      </c>
      <c r="J760" s="13" t="str">
        <f t="shared" si="8"/>
        <v>1</v>
      </c>
      <c r="K760" s="13" t="str">
        <f t="shared" si="9"/>
        <v>90</v>
      </c>
    </row>
    <row r="761">
      <c r="A761" s="10">
        <v>760.0</v>
      </c>
      <c r="B761" s="11" t="s">
        <v>779</v>
      </c>
      <c r="C761" s="12" t="str">
        <f t="shared" si="1"/>
        <v>ORDER1621//CUST6210/45430/SoftDrink/Q-1/*@?##50</v>
      </c>
      <c r="D761" s="13" t="str">
        <f t="shared" si="2"/>
        <v>ORDER1621CUST621045430SoftDrinkQ-1*@?##50</v>
      </c>
      <c r="E761" s="13" t="str">
        <f t="shared" si="3"/>
        <v>ORDER1621CUST621045430SoftDrinkQ150</v>
      </c>
      <c r="F761" s="14">
        <f t="shared" si="4"/>
        <v>45430</v>
      </c>
      <c r="G761" s="13" t="str">
        <f t="shared" si="5"/>
        <v>ORDER1621</v>
      </c>
      <c r="H761" s="13" t="str">
        <f t="shared" si="6"/>
        <v>CUST6210</v>
      </c>
      <c r="I761" s="13" t="str">
        <f t="shared" si="7"/>
        <v>SoftDrink</v>
      </c>
      <c r="J761" s="13" t="str">
        <f t="shared" si="8"/>
        <v>1</v>
      </c>
      <c r="K761" s="13" t="str">
        <f t="shared" si="9"/>
        <v>50</v>
      </c>
    </row>
    <row r="762">
      <c r="A762" s="10">
        <v>761.0</v>
      </c>
      <c r="B762" s="11" t="s">
        <v>780</v>
      </c>
      <c r="C762" s="12" t="str">
        <f t="shared" si="1"/>
        <v>ORDER1620//CUST6327/45429/BasmatiRice/Q-1/*@?##60</v>
      </c>
      <c r="D762" s="13" t="str">
        <f t="shared" si="2"/>
        <v>ORDER1620CUST632745429BasmatiRiceQ-1*@?##60</v>
      </c>
      <c r="E762" s="13" t="str">
        <f t="shared" si="3"/>
        <v>ORDER1620CUST632745429BasmatiRiceQ160</v>
      </c>
      <c r="F762" s="14">
        <f t="shared" si="4"/>
        <v>45429</v>
      </c>
      <c r="G762" s="13" t="str">
        <f t="shared" si="5"/>
        <v>ORDER1620</v>
      </c>
      <c r="H762" s="13" t="str">
        <f t="shared" si="6"/>
        <v>CUST6327</v>
      </c>
      <c r="I762" s="13" t="str">
        <f t="shared" si="7"/>
        <v>BasmatiRice</v>
      </c>
      <c r="J762" s="13" t="str">
        <f t="shared" si="8"/>
        <v>1</v>
      </c>
      <c r="K762" s="13" t="str">
        <f t="shared" si="9"/>
        <v>60</v>
      </c>
    </row>
    <row r="763">
      <c r="A763" s="10">
        <v>762.0</v>
      </c>
      <c r="B763" s="11" t="s">
        <v>781</v>
      </c>
      <c r="C763" s="12" t="str">
        <f t="shared" si="1"/>
        <v>ORDER1620//CUST6327/45429/WholeWheatBread/Q-2/*@?##40</v>
      </c>
      <c r="D763" s="13" t="str">
        <f t="shared" si="2"/>
        <v>ORDER1620CUST632745429WholeWheatBreadQ-2*@?##40</v>
      </c>
      <c r="E763" s="13" t="str">
        <f t="shared" si="3"/>
        <v>ORDER1620CUST632745429WholeWheatBreadQ240</v>
      </c>
      <c r="F763" s="14">
        <f t="shared" si="4"/>
        <v>45429</v>
      </c>
      <c r="G763" s="13" t="str">
        <f t="shared" si="5"/>
        <v>ORDER1620</v>
      </c>
      <c r="H763" s="13" t="str">
        <f t="shared" si="6"/>
        <v>CUST6327</v>
      </c>
      <c r="I763" s="13" t="str">
        <f t="shared" si="7"/>
        <v>WholeWheatBread</v>
      </c>
      <c r="J763" s="13" t="str">
        <f t="shared" si="8"/>
        <v>2</v>
      </c>
      <c r="K763" s="13" t="str">
        <f t="shared" si="9"/>
        <v>40</v>
      </c>
    </row>
    <row r="764">
      <c r="A764" s="10">
        <v>763.0</v>
      </c>
      <c r="B764" s="11" t="s">
        <v>782</v>
      </c>
      <c r="C764" s="12" t="str">
        <f t="shared" si="1"/>
        <v>ORDER1619//CUST1960/45429/FreshMilk/Q-1/*@?##30</v>
      </c>
      <c r="D764" s="13" t="str">
        <f t="shared" si="2"/>
        <v>ORDER1619CUST196045429FreshMilkQ-1*@?##30</v>
      </c>
      <c r="E764" s="13" t="str">
        <f t="shared" si="3"/>
        <v>ORDER1619CUST196045429FreshMilkQ130</v>
      </c>
      <c r="F764" s="14">
        <f t="shared" si="4"/>
        <v>45429</v>
      </c>
      <c r="G764" s="13" t="str">
        <f t="shared" si="5"/>
        <v>ORDER1619</v>
      </c>
      <c r="H764" s="13" t="str">
        <f t="shared" si="6"/>
        <v>CUST1960</v>
      </c>
      <c r="I764" s="13" t="str">
        <f t="shared" si="7"/>
        <v>FreshMilk</v>
      </c>
      <c r="J764" s="13" t="str">
        <f t="shared" si="8"/>
        <v>1</v>
      </c>
      <c r="K764" s="13" t="str">
        <f t="shared" si="9"/>
        <v>30</v>
      </c>
    </row>
    <row r="765">
      <c r="A765" s="10">
        <v>764.0</v>
      </c>
      <c r="B765" s="11" t="s">
        <v>783</v>
      </c>
      <c r="C765" s="12" t="str">
        <f t="shared" si="1"/>
        <v>ORDER1619//CUST1960/45429/Eggs/Q-1/*@?##40</v>
      </c>
      <c r="D765" s="13" t="str">
        <f t="shared" si="2"/>
        <v>ORDER1619CUST196045429EggsQ-1*@?##40</v>
      </c>
      <c r="E765" s="13" t="str">
        <f t="shared" si="3"/>
        <v>ORDER1619CUST196045429EggsQ140</v>
      </c>
      <c r="F765" s="14">
        <f t="shared" si="4"/>
        <v>45429</v>
      </c>
      <c r="G765" s="13" t="str">
        <f t="shared" si="5"/>
        <v>ORDER1619</v>
      </c>
      <c r="H765" s="13" t="str">
        <f t="shared" si="6"/>
        <v>CUST1960</v>
      </c>
      <c r="I765" s="13" t="str">
        <f t="shared" si="7"/>
        <v>Eggs</v>
      </c>
      <c r="J765" s="13" t="str">
        <f t="shared" si="8"/>
        <v>1</v>
      </c>
      <c r="K765" s="13" t="str">
        <f t="shared" si="9"/>
        <v>40</v>
      </c>
    </row>
    <row r="766">
      <c r="A766" s="10">
        <v>765.0</v>
      </c>
      <c r="B766" s="11" t="s">
        <v>784</v>
      </c>
      <c r="C766" s="12" t="str">
        <f t="shared" si="1"/>
        <v>ORDER1618//CUST1520/45429/ChickenBreast/Q-1/*@?##125</v>
      </c>
      <c r="D766" s="13" t="str">
        <f t="shared" si="2"/>
        <v>ORDER1618CUST152045429ChickenBreastQ-1*@?##125</v>
      </c>
      <c r="E766" s="13" t="str">
        <f t="shared" si="3"/>
        <v>ORDER1618CUST152045429ChickenBreastQ1125</v>
      </c>
      <c r="F766" s="14">
        <f t="shared" si="4"/>
        <v>45429</v>
      </c>
      <c r="G766" s="13" t="str">
        <f t="shared" si="5"/>
        <v>ORDER1618</v>
      </c>
      <c r="H766" s="13" t="str">
        <f t="shared" si="6"/>
        <v>CUST1520</v>
      </c>
      <c r="I766" s="13" t="str">
        <f t="shared" si="7"/>
        <v>ChickenBreast</v>
      </c>
      <c r="J766" s="13" t="str">
        <f t="shared" si="8"/>
        <v>1</v>
      </c>
      <c r="K766" s="13" t="str">
        <f t="shared" si="9"/>
        <v>125</v>
      </c>
    </row>
    <row r="767">
      <c r="A767" s="10">
        <v>766.0</v>
      </c>
      <c r="B767" s="11" t="s">
        <v>785</v>
      </c>
      <c r="C767" s="12" t="str">
        <f t="shared" si="1"/>
        <v>ORDER1618//CUST1520/45429/Apples/Q-1/*@?##75</v>
      </c>
      <c r="D767" s="13" t="str">
        <f t="shared" si="2"/>
        <v>ORDER1618CUST152045429ApplesQ-1*@?##75</v>
      </c>
      <c r="E767" s="13" t="str">
        <f t="shared" si="3"/>
        <v>ORDER1618CUST152045429ApplesQ175</v>
      </c>
      <c r="F767" s="14">
        <f t="shared" si="4"/>
        <v>45429</v>
      </c>
      <c r="G767" s="13" t="str">
        <f t="shared" si="5"/>
        <v>ORDER1618</v>
      </c>
      <c r="H767" s="13" t="str">
        <f t="shared" si="6"/>
        <v>CUST1520</v>
      </c>
      <c r="I767" s="13" t="str">
        <f t="shared" si="7"/>
        <v>Apples</v>
      </c>
      <c r="J767" s="13" t="str">
        <f t="shared" si="8"/>
        <v>1</v>
      </c>
      <c r="K767" s="13" t="str">
        <f t="shared" si="9"/>
        <v>75</v>
      </c>
    </row>
    <row r="768">
      <c r="A768" s="10">
        <v>767.0</v>
      </c>
      <c r="B768" s="11" t="s">
        <v>786</v>
      </c>
      <c r="C768" s="12" t="str">
        <f t="shared" si="1"/>
        <v>ORDER1617//CUST3954/45429/Bananas/Q-1/*@?##25</v>
      </c>
      <c r="D768" s="13" t="str">
        <f t="shared" si="2"/>
        <v>ORDER1617CUST395445429BananasQ-1*@?##25</v>
      </c>
      <c r="E768" s="13" t="str">
        <f t="shared" si="3"/>
        <v>ORDER1617CUST395445429BananasQ125</v>
      </c>
      <c r="F768" s="14">
        <f t="shared" si="4"/>
        <v>45429</v>
      </c>
      <c r="G768" s="13" t="str">
        <f t="shared" si="5"/>
        <v>ORDER1617</v>
      </c>
      <c r="H768" s="13" t="str">
        <f t="shared" si="6"/>
        <v>CUST3954</v>
      </c>
      <c r="I768" s="13" t="str">
        <f t="shared" si="7"/>
        <v>Bananas</v>
      </c>
      <c r="J768" s="13" t="str">
        <f t="shared" si="8"/>
        <v>1</v>
      </c>
      <c r="K768" s="13" t="str">
        <f t="shared" si="9"/>
        <v>25</v>
      </c>
    </row>
    <row r="769">
      <c r="A769" s="10">
        <v>768.0</v>
      </c>
      <c r="B769" s="11" t="s">
        <v>787</v>
      </c>
      <c r="C769" s="12" t="str">
        <f t="shared" si="1"/>
        <v>ORDER1617//CUST3954/45429/Potatoes/Q-1/*@?##15</v>
      </c>
      <c r="D769" s="13" t="str">
        <f t="shared" si="2"/>
        <v>ORDER1617CUST395445429PotatoesQ-1*@?##15</v>
      </c>
      <c r="E769" s="13" t="str">
        <f t="shared" si="3"/>
        <v>ORDER1617CUST395445429PotatoesQ115</v>
      </c>
      <c r="F769" s="14">
        <f t="shared" si="4"/>
        <v>45429</v>
      </c>
      <c r="G769" s="13" t="str">
        <f t="shared" si="5"/>
        <v>ORDER1617</v>
      </c>
      <c r="H769" s="13" t="str">
        <f t="shared" si="6"/>
        <v>CUST3954</v>
      </c>
      <c r="I769" s="13" t="str">
        <f t="shared" si="7"/>
        <v>Potatoes</v>
      </c>
      <c r="J769" s="13" t="str">
        <f t="shared" si="8"/>
        <v>1</v>
      </c>
      <c r="K769" s="13" t="str">
        <f t="shared" si="9"/>
        <v>15</v>
      </c>
    </row>
    <row r="770">
      <c r="A770" s="10">
        <v>769.0</v>
      </c>
      <c r="B770" s="11" t="s">
        <v>788</v>
      </c>
      <c r="C770" s="12" t="str">
        <f t="shared" si="1"/>
        <v>ORDER1616//CUST7461/45429/Onions/Q-1/*@?##12.5</v>
      </c>
      <c r="D770" s="13" t="str">
        <f t="shared" si="2"/>
        <v>ORDER1616CUST746145429OnionsQ-1*@?##12.5</v>
      </c>
      <c r="E770" s="13" t="str">
        <f t="shared" si="3"/>
        <v>ORDER1616CUST746145429OnionsQ112.5</v>
      </c>
      <c r="F770" s="14">
        <f t="shared" si="4"/>
        <v>45429</v>
      </c>
      <c r="G770" s="13" t="str">
        <f t="shared" si="5"/>
        <v>ORDER1616</v>
      </c>
      <c r="H770" s="13" t="str">
        <f t="shared" si="6"/>
        <v>CUST7461</v>
      </c>
      <c r="I770" s="13" t="str">
        <f t="shared" si="7"/>
        <v>Onions</v>
      </c>
      <c r="J770" s="13" t="str">
        <f t="shared" si="8"/>
        <v>1</v>
      </c>
      <c r="K770" s="13" t="str">
        <f t="shared" si="9"/>
        <v>12.5</v>
      </c>
    </row>
    <row r="771">
      <c r="A771" s="10">
        <v>770.0</v>
      </c>
      <c r="B771" s="11" t="s">
        <v>789</v>
      </c>
      <c r="C771" s="12" t="str">
        <f t="shared" si="1"/>
        <v>ORDER1616//CUST7461/45429/Paneer/Q-1/*@?##40</v>
      </c>
      <c r="D771" s="13" t="str">
        <f t="shared" si="2"/>
        <v>ORDER1616CUST746145429PaneerQ-1*@?##40</v>
      </c>
      <c r="E771" s="13" t="str">
        <f t="shared" si="3"/>
        <v>ORDER1616CUST746145429PaneerQ140</v>
      </c>
      <c r="F771" s="14">
        <f t="shared" si="4"/>
        <v>45429</v>
      </c>
      <c r="G771" s="13" t="str">
        <f t="shared" si="5"/>
        <v>ORDER1616</v>
      </c>
      <c r="H771" s="13" t="str">
        <f t="shared" si="6"/>
        <v>CUST7461</v>
      </c>
      <c r="I771" s="13" t="str">
        <f t="shared" si="7"/>
        <v>Paneer</v>
      </c>
      <c r="J771" s="13" t="str">
        <f t="shared" si="8"/>
        <v>1</v>
      </c>
      <c r="K771" s="13" t="str">
        <f t="shared" si="9"/>
        <v>40</v>
      </c>
    </row>
    <row r="772">
      <c r="A772" s="10">
        <v>771.0</v>
      </c>
      <c r="B772" s="11" t="s">
        <v>790</v>
      </c>
      <c r="C772" s="12" t="str">
        <f t="shared" si="1"/>
        <v>ORDER1615//CUST7461/45429/Butter/Q-1/*@?##125</v>
      </c>
      <c r="D772" s="13" t="str">
        <f t="shared" si="2"/>
        <v>ORDER1615CUST746145429ButterQ-1*@?##125</v>
      </c>
      <c r="E772" s="13" t="str">
        <f t="shared" si="3"/>
        <v>ORDER1615CUST746145429ButterQ1125</v>
      </c>
      <c r="F772" s="14">
        <f t="shared" si="4"/>
        <v>45429</v>
      </c>
      <c r="G772" s="13" t="str">
        <f t="shared" si="5"/>
        <v>ORDER1615</v>
      </c>
      <c r="H772" s="13" t="str">
        <f t="shared" si="6"/>
        <v>CUST7461</v>
      </c>
      <c r="I772" s="13" t="str">
        <f t="shared" si="7"/>
        <v>Butter</v>
      </c>
      <c r="J772" s="13" t="str">
        <f t="shared" si="8"/>
        <v>1</v>
      </c>
      <c r="K772" s="13" t="str">
        <f t="shared" si="9"/>
        <v>125</v>
      </c>
    </row>
    <row r="773">
      <c r="A773" s="10">
        <v>772.0</v>
      </c>
      <c r="B773" s="11" t="s">
        <v>791</v>
      </c>
      <c r="C773" s="12" t="str">
        <f t="shared" si="1"/>
        <v>ORDER1615//CUST7461/45429/CheeseSlices/Q-2/*@?##120</v>
      </c>
      <c r="D773" s="13" t="str">
        <f t="shared" si="2"/>
        <v>ORDER1615CUST746145429CheeseSlicesQ-2*@?##120</v>
      </c>
      <c r="E773" s="13" t="str">
        <f t="shared" si="3"/>
        <v>ORDER1615CUST746145429CheeseSlicesQ2120</v>
      </c>
      <c r="F773" s="14">
        <f t="shared" si="4"/>
        <v>45429</v>
      </c>
      <c r="G773" s="13" t="str">
        <f t="shared" si="5"/>
        <v>ORDER1615</v>
      </c>
      <c r="H773" s="13" t="str">
        <f t="shared" si="6"/>
        <v>CUST7461</v>
      </c>
      <c r="I773" s="13" t="str">
        <f t="shared" si="7"/>
        <v>CheeseSlices</v>
      </c>
      <c r="J773" s="13" t="str">
        <f t="shared" si="8"/>
        <v>2</v>
      </c>
      <c r="K773" s="13" t="str">
        <f t="shared" si="9"/>
        <v>120</v>
      </c>
    </row>
    <row r="774">
      <c r="A774" s="10">
        <v>773.0</v>
      </c>
      <c r="B774" s="11" t="s">
        <v>792</v>
      </c>
      <c r="C774" s="12" t="str">
        <f t="shared" si="1"/>
        <v>ORDER1614//CUST4475/45429/Sugar/Q-1/*@?##22.5</v>
      </c>
      <c r="D774" s="13" t="str">
        <f t="shared" si="2"/>
        <v>ORDER1614CUST447545429SugarQ-1*@?##22.5</v>
      </c>
      <c r="E774" s="13" t="str">
        <f t="shared" si="3"/>
        <v>ORDER1614CUST447545429SugarQ122.5</v>
      </c>
      <c r="F774" s="14">
        <f t="shared" si="4"/>
        <v>45429</v>
      </c>
      <c r="G774" s="13" t="str">
        <f t="shared" si="5"/>
        <v>ORDER1614</v>
      </c>
      <c r="H774" s="13" t="str">
        <f t="shared" si="6"/>
        <v>CUST4475</v>
      </c>
      <c r="I774" s="13" t="str">
        <f t="shared" si="7"/>
        <v>Sugar</v>
      </c>
      <c r="J774" s="13" t="str">
        <f t="shared" si="8"/>
        <v>1</v>
      </c>
      <c r="K774" s="13" t="str">
        <f t="shared" si="9"/>
        <v>22.5</v>
      </c>
    </row>
    <row r="775">
      <c r="A775" s="10">
        <v>774.0</v>
      </c>
      <c r="B775" s="11" t="s">
        <v>793</v>
      </c>
      <c r="C775" s="12" t="str">
        <f t="shared" si="1"/>
        <v>ORDER1614//CUST4475/45429/CookingOil/Q-2/*@?##150</v>
      </c>
      <c r="D775" s="13" t="str">
        <f t="shared" si="2"/>
        <v>ORDER1614CUST447545429CookingOilQ-2*@?##150</v>
      </c>
      <c r="E775" s="13" t="str">
        <f t="shared" si="3"/>
        <v>ORDER1614CUST447545429CookingOilQ2150</v>
      </c>
      <c r="F775" s="14">
        <f t="shared" si="4"/>
        <v>45429</v>
      </c>
      <c r="G775" s="13" t="str">
        <f t="shared" si="5"/>
        <v>ORDER1614</v>
      </c>
      <c r="H775" s="13" t="str">
        <f t="shared" si="6"/>
        <v>CUST4475</v>
      </c>
      <c r="I775" s="13" t="str">
        <f t="shared" si="7"/>
        <v>CookingOil</v>
      </c>
      <c r="J775" s="13" t="str">
        <f t="shared" si="8"/>
        <v>2</v>
      </c>
      <c r="K775" s="13" t="str">
        <f t="shared" si="9"/>
        <v>150</v>
      </c>
    </row>
    <row r="776">
      <c r="A776" s="10">
        <v>775.0</v>
      </c>
      <c r="B776" s="11" t="s">
        <v>794</v>
      </c>
      <c r="C776" s="12" t="str">
        <f t="shared" si="1"/>
        <v>ORDER1613//CUST1502/45429/TeaLeaves/Q-1/*@?##60</v>
      </c>
      <c r="D776" s="13" t="str">
        <f t="shared" si="2"/>
        <v>ORDER1613CUST150245429TeaLeavesQ-1*@?##60</v>
      </c>
      <c r="E776" s="13" t="str">
        <f t="shared" si="3"/>
        <v>ORDER1613CUST150245429TeaLeavesQ160</v>
      </c>
      <c r="F776" s="14">
        <f t="shared" si="4"/>
        <v>45429</v>
      </c>
      <c r="G776" s="13" t="str">
        <f t="shared" si="5"/>
        <v>ORDER1613</v>
      </c>
      <c r="H776" s="13" t="str">
        <f t="shared" si="6"/>
        <v>CUST1502</v>
      </c>
      <c r="I776" s="13" t="str">
        <f t="shared" si="7"/>
        <v>TeaLeaves</v>
      </c>
      <c r="J776" s="13" t="str">
        <f t="shared" si="8"/>
        <v>1</v>
      </c>
      <c r="K776" s="13" t="str">
        <f t="shared" si="9"/>
        <v>60</v>
      </c>
    </row>
    <row r="777">
      <c r="A777" s="10">
        <v>776.0</v>
      </c>
      <c r="B777" s="11" t="s">
        <v>795</v>
      </c>
      <c r="C777" s="12" t="str">
        <f t="shared" si="1"/>
        <v>ORDER1613//CUST1502/45429/CoffeePowder/Q-1/*@?##45</v>
      </c>
      <c r="D777" s="13" t="str">
        <f t="shared" si="2"/>
        <v>ORDER1613CUST150245429CoffeePowderQ-1*@?##45</v>
      </c>
      <c r="E777" s="13" t="str">
        <f t="shared" si="3"/>
        <v>ORDER1613CUST150245429CoffeePowderQ145</v>
      </c>
      <c r="F777" s="14">
        <f t="shared" si="4"/>
        <v>45429</v>
      </c>
      <c r="G777" s="13" t="str">
        <f t="shared" si="5"/>
        <v>ORDER1613</v>
      </c>
      <c r="H777" s="13" t="str">
        <f t="shared" si="6"/>
        <v>CUST1502</v>
      </c>
      <c r="I777" s="13" t="str">
        <f t="shared" si="7"/>
        <v>CoffeePowder</v>
      </c>
      <c r="J777" s="13" t="str">
        <f t="shared" si="8"/>
        <v>1</v>
      </c>
      <c r="K777" s="13" t="str">
        <f t="shared" si="9"/>
        <v>45</v>
      </c>
    </row>
    <row r="778">
      <c r="A778" s="10">
        <v>777.0</v>
      </c>
      <c r="B778" s="11" t="s">
        <v>796</v>
      </c>
      <c r="C778" s="12" t="str">
        <f t="shared" si="1"/>
        <v>ORDER1612//CUST2679/45429/Biscuits/Q-1/*@?##20</v>
      </c>
      <c r="D778" s="13" t="str">
        <f t="shared" si="2"/>
        <v>ORDER1612CUST267945429BiscuitsQ-1*@?##20</v>
      </c>
      <c r="E778" s="13" t="str">
        <f t="shared" si="3"/>
        <v>ORDER1612CUST267945429BiscuitsQ120</v>
      </c>
      <c r="F778" s="14">
        <f t="shared" si="4"/>
        <v>45429</v>
      </c>
      <c r="G778" s="13" t="str">
        <f t="shared" si="5"/>
        <v>ORDER1612</v>
      </c>
      <c r="H778" s="13" t="str">
        <f t="shared" si="6"/>
        <v>CUST2679</v>
      </c>
      <c r="I778" s="13" t="str">
        <f t="shared" si="7"/>
        <v>Biscuits</v>
      </c>
      <c r="J778" s="13" t="str">
        <f t="shared" si="8"/>
        <v>1</v>
      </c>
      <c r="K778" s="13" t="str">
        <f t="shared" si="9"/>
        <v>20</v>
      </c>
    </row>
    <row r="779">
      <c r="A779" s="10">
        <v>778.0</v>
      </c>
      <c r="B779" s="11" t="s">
        <v>797</v>
      </c>
      <c r="C779" s="12" t="str">
        <f t="shared" si="1"/>
        <v>ORDER1612//CUST2679/45429/Chocolates/Q-1/*@?##50</v>
      </c>
      <c r="D779" s="13" t="str">
        <f t="shared" si="2"/>
        <v>ORDER1612CUST267945429ChocolatesQ-1*@?##50</v>
      </c>
      <c r="E779" s="13" t="str">
        <f t="shared" si="3"/>
        <v>ORDER1612CUST267945429ChocolatesQ150</v>
      </c>
      <c r="F779" s="14">
        <f t="shared" si="4"/>
        <v>45429</v>
      </c>
      <c r="G779" s="13" t="str">
        <f t="shared" si="5"/>
        <v>ORDER1612</v>
      </c>
      <c r="H779" s="13" t="str">
        <f t="shared" si="6"/>
        <v>CUST2679</v>
      </c>
      <c r="I779" s="13" t="str">
        <f t="shared" si="7"/>
        <v>Chocolates</v>
      </c>
      <c r="J779" s="13" t="str">
        <f t="shared" si="8"/>
        <v>1</v>
      </c>
      <c r="K779" s="13" t="str">
        <f t="shared" si="9"/>
        <v>50</v>
      </c>
    </row>
    <row r="780">
      <c r="A780" s="10">
        <v>779.0</v>
      </c>
      <c r="B780" s="11" t="s">
        <v>798</v>
      </c>
      <c r="C780" s="12" t="str">
        <f t="shared" si="1"/>
        <v>ORDER1611//CUST2468/45429/IceCream/Q-1/*@?##90</v>
      </c>
      <c r="D780" s="13" t="str">
        <f t="shared" si="2"/>
        <v>ORDER1611CUST246845429IceCreamQ-1*@?##90</v>
      </c>
      <c r="E780" s="13" t="str">
        <f t="shared" si="3"/>
        <v>ORDER1611CUST246845429IceCreamQ190</v>
      </c>
      <c r="F780" s="14">
        <f t="shared" si="4"/>
        <v>45429</v>
      </c>
      <c r="G780" s="13" t="str">
        <f t="shared" si="5"/>
        <v>ORDER1611</v>
      </c>
      <c r="H780" s="13" t="str">
        <f t="shared" si="6"/>
        <v>CUST2468</v>
      </c>
      <c r="I780" s="13" t="str">
        <f t="shared" si="7"/>
        <v>IceCream</v>
      </c>
      <c r="J780" s="13" t="str">
        <f t="shared" si="8"/>
        <v>1</v>
      </c>
      <c r="K780" s="13" t="str">
        <f t="shared" si="9"/>
        <v>90</v>
      </c>
    </row>
    <row r="781">
      <c r="A781" s="10">
        <v>780.0</v>
      </c>
      <c r="B781" s="11" t="s">
        <v>799</v>
      </c>
      <c r="C781" s="12" t="str">
        <f t="shared" si="1"/>
        <v>ORDER1611//CUST2468/45429/SoftDrink/Q-1/*@?##50</v>
      </c>
      <c r="D781" s="13" t="str">
        <f t="shared" si="2"/>
        <v>ORDER1611CUST246845429SoftDrinkQ-1*@?##50</v>
      </c>
      <c r="E781" s="13" t="str">
        <f t="shared" si="3"/>
        <v>ORDER1611CUST246845429SoftDrinkQ150</v>
      </c>
      <c r="F781" s="14">
        <f t="shared" si="4"/>
        <v>45429</v>
      </c>
      <c r="G781" s="13" t="str">
        <f t="shared" si="5"/>
        <v>ORDER1611</v>
      </c>
      <c r="H781" s="13" t="str">
        <f t="shared" si="6"/>
        <v>CUST2468</v>
      </c>
      <c r="I781" s="13" t="str">
        <f t="shared" si="7"/>
        <v>SoftDrink</v>
      </c>
      <c r="J781" s="13" t="str">
        <f t="shared" si="8"/>
        <v>1</v>
      </c>
      <c r="K781" s="13" t="str">
        <f t="shared" si="9"/>
        <v>50</v>
      </c>
    </row>
    <row r="782">
      <c r="A782" s="10">
        <v>781.0</v>
      </c>
      <c r="B782" s="11" t="s">
        <v>800</v>
      </c>
      <c r="C782" s="12" t="str">
        <f t="shared" si="1"/>
        <v>ORDER1610//CUST9482/45429/BasmatiRice/Q-2/*@?##120</v>
      </c>
      <c r="D782" s="13" t="str">
        <f t="shared" si="2"/>
        <v>ORDER1610CUST948245429BasmatiRiceQ-2*@?##120</v>
      </c>
      <c r="E782" s="13" t="str">
        <f t="shared" si="3"/>
        <v>ORDER1610CUST948245429BasmatiRiceQ2120</v>
      </c>
      <c r="F782" s="14">
        <f t="shared" si="4"/>
        <v>45429</v>
      </c>
      <c r="G782" s="13" t="str">
        <f t="shared" si="5"/>
        <v>ORDER1610</v>
      </c>
      <c r="H782" s="13" t="str">
        <f t="shared" si="6"/>
        <v>CUST9482</v>
      </c>
      <c r="I782" s="13" t="str">
        <f t="shared" si="7"/>
        <v>BasmatiRice</v>
      </c>
      <c r="J782" s="13" t="str">
        <f t="shared" si="8"/>
        <v>2</v>
      </c>
      <c r="K782" s="13" t="str">
        <f t="shared" si="9"/>
        <v>120</v>
      </c>
    </row>
    <row r="783">
      <c r="A783" s="10">
        <v>782.0</v>
      </c>
      <c r="B783" s="11" t="s">
        <v>801</v>
      </c>
      <c r="C783" s="12" t="str">
        <f t="shared" si="1"/>
        <v>ORDER1610//CUST9482/45429/WholeWheatBread/Q-2/*@?##40</v>
      </c>
      <c r="D783" s="13" t="str">
        <f t="shared" si="2"/>
        <v>ORDER1610CUST948245429WholeWheatBreadQ-2*@?##40</v>
      </c>
      <c r="E783" s="13" t="str">
        <f t="shared" si="3"/>
        <v>ORDER1610CUST948245429WholeWheatBreadQ240</v>
      </c>
      <c r="F783" s="14">
        <f t="shared" si="4"/>
        <v>45429</v>
      </c>
      <c r="G783" s="13" t="str">
        <f t="shared" si="5"/>
        <v>ORDER1610</v>
      </c>
      <c r="H783" s="13" t="str">
        <f t="shared" si="6"/>
        <v>CUST9482</v>
      </c>
      <c r="I783" s="13" t="str">
        <f t="shared" si="7"/>
        <v>WholeWheatBread</v>
      </c>
      <c r="J783" s="13" t="str">
        <f t="shared" si="8"/>
        <v>2</v>
      </c>
      <c r="K783" s="13" t="str">
        <f t="shared" si="9"/>
        <v>40</v>
      </c>
    </row>
    <row r="784">
      <c r="A784" s="10">
        <v>783.0</v>
      </c>
      <c r="B784" s="11" t="s">
        <v>802</v>
      </c>
      <c r="C784" s="12" t="str">
        <f t="shared" si="1"/>
        <v>ORDER1609//CUST6420/45429/FreshMilk/Q-1/*@?##30</v>
      </c>
      <c r="D784" s="13" t="str">
        <f t="shared" si="2"/>
        <v>ORDER1609CUST642045429FreshMilkQ-1*@?##30</v>
      </c>
      <c r="E784" s="13" t="str">
        <f t="shared" si="3"/>
        <v>ORDER1609CUST642045429FreshMilkQ130</v>
      </c>
      <c r="F784" s="14">
        <f t="shared" si="4"/>
        <v>45429</v>
      </c>
      <c r="G784" s="13" t="str">
        <f t="shared" si="5"/>
        <v>ORDER1609</v>
      </c>
      <c r="H784" s="13" t="str">
        <f t="shared" si="6"/>
        <v>CUST6420</v>
      </c>
      <c r="I784" s="13" t="str">
        <f t="shared" si="7"/>
        <v>FreshMilk</v>
      </c>
      <c r="J784" s="13" t="str">
        <f t="shared" si="8"/>
        <v>1</v>
      </c>
      <c r="K784" s="13" t="str">
        <f t="shared" si="9"/>
        <v>30</v>
      </c>
    </row>
    <row r="785">
      <c r="A785" s="10">
        <v>784.0</v>
      </c>
      <c r="B785" s="11" t="s">
        <v>803</v>
      </c>
      <c r="C785" s="12" t="str">
        <f t="shared" si="1"/>
        <v>ORDER1609//CUST6420/45429/Eggs/Q-2/*@?##80</v>
      </c>
      <c r="D785" s="13" t="str">
        <f t="shared" si="2"/>
        <v>ORDER1609CUST642045429EggsQ-2*@?##80</v>
      </c>
      <c r="E785" s="13" t="str">
        <f t="shared" si="3"/>
        <v>ORDER1609CUST642045429EggsQ280</v>
      </c>
      <c r="F785" s="14">
        <f t="shared" si="4"/>
        <v>45429</v>
      </c>
      <c r="G785" s="13" t="str">
        <f t="shared" si="5"/>
        <v>ORDER1609</v>
      </c>
      <c r="H785" s="13" t="str">
        <f t="shared" si="6"/>
        <v>CUST6420</v>
      </c>
      <c r="I785" s="13" t="str">
        <f t="shared" si="7"/>
        <v>Eggs</v>
      </c>
      <c r="J785" s="13" t="str">
        <f t="shared" si="8"/>
        <v>2</v>
      </c>
      <c r="K785" s="13" t="str">
        <f t="shared" si="9"/>
        <v>80</v>
      </c>
    </row>
    <row r="786">
      <c r="A786" s="10">
        <v>785.0</v>
      </c>
      <c r="B786" s="11" t="s">
        <v>804</v>
      </c>
      <c r="C786" s="12" t="str">
        <f t="shared" si="1"/>
        <v>ORDER1608//CUST1509/45428/ChickenBreast/Q-1/*@?##125</v>
      </c>
      <c r="D786" s="13" t="str">
        <f t="shared" si="2"/>
        <v>ORDER1608CUST150945428ChickenBreastQ-1*@?##125</v>
      </c>
      <c r="E786" s="13" t="str">
        <f t="shared" si="3"/>
        <v>ORDER1608CUST150945428ChickenBreastQ1125</v>
      </c>
      <c r="F786" s="14">
        <f t="shared" si="4"/>
        <v>45428</v>
      </c>
      <c r="G786" s="13" t="str">
        <f t="shared" si="5"/>
        <v>ORDER1608</v>
      </c>
      <c r="H786" s="13" t="str">
        <f t="shared" si="6"/>
        <v>CUST1509</v>
      </c>
      <c r="I786" s="13" t="str">
        <f t="shared" si="7"/>
        <v>ChickenBreast</v>
      </c>
      <c r="J786" s="13" t="str">
        <f t="shared" si="8"/>
        <v>1</v>
      </c>
      <c r="K786" s="13" t="str">
        <f t="shared" si="9"/>
        <v>125</v>
      </c>
    </row>
    <row r="787">
      <c r="A787" s="10">
        <v>786.0</v>
      </c>
      <c r="B787" s="11" t="s">
        <v>805</v>
      </c>
      <c r="C787" s="12" t="str">
        <f t="shared" si="1"/>
        <v>ORDER1608//CUST1509/45428/Apples/Q-1/*@?##75</v>
      </c>
      <c r="D787" s="13" t="str">
        <f t="shared" si="2"/>
        <v>ORDER1608CUST150945428ApplesQ-1*@?##75</v>
      </c>
      <c r="E787" s="13" t="str">
        <f t="shared" si="3"/>
        <v>ORDER1608CUST150945428ApplesQ175</v>
      </c>
      <c r="F787" s="14">
        <f t="shared" si="4"/>
        <v>45428</v>
      </c>
      <c r="G787" s="13" t="str">
        <f t="shared" si="5"/>
        <v>ORDER1608</v>
      </c>
      <c r="H787" s="13" t="str">
        <f t="shared" si="6"/>
        <v>CUST1509</v>
      </c>
      <c r="I787" s="13" t="str">
        <f t="shared" si="7"/>
        <v>Apples</v>
      </c>
      <c r="J787" s="13" t="str">
        <f t="shared" si="8"/>
        <v>1</v>
      </c>
      <c r="K787" s="13" t="str">
        <f t="shared" si="9"/>
        <v>75</v>
      </c>
    </row>
    <row r="788">
      <c r="A788" s="10">
        <v>787.0</v>
      </c>
      <c r="B788" s="11" t="s">
        <v>806</v>
      </c>
      <c r="C788" s="12" t="str">
        <f t="shared" si="1"/>
        <v>ORDER1607//CUST6201/45428/Bananas/Q-2/*@?##50</v>
      </c>
      <c r="D788" s="13" t="str">
        <f t="shared" si="2"/>
        <v>ORDER1607CUST620145428BananasQ-2*@?##50</v>
      </c>
      <c r="E788" s="13" t="str">
        <f t="shared" si="3"/>
        <v>ORDER1607CUST620145428BananasQ250</v>
      </c>
      <c r="F788" s="14">
        <f t="shared" si="4"/>
        <v>45428</v>
      </c>
      <c r="G788" s="13" t="str">
        <f t="shared" si="5"/>
        <v>ORDER1607</v>
      </c>
      <c r="H788" s="13" t="str">
        <f t="shared" si="6"/>
        <v>CUST6201</v>
      </c>
      <c r="I788" s="13" t="str">
        <f t="shared" si="7"/>
        <v>Bananas</v>
      </c>
      <c r="J788" s="13" t="str">
        <f t="shared" si="8"/>
        <v>2</v>
      </c>
      <c r="K788" s="13" t="str">
        <f t="shared" si="9"/>
        <v>50</v>
      </c>
    </row>
    <row r="789">
      <c r="A789" s="10">
        <v>788.0</v>
      </c>
      <c r="B789" s="11" t="s">
        <v>807</v>
      </c>
      <c r="C789" s="12" t="str">
        <f t="shared" si="1"/>
        <v>ORDER1607//CUST6201/45428/Potatoes/Q-1/*@?##15</v>
      </c>
      <c r="D789" s="13" t="str">
        <f t="shared" si="2"/>
        <v>ORDER1607CUST620145428PotatoesQ-1*@?##15</v>
      </c>
      <c r="E789" s="13" t="str">
        <f t="shared" si="3"/>
        <v>ORDER1607CUST620145428PotatoesQ115</v>
      </c>
      <c r="F789" s="14">
        <f t="shared" si="4"/>
        <v>45428</v>
      </c>
      <c r="G789" s="13" t="str">
        <f t="shared" si="5"/>
        <v>ORDER1607</v>
      </c>
      <c r="H789" s="13" t="str">
        <f t="shared" si="6"/>
        <v>CUST6201</v>
      </c>
      <c r="I789" s="13" t="str">
        <f t="shared" si="7"/>
        <v>Potatoes</v>
      </c>
      <c r="J789" s="13" t="str">
        <f t="shared" si="8"/>
        <v>1</v>
      </c>
      <c r="K789" s="13" t="str">
        <f t="shared" si="9"/>
        <v>15</v>
      </c>
    </row>
    <row r="790">
      <c r="A790" s="10">
        <v>789.0</v>
      </c>
      <c r="B790" s="11" t="s">
        <v>808</v>
      </c>
      <c r="C790" s="12" t="str">
        <f t="shared" si="1"/>
        <v>ORDER1606//CUST6570/45428/Onions/Q-1/*@?##12.5</v>
      </c>
      <c r="D790" s="13" t="str">
        <f t="shared" si="2"/>
        <v>ORDER1606CUST657045428OnionsQ-1*@?##12.5</v>
      </c>
      <c r="E790" s="13" t="str">
        <f t="shared" si="3"/>
        <v>ORDER1606CUST657045428OnionsQ112.5</v>
      </c>
      <c r="F790" s="14">
        <f t="shared" si="4"/>
        <v>45428</v>
      </c>
      <c r="G790" s="13" t="str">
        <f t="shared" si="5"/>
        <v>ORDER1606</v>
      </c>
      <c r="H790" s="13" t="str">
        <f t="shared" si="6"/>
        <v>CUST6570</v>
      </c>
      <c r="I790" s="13" t="str">
        <f t="shared" si="7"/>
        <v>Onions</v>
      </c>
      <c r="J790" s="13" t="str">
        <f t="shared" si="8"/>
        <v>1</v>
      </c>
      <c r="K790" s="13" t="str">
        <f t="shared" si="9"/>
        <v>12.5</v>
      </c>
    </row>
    <row r="791">
      <c r="A791" s="10">
        <v>790.0</v>
      </c>
      <c r="B791" s="11" t="s">
        <v>809</v>
      </c>
      <c r="C791" s="12" t="str">
        <f t="shared" si="1"/>
        <v>ORDER1606//CUST6570/45428/Paneer/Q-1/*@?##40</v>
      </c>
      <c r="D791" s="13" t="str">
        <f t="shared" si="2"/>
        <v>ORDER1606CUST657045428PaneerQ-1*@?##40</v>
      </c>
      <c r="E791" s="13" t="str">
        <f t="shared" si="3"/>
        <v>ORDER1606CUST657045428PaneerQ140</v>
      </c>
      <c r="F791" s="14">
        <f t="shared" si="4"/>
        <v>45428</v>
      </c>
      <c r="G791" s="13" t="str">
        <f t="shared" si="5"/>
        <v>ORDER1606</v>
      </c>
      <c r="H791" s="13" t="str">
        <f t="shared" si="6"/>
        <v>CUST6570</v>
      </c>
      <c r="I791" s="13" t="str">
        <f t="shared" si="7"/>
        <v>Paneer</v>
      </c>
      <c r="J791" s="13" t="str">
        <f t="shared" si="8"/>
        <v>1</v>
      </c>
      <c r="K791" s="13" t="str">
        <f t="shared" si="9"/>
        <v>40</v>
      </c>
    </row>
    <row r="792">
      <c r="A792" s="10">
        <v>791.0</v>
      </c>
      <c r="B792" s="11" t="s">
        <v>810</v>
      </c>
      <c r="C792" s="12" t="str">
        <f t="shared" si="1"/>
        <v>ORDER1605//CUST2188/45428/Butter/Q-1/*@?##125</v>
      </c>
      <c r="D792" s="13" t="str">
        <f t="shared" si="2"/>
        <v>ORDER1605CUST218845428ButterQ-1*@?##125</v>
      </c>
      <c r="E792" s="13" t="str">
        <f t="shared" si="3"/>
        <v>ORDER1605CUST218845428ButterQ1125</v>
      </c>
      <c r="F792" s="14">
        <f t="shared" si="4"/>
        <v>45428</v>
      </c>
      <c r="G792" s="13" t="str">
        <f t="shared" si="5"/>
        <v>ORDER1605</v>
      </c>
      <c r="H792" s="13" t="str">
        <f t="shared" si="6"/>
        <v>CUST2188</v>
      </c>
      <c r="I792" s="13" t="str">
        <f t="shared" si="7"/>
        <v>Butter</v>
      </c>
      <c r="J792" s="13" t="str">
        <f t="shared" si="8"/>
        <v>1</v>
      </c>
      <c r="K792" s="13" t="str">
        <f t="shared" si="9"/>
        <v>125</v>
      </c>
    </row>
    <row r="793">
      <c r="A793" s="10">
        <v>792.0</v>
      </c>
      <c r="B793" s="11" t="s">
        <v>811</v>
      </c>
      <c r="C793" s="12" t="str">
        <f t="shared" si="1"/>
        <v>ORDER1605//CUST2188/45428/CheeseSlices/Q-2/*@?##120</v>
      </c>
      <c r="D793" s="13" t="str">
        <f t="shared" si="2"/>
        <v>ORDER1605CUST218845428CheeseSlicesQ-2*@?##120</v>
      </c>
      <c r="E793" s="13" t="str">
        <f t="shared" si="3"/>
        <v>ORDER1605CUST218845428CheeseSlicesQ2120</v>
      </c>
      <c r="F793" s="14">
        <f t="shared" si="4"/>
        <v>45428</v>
      </c>
      <c r="G793" s="13" t="str">
        <f t="shared" si="5"/>
        <v>ORDER1605</v>
      </c>
      <c r="H793" s="13" t="str">
        <f t="shared" si="6"/>
        <v>CUST2188</v>
      </c>
      <c r="I793" s="13" t="str">
        <f t="shared" si="7"/>
        <v>CheeseSlices</v>
      </c>
      <c r="J793" s="13" t="str">
        <f t="shared" si="8"/>
        <v>2</v>
      </c>
      <c r="K793" s="13" t="str">
        <f t="shared" si="9"/>
        <v>120</v>
      </c>
    </row>
    <row r="794">
      <c r="A794" s="10">
        <v>793.0</v>
      </c>
      <c r="B794" s="11" t="s">
        <v>812</v>
      </c>
      <c r="C794" s="12" t="str">
        <f t="shared" si="1"/>
        <v>ORDER1604//CUST3704/45428/Sugar/Q-1/*@?##22.5</v>
      </c>
      <c r="D794" s="13" t="str">
        <f t="shared" si="2"/>
        <v>ORDER1604CUST370445428SugarQ-1*@?##22.5</v>
      </c>
      <c r="E794" s="13" t="str">
        <f t="shared" si="3"/>
        <v>ORDER1604CUST370445428SugarQ122.5</v>
      </c>
      <c r="F794" s="14">
        <f t="shared" si="4"/>
        <v>45428</v>
      </c>
      <c r="G794" s="13" t="str">
        <f t="shared" si="5"/>
        <v>ORDER1604</v>
      </c>
      <c r="H794" s="13" t="str">
        <f t="shared" si="6"/>
        <v>CUST3704</v>
      </c>
      <c r="I794" s="13" t="str">
        <f t="shared" si="7"/>
        <v>Sugar</v>
      </c>
      <c r="J794" s="13" t="str">
        <f t="shared" si="8"/>
        <v>1</v>
      </c>
      <c r="K794" s="13" t="str">
        <f t="shared" si="9"/>
        <v>22.5</v>
      </c>
    </row>
    <row r="795">
      <c r="A795" s="10">
        <v>794.0</v>
      </c>
      <c r="B795" s="11" t="s">
        <v>813</v>
      </c>
      <c r="C795" s="12" t="str">
        <f t="shared" si="1"/>
        <v>ORDER1604//CUST3704/45428/CookingOil/Q-1/*@?##75</v>
      </c>
      <c r="D795" s="13" t="str">
        <f t="shared" si="2"/>
        <v>ORDER1604CUST370445428CookingOilQ-1*@?##75</v>
      </c>
      <c r="E795" s="13" t="str">
        <f t="shared" si="3"/>
        <v>ORDER1604CUST370445428CookingOilQ175</v>
      </c>
      <c r="F795" s="14">
        <f t="shared" si="4"/>
        <v>45428</v>
      </c>
      <c r="G795" s="13" t="str">
        <f t="shared" si="5"/>
        <v>ORDER1604</v>
      </c>
      <c r="H795" s="13" t="str">
        <f t="shared" si="6"/>
        <v>CUST3704</v>
      </c>
      <c r="I795" s="13" t="str">
        <f t="shared" si="7"/>
        <v>CookingOil</v>
      </c>
      <c r="J795" s="13" t="str">
        <f t="shared" si="8"/>
        <v>1</v>
      </c>
      <c r="K795" s="13" t="str">
        <f t="shared" si="9"/>
        <v>75</v>
      </c>
    </row>
    <row r="796">
      <c r="A796" s="10">
        <v>795.0</v>
      </c>
      <c r="B796" s="11" t="s">
        <v>814</v>
      </c>
      <c r="C796" s="12" t="str">
        <f t="shared" si="1"/>
        <v>ORDER1603//CUST4029/45428/TeaLeaves/Q-2/*@?##120</v>
      </c>
      <c r="D796" s="13" t="str">
        <f t="shared" si="2"/>
        <v>ORDER1603CUST402945428TeaLeavesQ-2*@?##120</v>
      </c>
      <c r="E796" s="13" t="str">
        <f t="shared" si="3"/>
        <v>ORDER1603CUST402945428TeaLeavesQ2120</v>
      </c>
      <c r="F796" s="14">
        <f t="shared" si="4"/>
        <v>45428</v>
      </c>
      <c r="G796" s="13" t="str">
        <f t="shared" si="5"/>
        <v>ORDER1603</v>
      </c>
      <c r="H796" s="13" t="str">
        <f t="shared" si="6"/>
        <v>CUST4029</v>
      </c>
      <c r="I796" s="13" t="str">
        <f t="shared" si="7"/>
        <v>TeaLeaves</v>
      </c>
      <c r="J796" s="13" t="str">
        <f t="shared" si="8"/>
        <v>2</v>
      </c>
      <c r="K796" s="13" t="str">
        <f t="shared" si="9"/>
        <v>120</v>
      </c>
    </row>
    <row r="797">
      <c r="A797" s="10">
        <v>796.0</v>
      </c>
      <c r="B797" s="11" t="s">
        <v>815</v>
      </c>
      <c r="C797" s="12" t="str">
        <f t="shared" si="1"/>
        <v>ORDER1603//CUST4029/45428/CoffeePowder/Q-1/*@?##45</v>
      </c>
      <c r="D797" s="13" t="str">
        <f t="shared" si="2"/>
        <v>ORDER1603CUST402945428CoffeePowderQ-1*@?##45</v>
      </c>
      <c r="E797" s="13" t="str">
        <f t="shared" si="3"/>
        <v>ORDER1603CUST402945428CoffeePowderQ145</v>
      </c>
      <c r="F797" s="14">
        <f t="shared" si="4"/>
        <v>45428</v>
      </c>
      <c r="G797" s="13" t="str">
        <f t="shared" si="5"/>
        <v>ORDER1603</v>
      </c>
      <c r="H797" s="13" t="str">
        <f t="shared" si="6"/>
        <v>CUST4029</v>
      </c>
      <c r="I797" s="13" t="str">
        <f t="shared" si="7"/>
        <v>CoffeePowder</v>
      </c>
      <c r="J797" s="13" t="str">
        <f t="shared" si="8"/>
        <v>1</v>
      </c>
      <c r="K797" s="13" t="str">
        <f t="shared" si="9"/>
        <v>45</v>
      </c>
    </row>
    <row r="798">
      <c r="A798" s="10">
        <v>797.0</v>
      </c>
      <c r="B798" s="11" t="s">
        <v>816</v>
      </c>
      <c r="C798" s="12" t="str">
        <f t="shared" si="1"/>
        <v>ORDER1602//CUST7437/45428/Biscuits/Q-2/*@?##40</v>
      </c>
      <c r="D798" s="13" t="str">
        <f t="shared" si="2"/>
        <v>ORDER1602CUST743745428BiscuitsQ-2*@?##40</v>
      </c>
      <c r="E798" s="13" t="str">
        <f t="shared" si="3"/>
        <v>ORDER1602CUST743745428BiscuitsQ240</v>
      </c>
      <c r="F798" s="14">
        <f t="shared" si="4"/>
        <v>45428</v>
      </c>
      <c r="G798" s="13" t="str">
        <f t="shared" si="5"/>
        <v>ORDER1602</v>
      </c>
      <c r="H798" s="13" t="str">
        <f t="shared" si="6"/>
        <v>CUST7437</v>
      </c>
      <c r="I798" s="13" t="str">
        <f t="shared" si="7"/>
        <v>Biscuits</v>
      </c>
      <c r="J798" s="13" t="str">
        <f t="shared" si="8"/>
        <v>2</v>
      </c>
      <c r="K798" s="13" t="str">
        <f t="shared" si="9"/>
        <v>40</v>
      </c>
    </row>
    <row r="799">
      <c r="A799" s="10">
        <v>798.0</v>
      </c>
      <c r="B799" s="11" t="s">
        <v>817</v>
      </c>
      <c r="C799" s="12" t="str">
        <f t="shared" si="1"/>
        <v>ORDER1602//CUST7437/45428/Chocolates/Q-1/*@?##50</v>
      </c>
      <c r="D799" s="13" t="str">
        <f t="shared" si="2"/>
        <v>ORDER1602CUST743745428ChocolatesQ-1*@?##50</v>
      </c>
      <c r="E799" s="13" t="str">
        <f t="shared" si="3"/>
        <v>ORDER1602CUST743745428ChocolatesQ150</v>
      </c>
      <c r="F799" s="14">
        <f t="shared" si="4"/>
        <v>45428</v>
      </c>
      <c r="G799" s="13" t="str">
        <f t="shared" si="5"/>
        <v>ORDER1602</v>
      </c>
      <c r="H799" s="13" t="str">
        <f t="shared" si="6"/>
        <v>CUST7437</v>
      </c>
      <c r="I799" s="13" t="str">
        <f t="shared" si="7"/>
        <v>Chocolates</v>
      </c>
      <c r="J799" s="13" t="str">
        <f t="shared" si="8"/>
        <v>1</v>
      </c>
      <c r="K799" s="13" t="str">
        <f t="shared" si="9"/>
        <v>50</v>
      </c>
    </row>
    <row r="800">
      <c r="A800" s="10">
        <v>799.0</v>
      </c>
      <c r="B800" s="11" t="s">
        <v>818</v>
      </c>
      <c r="C800" s="12" t="str">
        <f t="shared" si="1"/>
        <v>ORDER1601//CUST8814/45428/IceCream/Q-2/*@?##180</v>
      </c>
      <c r="D800" s="13" t="str">
        <f t="shared" si="2"/>
        <v>ORDER1601CUST881445428IceCreamQ-2*@?##180</v>
      </c>
      <c r="E800" s="13" t="str">
        <f t="shared" si="3"/>
        <v>ORDER1601CUST881445428IceCreamQ2180</v>
      </c>
      <c r="F800" s="14">
        <f t="shared" si="4"/>
        <v>45428</v>
      </c>
      <c r="G800" s="13" t="str">
        <f t="shared" si="5"/>
        <v>ORDER1601</v>
      </c>
      <c r="H800" s="13" t="str">
        <f t="shared" si="6"/>
        <v>CUST8814</v>
      </c>
      <c r="I800" s="13" t="str">
        <f t="shared" si="7"/>
        <v>IceCream</v>
      </c>
      <c r="J800" s="13" t="str">
        <f t="shared" si="8"/>
        <v>2</v>
      </c>
      <c r="K800" s="13" t="str">
        <f t="shared" si="9"/>
        <v>180</v>
      </c>
    </row>
    <row r="801">
      <c r="A801" s="10">
        <v>800.0</v>
      </c>
      <c r="B801" s="11" t="s">
        <v>819</v>
      </c>
      <c r="C801" s="12" t="str">
        <f t="shared" si="1"/>
        <v>ORDER1601//CUST8814/45428/SoftDrink/Q-2/*@?##100</v>
      </c>
      <c r="D801" s="13" t="str">
        <f t="shared" si="2"/>
        <v>ORDER1601CUST881445428SoftDrinkQ-2*@?##100</v>
      </c>
      <c r="E801" s="13" t="str">
        <f t="shared" si="3"/>
        <v>ORDER1601CUST881445428SoftDrinkQ2100</v>
      </c>
      <c r="F801" s="14">
        <f t="shared" si="4"/>
        <v>45428</v>
      </c>
      <c r="G801" s="13" t="str">
        <f t="shared" si="5"/>
        <v>ORDER1601</v>
      </c>
      <c r="H801" s="13" t="str">
        <f t="shared" si="6"/>
        <v>CUST8814</v>
      </c>
      <c r="I801" s="13" t="str">
        <f t="shared" si="7"/>
        <v>SoftDrink</v>
      </c>
      <c r="J801" s="13" t="str">
        <f t="shared" si="8"/>
        <v>2</v>
      </c>
      <c r="K801" s="13" t="str">
        <f t="shared" si="9"/>
        <v>100</v>
      </c>
    </row>
    <row r="802">
      <c r="A802" s="10">
        <v>801.0</v>
      </c>
      <c r="B802" s="11" t="s">
        <v>820</v>
      </c>
      <c r="C802" s="12" t="str">
        <f t="shared" si="1"/>
        <v>ORDER1600//CUST3384/45428/BasmatiRice/Q-1/*@?##60</v>
      </c>
      <c r="D802" s="13" t="str">
        <f t="shared" si="2"/>
        <v>ORDER1600CUST338445428BasmatiRiceQ-1*@?##60</v>
      </c>
      <c r="E802" s="13" t="str">
        <f t="shared" si="3"/>
        <v>ORDER1600CUST338445428BasmatiRiceQ160</v>
      </c>
      <c r="F802" s="14">
        <f t="shared" si="4"/>
        <v>45428</v>
      </c>
      <c r="G802" s="13" t="str">
        <f t="shared" si="5"/>
        <v>ORDER1600</v>
      </c>
      <c r="H802" s="13" t="str">
        <f t="shared" si="6"/>
        <v>CUST3384</v>
      </c>
      <c r="I802" s="13" t="str">
        <f t="shared" si="7"/>
        <v>BasmatiRice</v>
      </c>
      <c r="J802" s="13" t="str">
        <f t="shared" si="8"/>
        <v>1</v>
      </c>
      <c r="K802" s="13" t="str">
        <f t="shared" si="9"/>
        <v>60</v>
      </c>
    </row>
    <row r="803">
      <c r="A803" s="10">
        <v>802.0</v>
      </c>
      <c r="B803" s="11" t="s">
        <v>821</v>
      </c>
      <c r="C803" s="12" t="str">
        <f t="shared" si="1"/>
        <v>ORDER1600//CUST3384/45428/WholeWheatBread/Q-2/*@?##40</v>
      </c>
      <c r="D803" s="13" t="str">
        <f t="shared" si="2"/>
        <v>ORDER1600CUST338445428WholeWheatBreadQ-2*@?##40</v>
      </c>
      <c r="E803" s="13" t="str">
        <f t="shared" si="3"/>
        <v>ORDER1600CUST338445428WholeWheatBreadQ240</v>
      </c>
      <c r="F803" s="14">
        <f t="shared" si="4"/>
        <v>45428</v>
      </c>
      <c r="G803" s="13" t="str">
        <f t="shared" si="5"/>
        <v>ORDER1600</v>
      </c>
      <c r="H803" s="13" t="str">
        <f t="shared" si="6"/>
        <v>CUST3384</v>
      </c>
      <c r="I803" s="13" t="str">
        <f t="shared" si="7"/>
        <v>WholeWheatBread</v>
      </c>
      <c r="J803" s="13" t="str">
        <f t="shared" si="8"/>
        <v>2</v>
      </c>
      <c r="K803" s="13" t="str">
        <f t="shared" si="9"/>
        <v>40</v>
      </c>
    </row>
    <row r="804">
      <c r="A804" s="10">
        <v>803.0</v>
      </c>
      <c r="B804" s="11" t="s">
        <v>822</v>
      </c>
      <c r="C804" s="12" t="str">
        <f t="shared" si="1"/>
        <v>ORDER1599//CUST8836/45428/FreshMilk/Q-1/*@?##30</v>
      </c>
      <c r="D804" s="13" t="str">
        <f t="shared" si="2"/>
        <v>ORDER1599CUST883645428FreshMilkQ-1*@?##30</v>
      </c>
      <c r="E804" s="13" t="str">
        <f t="shared" si="3"/>
        <v>ORDER1599CUST883645428FreshMilkQ130</v>
      </c>
      <c r="F804" s="14">
        <f t="shared" si="4"/>
        <v>45428</v>
      </c>
      <c r="G804" s="13" t="str">
        <f t="shared" si="5"/>
        <v>ORDER1599</v>
      </c>
      <c r="H804" s="13" t="str">
        <f t="shared" si="6"/>
        <v>CUST8836</v>
      </c>
      <c r="I804" s="13" t="str">
        <f t="shared" si="7"/>
        <v>FreshMilk</v>
      </c>
      <c r="J804" s="13" t="str">
        <f t="shared" si="8"/>
        <v>1</v>
      </c>
      <c r="K804" s="13" t="str">
        <f t="shared" si="9"/>
        <v>30</v>
      </c>
    </row>
    <row r="805">
      <c r="A805" s="10">
        <v>804.0</v>
      </c>
      <c r="B805" s="11" t="s">
        <v>823</v>
      </c>
      <c r="C805" s="12" t="str">
        <f t="shared" si="1"/>
        <v>ORDER1599//CUST8836/45428/Eggs/Q-1/*@?##40</v>
      </c>
      <c r="D805" s="13" t="str">
        <f t="shared" si="2"/>
        <v>ORDER1599CUST883645428EggsQ-1*@?##40</v>
      </c>
      <c r="E805" s="13" t="str">
        <f t="shared" si="3"/>
        <v>ORDER1599CUST883645428EggsQ140</v>
      </c>
      <c r="F805" s="14">
        <f t="shared" si="4"/>
        <v>45428</v>
      </c>
      <c r="G805" s="13" t="str">
        <f t="shared" si="5"/>
        <v>ORDER1599</v>
      </c>
      <c r="H805" s="13" t="str">
        <f t="shared" si="6"/>
        <v>CUST8836</v>
      </c>
      <c r="I805" s="13" t="str">
        <f t="shared" si="7"/>
        <v>Eggs</v>
      </c>
      <c r="J805" s="13" t="str">
        <f t="shared" si="8"/>
        <v>1</v>
      </c>
      <c r="K805" s="13" t="str">
        <f t="shared" si="9"/>
        <v>40</v>
      </c>
    </row>
    <row r="806">
      <c r="A806" s="10">
        <v>805.0</v>
      </c>
      <c r="B806" s="11" t="s">
        <v>824</v>
      </c>
      <c r="C806" s="12" t="str">
        <f t="shared" si="1"/>
        <v>ORDER1598//CUST4675/45428/ChickenBreast/Q-1/*@?##125</v>
      </c>
      <c r="D806" s="13" t="str">
        <f t="shared" si="2"/>
        <v>ORDER1598CUST467545428ChickenBreastQ-1*@?##125</v>
      </c>
      <c r="E806" s="13" t="str">
        <f t="shared" si="3"/>
        <v>ORDER1598CUST467545428ChickenBreastQ1125</v>
      </c>
      <c r="F806" s="14">
        <f t="shared" si="4"/>
        <v>45428</v>
      </c>
      <c r="G806" s="13" t="str">
        <f t="shared" si="5"/>
        <v>ORDER1598</v>
      </c>
      <c r="H806" s="13" t="str">
        <f t="shared" si="6"/>
        <v>CUST4675</v>
      </c>
      <c r="I806" s="13" t="str">
        <f t="shared" si="7"/>
        <v>ChickenBreast</v>
      </c>
      <c r="J806" s="13" t="str">
        <f t="shared" si="8"/>
        <v>1</v>
      </c>
      <c r="K806" s="13" t="str">
        <f t="shared" si="9"/>
        <v>125</v>
      </c>
    </row>
    <row r="807">
      <c r="A807" s="10">
        <v>806.0</v>
      </c>
      <c r="B807" s="11" t="s">
        <v>825</v>
      </c>
      <c r="C807" s="12" t="str">
        <f t="shared" si="1"/>
        <v>ORDER1598//CUST4675/45428/Apples/Q-1/*@?##75</v>
      </c>
      <c r="D807" s="13" t="str">
        <f t="shared" si="2"/>
        <v>ORDER1598CUST467545428ApplesQ-1*@?##75</v>
      </c>
      <c r="E807" s="13" t="str">
        <f t="shared" si="3"/>
        <v>ORDER1598CUST467545428ApplesQ175</v>
      </c>
      <c r="F807" s="14">
        <f t="shared" si="4"/>
        <v>45428</v>
      </c>
      <c r="G807" s="13" t="str">
        <f t="shared" si="5"/>
        <v>ORDER1598</v>
      </c>
      <c r="H807" s="13" t="str">
        <f t="shared" si="6"/>
        <v>CUST4675</v>
      </c>
      <c r="I807" s="13" t="str">
        <f t="shared" si="7"/>
        <v>Apples</v>
      </c>
      <c r="J807" s="13" t="str">
        <f t="shared" si="8"/>
        <v>1</v>
      </c>
      <c r="K807" s="13" t="str">
        <f t="shared" si="9"/>
        <v>75</v>
      </c>
    </row>
    <row r="808">
      <c r="A808" s="10">
        <v>807.0</v>
      </c>
      <c r="B808" s="11" t="s">
        <v>826</v>
      </c>
      <c r="C808" s="12" t="str">
        <f t="shared" si="1"/>
        <v>ORDER1597//CUST9409/45428/Bananas/Q-2/*@?##50</v>
      </c>
      <c r="D808" s="13" t="str">
        <f t="shared" si="2"/>
        <v>ORDER1597CUST940945428BananasQ-2*@?##50</v>
      </c>
      <c r="E808" s="13" t="str">
        <f t="shared" si="3"/>
        <v>ORDER1597CUST940945428BananasQ250</v>
      </c>
      <c r="F808" s="14">
        <f t="shared" si="4"/>
        <v>45428</v>
      </c>
      <c r="G808" s="13" t="str">
        <f t="shared" si="5"/>
        <v>ORDER1597</v>
      </c>
      <c r="H808" s="13" t="str">
        <f t="shared" si="6"/>
        <v>CUST9409</v>
      </c>
      <c r="I808" s="13" t="str">
        <f t="shared" si="7"/>
        <v>Bananas</v>
      </c>
      <c r="J808" s="13" t="str">
        <f t="shared" si="8"/>
        <v>2</v>
      </c>
      <c r="K808" s="13" t="str">
        <f t="shared" si="9"/>
        <v>50</v>
      </c>
    </row>
    <row r="809">
      <c r="A809" s="10">
        <v>808.0</v>
      </c>
      <c r="B809" s="11" t="s">
        <v>827</v>
      </c>
      <c r="C809" s="12" t="str">
        <f t="shared" si="1"/>
        <v>ORDER1597//CUST9409/45428/Potatoes/Q-1/*@?##15</v>
      </c>
      <c r="D809" s="13" t="str">
        <f t="shared" si="2"/>
        <v>ORDER1597CUST940945428PotatoesQ-1*@?##15</v>
      </c>
      <c r="E809" s="13" t="str">
        <f t="shared" si="3"/>
        <v>ORDER1597CUST940945428PotatoesQ115</v>
      </c>
      <c r="F809" s="14">
        <f t="shared" si="4"/>
        <v>45428</v>
      </c>
      <c r="G809" s="13" t="str">
        <f t="shared" si="5"/>
        <v>ORDER1597</v>
      </c>
      <c r="H809" s="13" t="str">
        <f t="shared" si="6"/>
        <v>CUST9409</v>
      </c>
      <c r="I809" s="13" t="str">
        <f t="shared" si="7"/>
        <v>Potatoes</v>
      </c>
      <c r="J809" s="13" t="str">
        <f t="shared" si="8"/>
        <v>1</v>
      </c>
      <c r="K809" s="13" t="str">
        <f t="shared" si="9"/>
        <v>15</v>
      </c>
    </row>
    <row r="810">
      <c r="A810" s="10">
        <v>809.0</v>
      </c>
      <c r="B810" s="11" t="s">
        <v>828</v>
      </c>
      <c r="C810" s="12" t="str">
        <f t="shared" si="1"/>
        <v>ORDER1596//CUST2337/45428/Onions/Q-1/*@?##12.5</v>
      </c>
      <c r="D810" s="13" t="str">
        <f t="shared" si="2"/>
        <v>ORDER1596CUST233745428OnionsQ-1*@?##12.5</v>
      </c>
      <c r="E810" s="13" t="str">
        <f t="shared" si="3"/>
        <v>ORDER1596CUST233745428OnionsQ112.5</v>
      </c>
      <c r="F810" s="14">
        <f t="shared" si="4"/>
        <v>45428</v>
      </c>
      <c r="G810" s="13" t="str">
        <f t="shared" si="5"/>
        <v>ORDER1596</v>
      </c>
      <c r="H810" s="13" t="str">
        <f t="shared" si="6"/>
        <v>CUST2337</v>
      </c>
      <c r="I810" s="13" t="str">
        <f t="shared" si="7"/>
        <v>Onions</v>
      </c>
      <c r="J810" s="13" t="str">
        <f t="shared" si="8"/>
        <v>1</v>
      </c>
      <c r="K810" s="13" t="str">
        <f t="shared" si="9"/>
        <v>12.5</v>
      </c>
    </row>
    <row r="811">
      <c r="A811" s="10">
        <v>810.0</v>
      </c>
      <c r="B811" s="11" t="s">
        <v>829</v>
      </c>
      <c r="C811" s="12" t="str">
        <f t="shared" si="1"/>
        <v>ORDER1596//CUST2337/45428/Paneer/Q-1/*@?##40</v>
      </c>
      <c r="D811" s="13" t="str">
        <f t="shared" si="2"/>
        <v>ORDER1596CUST233745428PaneerQ-1*@?##40</v>
      </c>
      <c r="E811" s="13" t="str">
        <f t="shared" si="3"/>
        <v>ORDER1596CUST233745428PaneerQ140</v>
      </c>
      <c r="F811" s="14">
        <f t="shared" si="4"/>
        <v>45428</v>
      </c>
      <c r="G811" s="13" t="str">
        <f t="shared" si="5"/>
        <v>ORDER1596</v>
      </c>
      <c r="H811" s="13" t="str">
        <f t="shared" si="6"/>
        <v>CUST2337</v>
      </c>
      <c r="I811" s="13" t="str">
        <f t="shared" si="7"/>
        <v>Paneer</v>
      </c>
      <c r="J811" s="13" t="str">
        <f t="shared" si="8"/>
        <v>1</v>
      </c>
      <c r="K811" s="13" t="str">
        <f t="shared" si="9"/>
        <v>40</v>
      </c>
    </row>
    <row r="812">
      <c r="A812" s="10">
        <v>811.0</v>
      </c>
      <c r="B812" s="11" t="s">
        <v>830</v>
      </c>
      <c r="C812" s="12" t="str">
        <f t="shared" si="1"/>
        <v>ORDER1595//CUST4178/45428/Butter/Q-1/*@?##125</v>
      </c>
      <c r="D812" s="13" t="str">
        <f t="shared" si="2"/>
        <v>ORDER1595CUST417845428ButterQ-1*@?##125</v>
      </c>
      <c r="E812" s="13" t="str">
        <f t="shared" si="3"/>
        <v>ORDER1595CUST417845428ButterQ1125</v>
      </c>
      <c r="F812" s="14">
        <f t="shared" si="4"/>
        <v>45428</v>
      </c>
      <c r="G812" s="13" t="str">
        <f t="shared" si="5"/>
        <v>ORDER1595</v>
      </c>
      <c r="H812" s="13" t="str">
        <f t="shared" si="6"/>
        <v>CUST4178</v>
      </c>
      <c r="I812" s="13" t="str">
        <f t="shared" si="7"/>
        <v>Butter</v>
      </c>
      <c r="J812" s="13" t="str">
        <f t="shared" si="8"/>
        <v>1</v>
      </c>
      <c r="K812" s="13" t="str">
        <f t="shared" si="9"/>
        <v>125</v>
      </c>
    </row>
    <row r="813">
      <c r="A813" s="10">
        <v>812.0</v>
      </c>
      <c r="B813" s="11" t="s">
        <v>831</v>
      </c>
      <c r="C813" s="12" t="str">
        <f t="shared" si="1"/>
        <v>ORDER1595//CUST4178/45428/CheeseSlices/Q-1/*@?##60</v>
      </c>
      <c r="D813" s="13" t="str">
        <f t="shared" si="2"/>
        <v>ORDER1595CUST417845428CheeseSlicesQ-1*@?##60</v>
      </c>
      <c r="E813" s="13" t="str">
        <f t="shared" si="3"/>
        <v>ORDER1595CUST417845428CheeseSlicesQ160</v>
      </c>
      <c r="F813" s="14">
        <f t="shared" si="4"/>
        <v>45428</v>
      </c>
      <c r="G813" s="13" t="str">
        <f t="shared" si="5"/>
        <v>ORDER1595</v>
      </c>
      <c r="H813" s="13" t="str">
        <f t="shared" si="6"/>
        <v>CUST4178</v>
      </c>
      <c r="I813" s="13" t="str">
        <f t="shared" si="7"/>
        <v>CheeseSlices</v>
      </c>
      <c r="J813" s="13" t="str">
        <f t="shared" si="8"/>
        <v>1</v>
      </c>
      <c r="K813" s="13" t="str">
        <f t="shared" si="9"/>
        <v>60</v>
      </c>
    </row>
    <row r="814">
      <c r="A814" s="10">
        <v>813.0</v>
      </c>
      <c r="B814" s="11" t="s">
        <v>832</v>
      </c>
      <c r="C814" s="12" t="str">
        <f t="shared" si="1"/>
        <v>ORDER1594//CUST9368/45428/Sugar/Q-1/*@?##22.5</v>
      </c>
      <c r="D814" s="13" t="str">
        <f t="shared" si="2"/>
        <v>ORDER1594CUST936845428SugarQ-1*@?##22.5</v>
      </c>
      <c r="E814" s="13" t="str">
        <f t="shared" si="3"/>
        <v>ORDER1594CUST936845428SugarQ122.5</v>
      </c>
      <c r="F814" s="14">
        <f t="shared" si="4"/>
        <v>45428</v>
      </c>
      <c r="G814" s="13" t="str">
        <f t="shared" si="5"/>
        <v>ORDER1594</v>
      </c>
      <c r="H814" s="13" t="str">
        <f t="shared" si="6"/>
        <v>CUST9368</v>
      </c>
      <c r="I814" s="13" t="str">
        <f t="shared" si="7"/>
        <v>Sugar</v>
      </c>
      <c r="J814" s="13" t="str">
        <f t="shared" si="8"/>
        <v>1</v>
      </c>
      <c r="K814" s="13" t="str">
        <f t="shared" si="9"/>
        <v>22.5</v>
      </c>
    </row>
    <row r="815">
      <c r="A815" s="10">
        <v>814.0</v>
      </c>
      <c r="B815" s="11" t="s">
        <v>833</v>
      </c>
      <c r="C815" s="12" t="str">
        <f t="shared" si="1"/>
        <v>ORDER1594//CUST9368/45428/CookingOil/Q-2/*@?##150</v>
      </c>
      <c r="D815" s="13" t="str">
        <f t="shared" si="2"/>
        <v>ORDER1594CUST936845428CookingOilQ-2*@?##150</v>
      </c>
      <c r="E815" s="13" t="str">
        <f t="shared" si="3"/>
        <v>ORDER1594CUST936845428CookingOilQ2150</v>
      </c>
      <c r="F815" s="14">
        <f t="shared" si="4"/>
        <v>45428</v>
      </c>
      <c r="G815" s="13" t="str">
        <f t="shared" si="5"/>
        <v>ORDER1594</v>
      </c>
      <c r="H815" s="13" t="str">
        <f t="shared" si="6"/>
        <v>CUST9368</v>
      </c>
      <c r="I815" s="13" t="str">
        <f t="shared" si="7"/>
        <v>CookingOil</v>
      </c>
      <c r="J815" s="13" t="str">
        <f t="shared" si="8"/>
        <v>2</v>
      </c>
      <c r="K815" s="13" t="str">
        <f t="shared" si="9"/>
        <v>150</v>
      </c>
    </row>
    <row r="816">
      <c r="A816" s="10">
        <v>815.0</v>
      </c>
      <c r="B816" s="11" t="s">
        <v>834</v>
      </c>
      <c r="C816" s="12" t="str">
        <f t="shared" si="1"/>
        <v>ORDER1593//CUST7043/45428/TeaLeaves/Q-1/*@?##60</v>
      </c>
      <c r="D816" s="13" t="str">
        <f t="shared" si="2"/>
        <v>ORDER1593CUST704345428TeaLeavesQ-1*@?##60</v>
      </c>
      <c r="E816" s="13" t="str">
        <f t="shared" si="3"/>
        <v>ORDER1593CUST704345428TeaLeavesQ160</v>
      </c>
      <c r="F816" s="14">
        <f t="shared" si="4"/>
        <v>45428</v>
      </c>
      <c r="G816" s="13" t="str">
        <f t="shared" si="5"/>
        <v>ORDER1593</v>
      </c>
      <c r="H816" s="13" t="str">
        <f t="shared" si="6"/>
        <v>CUST7043</v>
      </c>
      <c r="I816" s="13" t="str">
        <f t="shared" si="7"/>
        <v>TeaLeaves</v>
      </c>
      <c r="J816" s="13" t="str">
        <f t="shared" si="8"/>
        <v>1</v>
      </c>
      <c r="K816" s="13" t="str">
        <f t="shared" si="9"/>
        <v>60</v>
      </c>
    </row>
    <row r="817">
      <c r="A817" s="10">
        <v>816.0</v>
      </c>
      <c r="B817" s="11" t="s">
        <v>835</v>
      </c>
      <c r="C817" s="12" t="str">
        <f t="shared" si="1"/>
        <v>ORDER1593//CUST7043/45428/CoffeePowder/Q-1/*@?##45</v>
      </c>
      <c r="D817" s="13" t="str">
        <f t="shared" si="2"/>
        <v>ORDER1593CUST704345428CoffeePowderQ-1*@?##45</v>
      </c>
      <c r="E817" s="13" t="str">
        <f t="shared" si="3"/>
        <v>ORDER1593CUST704345428CoffeePowderQ145</v>
      </c>
      <c r="F817" s="14">
        <f t="shared" si="4"/>
        <v>45428</v>
      </c>
      <c r="G817" s="13" t="str">
        <f t="shared" si="5"/>
        <v>ORDER1593</v>
      </c>
      <c r="H817" s="13" t="str">
        <f t="shared" si="6"/>
        <v>CUST7043</v>
      </c>
      <c r="I817" s="13" t="str">
        <f t="shared" si="7"/>
        <v>CoffeePowder</v>
      </c>
      <c r="J817" s="13" t="str">
        <f t="shared" si="8"/>
        <v>1</v>
      </c>
      <c r="K817" s="13" t="str">
        <f t="shared" si="9"/>
        <v>45</v>
      </c>
    </row>
    <row r="818">
      <c r="A818" s="10">
        <v>817.0</v>
      </c>
      <c r="B818" s="11" t="s">
        <v>836</v>
      </c>
      <c r="C818" s="12" t="str">
        <f t="shared" si="1"/>
        <v>ORDER1592//CUST4982/45427/Biscuits/Q-2/*@?##40</v>
      </c>
      <c r="D818" s="13" t="str">
        <f t="shared" si="2"/>
        <v>ORDER1592CUST498245427BiscuitsQ-2*@?##40</v>
      </c>
      <c r="E818" s="13" t="str">
        <f t="shared" si="3"/>
        <v>ORDER1592CUST498245427BiscuitsQ240</v>
      </c>
      <c r="F818" s="14">
        <f t="shared" si="4"/>
        <v>45427</v>
      </c>
      <c r="G818" s="13" t="str">
        <f t="shared" si="5"/>
        <v>ORDER1592</v>
      </c>
      <c r="H818" s="13" t="str">
        <f t="shared" si="6"/>
        <v>CUST4982</v>
      </c>
      <c r="I818" s="13" t="str">
        <f t="shared" si="7"/>
        <v>Biscuits</v>
      </c>
      <c r="J818" s="13" t="str">
        <f t="shared" si="8"/>
        <v>2</v>
      </c>
      <c r="K818" s="13" t="str">
        <f t="shared" si="9"/>
        <v>40</v>
      </c>
    </row>
    <row r="819">
      <c r="A819" s="10">
        <v>818.0</v>
      </c>
      <c r="B819" s="11" t="s">
        <v>837</v>
      </c>
      <c r="C819" s="12" t="str">
        <f t="shared" si="1"/>
        <v>ORDER1592//CUST4982/45427/Chocolates/Q-1/*@?##50</v>
      </c>
      <c r="D819" s="13" t="str">
        <f t="shared" si="2"/>
        <v>ORDER1592CUST498245427ChocolatesQ-1*@?##50</v>
      </c>
      <c r="E819" s="13" t="str">
        <f t="shared" si="3"/>
        <v>ORDER1592CUST498245427ChocolatesQ150</v>
      </c>
      <c r="F819" s="14">
        <f t="shared" si="4"/>
        <v>45427</v>
      </c>
      <c r="G819" s="13" t="str">
        <f t="shared" si="5"/>
        <v>ORDER1592</v>
      </c>
      <c r="H819" s="13" t="str">
        <f t="shared" si="6"/>
        <v>CUST4982</v>
      </c>
      <c r="I819" s="13" t="str">
        <f t="shared" si="7"/>
        <v>Chocolates</v>
      </c>
      <c r="J819" s="13" t="str">
        <f t="shared" si="8"/>
        <v>1</v>
      </c>
      <c r="K819" s="13" t="str">
        <f t="shared" si="9"/>
        <v>50</v>
      </c>
    </row>
    <row r="820">
      <c r="A820" s="10">
        <v>819.0</v>
      </c>
      <c r="B820" s="11" t="s">
        <v>838</v>
      </c>
      <c r="C820" s="12" t="str">
        <f t="shared" si="1"/>
        <v>ORDER1591//CUST2679/45427/IceCream/Q-1/*@?##90</v>
      </c>
      <c r="D820" s="13" t="str">
        <f t="shared" si="2"/>
        <v>ORDER1591CUST267945427IceCreamQ-1*@?##90</v>
      </c>
      <c r="E820" s="13" t="str">
        <f t="shared" si="3"/>
        <v>ORDER1591CUST267945427IceCreamQ190</v>
      </c>
      <c r="F820" s="14">
        <f t="shared" si="4"/>
        <v>45427</v>
      </c>
      <c r="G820" s="13" t="str">
        <f t="shared" si="5"/>
        <v>ORDER1591</v>
      </c>
      <c r="H820" s="13" t="str">
        <f t="shared" si="6"/>
        <v>CUST2679</v>
      </c>
      <c r="I820" s="13" t="str">
        <f t="shared" si="7"/>
        <v>IceCream</v>
      </c>
      <c r="J820" s="13" t="str">
        <f t="shared" si="8"/>
        <v>1</v>
      </c>
      <c r="K820" s="13" t="str">
        <f t="shared" si="9"/>
        <v>90</v>
      </c>
    </row>
    <row r="821">
      <c r="A821" s="10">
        <v>820.0</v>
      </c>
      <c r="B821" s="11" t="s">
        <v>839</v>
      </c>
      <c r="C821" s="12" t="str">
        <f t="shared" si="1"/>
        <v>ORDER1591//CUST2679/45427/SoftDrink/Q-1/*@?##50</v>
      </c>
      <c r="D821" s="13" t="str">
        <f t="shared" si="2"/>
        <v>ORDER1591CUST267945427SoftDrinkQ-1*@?##50</v>
      </c>
      <c r="E821" s="13" t="str">
        <f t="shared" si="3"/>
        <v>ORDER1591CUST267945427SoftDrinkQ150</v>
      </c>
      <c r="F821" s="14">
        <f t="shared" si="4"/>
        <v>45427</v>
      </c>
      <c r="G821" s="13" t="str">
        <f t="shared" si="5"/>
        <v>ORDER1591</v>
      </c>
      <c r="H821" s="13" t="str">
        <f t="shared" si="6"/>
        <v>CUST2679</v>
      </c>
      <c r="I821" s="13" t="str">
        <f t="shared" si="7"/>
        <v>SoftDrink</v>
      </c>
      <c r="J821" s="13" t="str">
        <f t="shared" si="8"/>
        <v>1</v>
      </c>
      <c r="K821" s="13" t="str">
        <f t="shared" si="9"/>
        <v>50</v>
      </c>
    </row>
    <row r="822">
      <c r="A822" s="10">
        <v>821.0</v>
      </c>
      <c r="B822" s="11" t="s">
        <v>840</v>
      </c>
      <c r="C822" s="12" t="str">
        <f t="shared" si="1"/>
        <v>ORDER1590//CUST2527/45427/BasmatiRice/Q-1/*@?##60</v>
      </c>
      <c r="D822" s="13" t="str">
        <f t="shared" si="2"/>
        <v>ORDER1590CUST252745427BasmatiRiceQ-1*@?##60</v>
      </c>
      <c r="E822" s="13" t="str">
        <f t="shared" si="3"/>
        <v>ORDER1590CUST252745427BasmatiRiceQ160</v>
      </c>
      <c r="F822" s="14">
        <f t="shared" si="4"/>
        <v>45427</v>
      </c>
      <c r="G822" s="13" t="str">
        <f t="shared" si="5"/>
        <v>ORDER1590</v>
      </c>
      <c r="H822" s="13" t="str">
        <f t="shared" si="6"/>
        <v>CUST2527</v>
      </c>
      <c r="I822" s="13" t="str">
        <f t="shared" si="7"/>
        <v>BasmatiRice</v>
      </c>
      <c r="J822" s="13" t="str">
        <f t="shared" si="8"/>
        <v>1</v>
      </c>
      <c r="K822" s="13" t="str">
        <f t="shared" si="9"/>
        <v>60</v>
      </c>
    </row>
    <row r="823">
      <c r="A823" s="10">
        <v>822.0</v>
      </c>
      <c r="B823" s="11" t="s">
        <v>841</v>
      </c>
      <c r="C823" s="12" t="str">
        <f t="shared" si="1"/>
        <v>ORDER1590//CUST2527/45427/WholeWheatBread/Q-1/*@?##20</v>
      </c>
      <c r="D823" s="13" t="str">
        <f t="shared" si="2"/>
        <v>ORDER1590CUST252745427WholeWheatBreadQ-1*@?##20</v>
      </c>
      <c r="E823" s="13" t="str">
        <f t="shared" si="3"/>
        <v>ORDER1590CUST252745427WholeWheatBreadQ120</v>
      </c>
      <c r="F823" s="14">
        <f t="shared" si="4"/>
        <v>45427</v>
      </c>
      <c r="G823" s="13" t="str">
        <f t="shared" si="5"/>
        <v>ORDER1590</v>
      </c>
      <c r="H823" s="13" t="str">
        <f t="shared" si="6"/>
        <v>CUST2527</v>
      </c>
      <c r="I823" s="13" t="str">
        <f t="shared" si="7"/>
        <v>WholeWheatBread</v>
      </c>
      <c r="J823" s="13" t="str">
        <f t="shared" si="8"/>
        <v>1</v>
      </c>
      <c r="K823" s="13" t="str">
        <f t="shared" si="9"/>
        <v>20</v>
      </c>
    </row>
    <row r="824">
      <c r="A824" s="10">
        <v>823.0</v>
      </c>
      <c r="B824" s="11" t="s">
        <v>842</v>
      </c>
      <c r="C824" s="12" t="str">
        <f t="shared" si="1"/>
        <v>ORDER1589//CUST6228/45427/FreshMilk/Q-1/*@?##30</v>
      </c>
      <c r="D824" s="13" t="str">
        <f t="shared" si="2"/>
        <v>ORDER1589CUST622845427FreshMilkQ-1*@?##30</v>
      </c>
      <c r="E824" s="13" t="str">
        <f t="shared" si="3"/>
        <v>ORDER1589CUST622845427FreshMilkQ130</v>
      </c>
      <c r="F824" s="14">
        <f t="shared" si="4"/>
        <v>45427</v>
      </c>
      <c r="G824" s="13" t="str">
        <f t="shared" si="5"/>
        <v>ORDER1589</v>
      </c>
      <c r="H824" s="13" t="str">
        <f t="shared" si="6"/>
        <v>CUST6228</v>
      </c>
      <c r="I824" s="13" t="str">
        <f t="shared" si="7"/>
        <v>FreshMilk</v>
      </c>
      <c r="J824" s="13" t="str">
        <f t="shared" si="8"/>
        <v>1</v>
      </c>
      <c r="K824" s="13" t="str">
        <f t="shared" si="9"/>
        <v>30</v>
      </c>
    </row>
    <row r="825">
      <c r="A825" s="10">
        <v>824.0</v>
      </c>
      <c r="B825" s="11" t="s">
        <v>843</v>
      </c>
      <c r="C825" s="12" t="str">
        <f t="shared" si="1"/>
        <v>ORDER1589//CUST6228/45427/Eggs/Q-2/*@?##80</v>
      </c>
      <c r="D825" s="13" t="str">
        <f t="shared" si="2"/>
        <v>ORDER1589CUST622845427EggsQ-2*@?##80</v>
      </c>
      <c r="E825" s="13" t="str">
        <f t="shared" si="3"/>
        <v>ORDER1589CUST622845427EggsQ280</v>
      </c>
      <c r="F825" s="14">
        <f t="shared" si="4"/>
        <v>45427</v>
      </c>
      <c r="G825" s="13" t="str">
        <f t="shared" si="5"/>
        <v>ORDER1589</v>
      </c>
      <c r="H825" s="13" t="str">
        <f t="shared" si="6"/>
        <v>CUST6228</v>
      </c>
      <c r="I825" s="13" t="str">
        <f t="shared" si="7"/>
        <v>Eggs</v>
      </c>
      <c r="J825" s="13" t="str">
        <f t="shared" si="8"/>
        <v>2</v>
      </c>
      <c r="K825" s="13" t="str">
        <f t="shared" si="9"/>
        <v>80</v>
      </c>
    </row>
    <row r="826">
      <c r="A826" s="10">
        <v>825.0</v>
      </c>
      <c r="B826" s="11" t="s">
        <v>844</v>
      </c>
      <c r="C826" s="12" t="str">
        <f t="shared" si="1"/>
        <v>ORDER1588//CUST2982/45427/ChickenBreast/Q-1/*@?##125</v>
      </c>
      <c r="D826" s="13" t="str">
        <f t="shared" si="2"/>
        <v>ORDER1588CUST298245427ChickenBreastQ-1*@?##125</v>
      </c>
      <c r="E826" s="13" t="str">
        <f t="shared" si="3"/>
        <v>ORDER1588CUST298245427ChickenBreastQ1125</v>
      </c>
      <c r="F826" s="14">
        <f t="shared" si="4"/>
        <v>45427</v>
      </c>
      <c r="G826" s="13" t="str">
        <f t="shared" si="5"/>
        <v>ORDER1588</v>
      </c>
      <c r="H826" s="13" t="str">
        <f t="shared" si="6"/>
        <v>CUST2982</v>
      </c>
      <c r="I826" s="13" t="str">
        <f t="shared" si="7"/>
        <v>ChickenBreast</v>
      </c>
      <c r="J826" s="13" t="str">
        <f t="shared" si="8"/>
        <v>1</v>
      </c>
      <c r="K826" s="13" t="str">
        <f t="shared" si="9"/>
        <v>125</v>
      </c>
    </row>
    <row r="827">
      <c r="A827" s="10">
        <v>826.0</v>
      </c>
      <c r="B827" s="11" t="s">
        <v>845</v>
      </c>
      <c r="C827" s="12" t="str">
        <f t="shared" si="1"/>
        <v>ORDER1588//CUST2982/45427/Apples/Q-2/*@?##150</v>
      </c>
      <c r="D827" s="13" t="str">
        <f t="shared" si="2"/>
        <v>ORDER1588CUST298245427ApplesQ-2*@?##150</v>
      </c>
      <c r="E827" s="13" t="str">
        <f t="shared" si="3"/>
        <v>ORDER1588CUST298245427ApplesQ2150</v>
      </c>
      <c r="F827" s="14">
        <f t="shared" si="4"/>
        <v>45427</v>
      </c>
      <c r="G827" s="13" t="str">
        <f t="shared" si="5"/>
        <v>ORDER1588</v>
      </c>
      <c r="H827" s="13" t="str">
        <f t="shared" si="6"/>
        <v>CUST2982</v>
      </c>
      <c r="I827" s="13" t="str">
        <f t="shared" si="7"/>
        <v>Apples</v>
      </c>
      <c r="J827" s="13" t="str">
        <f t="shared" si="8"/>
        <v>2</v>
      </c>
      <c r="K827" s="13" t="str">
        <f t="shared" si="9"/>
        <v>150</v>
      </c>
    </row>
    <row r="828">
      <c r="A828" s="10">
        <v>827.0</v>
      </c>
      <c r="B828" s="11" t="s">
        <v>846</v>
      </c>
      <c r="C828" s="12" t="str">
        <f t="shared" si="1"/>
        <v>ORDER1587//CUST8317/45427/Bananas/Q-1/*@?##25</v>
      </c>
      <c r="D828" s="13" t="str">
        <f t="shared" si="2"/>
        <v>ORDER1587CUST831745427BananasQ-1*@?##25</v>
      </c>
      <c r="E828" s="13" t="str">
        <f t="shared" si="3"/>
        <v>ORDER1587CUST831745427BananasQ125</v>
      </c>
      <c r="F828" s="14">
        <f t="shared" si="4"/>
        <v>45427</v>
      </c>
      <c r="G828" s="13" t="str">
        <f t="shared" si="5"/>
        <v>ORDER1587</v>
      </c>
      <c r="H828" s="13" t="str">
        <f t="shared" si="6"/>
        <v>CUST8317</v>
      </c>
      <c r="I828" s="13" t="str">
        <f t="shared" si="7"/>
        <v>Bananas</v>
      </c>
      <c r="J828" s="13" t="str">
        <f t="shared" si="8"/>
        <v>1</v>
      </c>
      <c r="K828" s="13" t="str">
        <f t="shared" si="9"/>
        <v>25</v>
      </c>
    </row>
    <row r="829">
      <c r="A829" s="10">
        <v>828.0</v>
      </c>
      <c r="B829" s="11" t="s">
        <v>847</v>
      </c>
      <c r="C829" s="12" t="str">
        <f t="shared" si="1"/>
        <v>ORDER1587//CUST8317/45427/Potatoes/Q-1/*@?##15</v>
      </c>
      <c r="D829" s="13" t="str">
        <f t="shared" si="2"/>
        <v>ORDER1587CUST831745427PotatoesQ-1*@?##15</v>
      </c>
      <c r="E829" s="13" t="str">
        <f t="shared" si="3"/>
        <v>ORDER1587CUST831745427PotatoesQ115</v>
      </c>
      <c r="F829" s="14">
        <f t="shared" si="4"/>
        <v>45427</v>
      </c>
      <c r="G829" s="13" t="str">
        <f t="shared" si="5"/>
        <v>ORDER1587</v>
      </c>
      <c r="H829" s="13" t="str">
        <f t="shared" si="6"/>
        <v>CUST8317</v>
      </c>
      <c r="I829" s="13" t="str">
        <f t="shared" si="7"/>
        <v>Potatoes</v>
      </c>
      <c r="J829" s="13" t="str">
        <f t="shared" si="8"/>
        <v>1</v>
      </c>
      <c r="K829" s="13" t="str">
        <f t="shared" si="9"/>
        <v>15</v>
      </c>
    </row>
    <row r="830">
      <c r="A830" s="10">
        <v>829.0</v>
      </c>
      <c r="B830" s="11" t="s">
        <v>848</v>
      </c>
      <c r="C830" s="12" t="str">
        <f t="shared" si="1"/>
        <v>ORDER1586//CUST7606/45427/Onions/Q-1/*@?##12.5</v>
      </c>
      <c r="D830" s="13" t="str">
        <f t="shared" si="2"/>
        <v>ORDER1586CUST760645427OnionsQ-1*@?##12.5</v>
      </c>
      <c r="E830" s="13" t="str">
        <f t="shared" si="3"/>
        <v>ORDER1586CUST760645427OnionsQ112.5</v>
      </c>
      <c r="F830" s="14">
        <f t="shared" si="4"/>
        <v>45427</v>
      </c>
      <c r="G830" s="13" t="str">
        <f t="shared" si="5"/>
        <v>ORDER1586</v>
      </c>
      <c r="H830" s="13" t="str">
        <f t="shared" si="6"/>
        <v>CUST7606</v>
      </c>
      <c r="I830" s="13" t="str">
        <f t="shared" si="7"/>
        <v>Onions</v>
      </c>
      <c r="J830" s="13" t="str">
        <f t="shared" si="8"/>
        <v>1</v>
      </c>
      <c r="K830" s="13" t="str">
        <f t="shared" si="9"/>
        <v>12.5</v>
      </c>
    </row>
    <row r="831">
      <c r="A831" s="10">
        <v>830.0</v>
      </c>
      <c r="B831" s="11" t="s">
        <v>849</v>
      </c>
      <c r="C831" s="12" t="str">
        <f t="shared" si="1"/>
        <v>ORDER1586//CUST7606/45427/Paneer/Q-1/*@?##40</v>
      </c>
      <c r="D831" s="13" t="str">
        <f t="shared" si="2"/>
        <v>ORDER1586CUST760645427PaneerQ-1*@?##40</v>
      </c>
      <c r="E831" s="13" t="str">
        <f t="shared" si="3"/>
        <v>ORDER1586CUST760645427PaneerQ140</v>
      </c>
      <c r="F831" s="14">
        <f t="shared" si="4"/>
        <v>45427</v>
      </c>
      <c r="G831" s="13" t="str">
        <f t="shared" si="5"/>
        <v>ORDER1586</v>
      </c>
      <c r="H831" s="13" t="str">
        <f t="shared" si="6"/>
        <v>CUST7606</v>
      </c>
      <c r="I831" s="13" t="str">
        <f t="shared" si="7"/>
        <v>Paneer</v>
      </c>
      <c r="J831" s="13" t="str">
        <f t="shared" si="8"/>
        <v>1</v>
      </c>
      <c r="K831" s="13" t="str">
        <f t="shared" si="9"/>
        <v>40</v>
      </c>
    </row>
    <row r="832">
      <c r="A832" s="10">
        <v>831.0</v>
      </c>
      <c r="B832" s="11" t="s">
        <v>850</v>
      </c>
      <c r="C832" s="12" t="str">
        <f t="shared" si="1"/>
        <v>ORDER1585//CUST2188/45427/Butter/Q-1/*@?##125</v>
      </c>
      <c r="D832" s="13" t="str">
        <f t="shared" si="2"/>
        <v>ORDER1585CUST218845427ButterQ-1*@?##125</v>
      </c>
      <c r="E832" s="13" t="str">
        <f t="shared" si="3"/>
        <v>ORDER1585CUST218845427ButterQ1125</v>
      </c>
      <c r="F832" s="14">
        <f t="shared" si="4"/>
        <v>45427</v>
      </c>
      <c r="G832" s="13" t="str">
        <f t="shared" si="5"/>
        <v>ORDER1585</v>
      </c>
      <c r="H832" s="13" t="str">
        <f t="shared" si="6"/>
        <v>CUST2188</v>
      </c>
      <c r="I832" s="13" t="str">
        <f t="shared" si="7"/>
        <v>Butter</v>
      </c>
      <c r="J832" s="13" t="str">
        <f t="shared" si="8"/>
        <v>1</v>
      </c>
      <c r="K832" s="13" t="str">
        <f t="shared" si="9"/>
        <v>125</v>
      </c>
    </row>
    <row r="833">
      <c r="A833" s="10">
        <v>832.0</v>
      </c>
      <c r="B833" s="11" t="s">
        <v>851</v>
      </c>
      <c r="C833" s="12" t="str">
        <f t="shared" si="1"/>
        <v>ORDER1585//CUST2188/45427/CheeseSlices/Q-1/*@?##60</v>
      </c>
      <c r="D833" s="13" t="str">
        <f t="shared" si="2"/>
        <v>ORDER1585CUST218845427CheeseSlicesQ-1*@?##60</v>
      </c>
      <c r="E833" s="13" t="str">
        <f t="shared" si="3"/>
        <v>ORDER1585CUST218845427CheeseSlicesQ160</v>
      </c>
      <c r="F833" s="14">
        <f t="shared" si="4"/>
        <v>45427</v>
      </c>
      <c r="G833" s="13" t="str">
        <f t="shared" si="5"/>
        <v>ORDER1585</v>
      </c>
      <c r="H833" s="13" t="str">
        <f t="shared" si="6"/>
        <v>CUST2188</v>
      </c>
      <c r="I833" s="13" t="str">
        <f t="shared" si="7"/>
        <v>CheeseSlices</v>
      </c>
      <c r="J833" s="13" t="str">
        <f t="shared" si="8"/>
        <v>1</v>
      </c>
      <c r="K833" s="13" t="str">
        <f t="shared" si="9"/>
        <v>60</v>
      </c>
    </row>
    <row r="834">
      <c r="A834" s="10">
        <v>833.0</v>
      </c>
      <c r="B834" s="11" t="s">
        <v>852</v>
      </c>
      <c r="C834" s="12" t="str">
        <f t="shared" si="1"/>
        <v>ORDER1584//CUST4485/45427/Sugar/Q-1/*@?##22.5</v>
      </c>
      <c r="D834" s="13" t="str">
        <f t="shared" si="2"/>
        <v>ORDER1584CUST448545427SugarQ-1*@?##22.5</v>
      </c>
      <c r="E834" s="13" t="str">
        <f t="shared" si="3"/>
        <v>ORDER1584CUST448545427SugarQ122.5</v>
      </c>
      <c r="F834" s="14">
        <f t="shared" si="4"/>
        <v>45427</v>
      </c>
      <c r="G834" s="13" t="str">
        <f t="shared" si="5"/>
        <v>ORDER1584</v>
      </c>
      <c r="H834" s="13" t="str">
        <f t="shared" si="6"/>
        <v>CUST4485</v>
      </c>
      <c r="I834" s="13" t="str">
        <f t="shared" si="7"/>
        <v>Sugar</v>
      </c>
      <c r="J834" s="13" t="str">
        <f t="shared" si="8"/>
        <v>1</v>
      </c>
      <c r="K834" s="13" t="str">
        <f t="shared" si="9"/>
        <v>22.5</v>
      </c>
    </row>
    <row r="835">
      <c r="A835" s="10">
        <v>834.0</v>
      </c>
      <c r="B835" s="11" t="s">
        <v>853</v>
      </c>
      <c r="C835" s="12" t="str">
        <f t="shared" si="1"/>
        <v>ORDER1584//CUST4485/45427/CookingOil/Q-1/*@?##75</v>
      </c>
      <c r="D835" s="13" t="str">
        <f t="shared" si="2"/>
        <v>ORDER1584CUST448545427CookingOilQ-1*@?##75</v>
      </c>
      <c r="E835" s="13" t="str">
        <f t="shared" si="3"/>
        <v>ORDER1584CUST448545427CookingOilQ175</v>
      </c>
      <c r="F835" s="14">
        <f t="shared" si="4"/>
        <v>45427</v>
      </c>
      <c r="G835" s="13" t="str">
        <f t="shared" si="5"/>
        <v>ORDER1584</v>
      </c>
      <c r="H835" s="13" t="str">
        <f t="shared" si="6"/>
        <v>CUST4485</v>
      </c>
      <c r="I835" s="13" t="str">
        <f t="shared" si="7"/>
        <v>CookingOil</v>
      </c>
      <c r="J835" s="13" t="str">
        <f t="shared" si="8"/>
        <v>1</v>
      </c>
      <c r="K835" s="13" t="str">
        <f t="shared" si="9"/>
        <v>75</v>
      </c>
    </row>
    <row r="836">
      <c r="A836" s="10">
        <v>835.0</v>
      </c>
      <c r="B836" s="11" t="s">
        <v>854</v>
      </c>
      <c r="C836" s="12" t="str">
        <f t="shared" si="1"/>
        <v>ORDER1583//CUST9482/45427/TeaLeaves/Q-1/*@?##60</v>
      </c>
      <c r="D836" s="13" t="str">
        <f t="shared" si="2"/>
        <v>ORDER1583CUST948245427TeaLeavesQ-1*@?##60</v>
      </c>
      <c r="E836" s="13" t="str">
        <f t="shared" si="3"/>
        <v>ORDER1583CUST948245427TeaLeavesQ160</v>
      </c>
      <c r="F836" s="14">
        <f t="shared" si="4"/>
        <v>45427</v>
      </c>
      <c r="G836" s="13" t="str">
        <f t="shared" si="5"/>
        <v>ORDER1583</v>
      </c>
      <c r="H836" s="13" t="str">
        <f t="shared" si="6"/>
        <v>CUST9482</v>
      </c>
      <c r="I836" s="13" t="str">
        <f t="shared" si="7"/>
        <v>TeaLeaves</v>
      </c>
      <c r="J836" s="13" t="str">
        <f t="shared" si="8"/>
        <v>1</v>
      </c>
      <c r="K836" s="13" t="str">
        <f t="shared" si="9"/>
        <v>60</v>
      </c>
    </row>
    <row r="837">
      <c r="A837" s="10">
        <v>836.0</v>
      </c>
      <c r="B837" s="11" t="s">
        <v>855</v>
      </c>
      <c r="C837" s="12" t="str">
        <f t="shared" si="1"/>
        <v>ORDER1583//CUST9482/45427/CoffeePowder/Q-1/*@?##45</v>
      </c>
      <c r="D837" s="13" t="str">
        <f t="shared" si="2"/>
        <v>ORDER1583CUST948245427CoffeePowderQ-1*@?##45</v>
      </c>
      <c r="E837" s="13" t="str">
        <f t="shared" si="3"/>
        <v>ORDER1583CUST948245427CoffeePowderQ145</v>
      </c>
      <c r="F837" s="14">
        <f t="shared" si="4"/>
        <v>45427</v>
      </c>
      <c r="G837" s="13" t="str">
        <f t="shared" si="5"/>
        <v>ORDER1583</v>
      </c>
      <c r="H837" s="13" t="str">
        <f t="shared" si="6"/>
        <v>CUST9482</v>
      </c>
      <c r="I837" s="13" t="str">
        <f t="shared" si="7"/>
        <v>CoffeePowder</v>
      </c>
      <c r="J837" s="13" t="str">
        <f t="shared" si="8"/>
        <v>1</v>
      </c>
      <c r="K837" s="13" t="str">
        <f t="shared" si="9"/>
        <v>45</v>
      </c>
    </row>
    <row r="838">
      <c r="A838" s="10">
        <v>837.0</v>
      </c>
      <c r="B838" s="11" t="s">
        <v>856</v>
      </c>
      <c r="C838" s="12" t="str">
        <f t="shared" si="1"/>
        <v>ORDER1582//CUST3954/45426/Biscuits/Q-1/*@?##20</v>
      </c>
      <c r="D838" s="13" t="str">
        <f t="shared" si="2"/>
        <v>ORDER1582CUST395445426BiscuitsQ-1*@?##20</v>
      </c>
      <c r="E838" s="13" t="str">
        <f t="shared" si="3"/>
        <v>ORDER1582CUST395445426BiscuitsQ120</v>
      </c>
      <c r="F838" s="14">
        <f t="shared" si="4"/>
        <v>45426</v>
      </c>
      <c r="G838" s="13" t="str">
        <f t="shared" si="5"/>
        <v>ORDER1582</v>
      </c>
      <c r="H838" s="13" t="str">
        <f t="shared" si="6"/>
        <v>CUST3954</v>
      </c>
      <c r="I838" s="13" t="str">
        <f t="shared" si="7"/>
        <v>Biscuits</v>
      </c>
      <c r="J838" s="13" t="str">
        <f t="shared" si="8"/>
        <v>1</v>
      </c>
      <c r="K838" s="13" t="str">
        <f t="shared" si="9"/>
        <v>20</v>
      </c>
    </row>
    <row r="839">
      <c r="A839" s="10">
        <v>838.0</v>
      </c>
      <c r="B839" s="11" t="s">
        <v>857</v>
      </c>
      <c r="C839" s="12" t="str">
        <f t="shared" si="1"/>
        <v>ORDER1582//CUST3954/45426/Chocolates/Q-1/*@?##50</v>
      </c>
      <c r="D839" s="13" t="str">
        <f t="shared" si="2"/>
        <v>ORDER1582CUST395445426ChocolatesQ-1*@?##50</v>
      </c>
      <c r="E839" s="13" t="str">
        <f t="shared" si="3"/>
        <v>ORDER1582CUST395445426ChocolatesQ150</v>
      </c>
      <c r="F839" s="14">
        <f t="shared" si="4"/>
        <v>45426</v>
      </c>
      <c r="G839" s="13" t="str">
        <f t="shared" si="5"/>
        <v>ORDER1582</v>
      </c>
      <c r="H839" s="13" t="str">
        <f t="shared" si="6"/>
        <v>CUST3954</v>
      </c>
      <c r="I839" s="13" t="str">
        <f t="shared" si="7"/>
        <v>Chocolates</v>
      </c>
      <c r="J839" s="13" t="str">
        <f t="shared" si="8"/>
        <v>1</v>
      </c>
      <c r="K839" s="13" t="str">
        <f t="shared" si="9"/>
        <v>50</v>
      </c>
    </row>
    <row r="840">
      <c r="A840" s="10">
        <v>839.0</v>
      </c>
      <c r="B840" s="11" t="s">
        <v>858</v>
      </c>
      <c r="C840" s="12" t="str">
        <f t="shared" si="1"/>
        <v>ORDER1581//CUST1960/45426/IceCream/Q-1/*@?##90</v>
      </c>
      <c r="D840" s="13" t="str">
        <f t="shared" si="2"/>
        <v>ORDER1581CUST196045426IceCreamQ-1*@?##90</v>
      </c>
      <c r="E840" s="13" t="str">
        <f t="shared" si="3"/>
        <v>ORDER1581CUST196045426IceCreamQ190</v>
      </c>
      <c r="F840" s="14">
        <f t="shared" si="4"/>
        <v>45426</v>
      </c>
      <c r="G840" s="13" t="str">
        <f t="shared" si="5"/>
        <v>ORDER1581</v>
      </c>
      <c r="H840" s="13" t="str">
        <f t="shared" si="6"/>
        <v>CUST1960</v>
      </c>
      <c r="I840" s="13" t="str">
        <f t="shared" si="7"/>
        <v>IceCream</v>
      </c>
      <c r="J840" s="13" t="str">
        <f t="shared" si="8"/>
        <v>1</v>
      </c>
      <c r="K840" s="13" t="str">
        <f t="shared" si="9"/>
        <v>90</v>
      </c>
    </row>
    <row r="841">
      <c r="A841" s="10">
        <v>840.0</v>
      </c>
      <c r="B841" s="11" t="s">
        <v>859</v>
      </c>
      <c r="C841" s="12" t="str">
        <f t="shared" si="1"/>
        <v>ORDER1581//CUST1960/45426/SoftDrink/Q-1/*@?##50</v>
      </c>
      <c r="D841" s="13" t="str">
        <f t="shared" si="2"/>
        <v>ORDER1581CUST196045426SoftDrinkQ-1*@?##50</v>
      </c>
      <c r="E841" s="13" t="str">
        <f t="shared" si="3"/>
        <v>ORDER1581CUST196045426SoftDrinkQ150</v>
      </c>
      <c r="F841" s="14">
        <f t="shared" si="4"/>
        <v>45426</v>
      </c>
      <c r="G841" s="13" t="str">
        <f t="shared" si="5"/>
        <v>ORDER1581</v>
      </c>
      <c r="H841" s="13" t="str">
        <f t="shared" si="6"/>
        <v>CUST1960</v>
      </c>
      <c r="I841" s="13" t="str">
        <f t="shared" si="7"/>
        <v>SoftDrink</v>
      </c>
      <c r="J841" s="13" t="str">
        <f t="shared" si="8"/>
        <v>1</v>
      </c>
      <c r="K841" s="13" t="str">
        <f t="shared" si="9"/>
        <v>50</v>
      </c>
    </row>
    <row r="842">
      <c r="A842" s="10">
        <v>841.0</v>
      </c>
      <c r="B842" s="11" t="s">
        <v>860</v>
      </c>
      <c r="C842" s="12" t="str">
        <f t="shared" si="1"/>
        <v>ORDER1580//CUST6570/45426/BasmatiRice/Q-1/*@?##60</v>
      </c>
      <c r="D842" s="13" t="str">
        <f t="shared" si="2"/>
        <v>ORDER1580CUST657045426BasmatiRiceQ-1*@?##60</v>
      </c>
      <c r="E842" s="13" t="str">
        <f t="shared" si="3"/>
        <v>ORDER1580CUST657045426BasmatiRiceQ160</v>
      </c>
      <c r="F842" s="14">
        <f t="shared" si="4"/>
        <v>45426</v>
      </c>
      <c r="G842" s="13" t="str">
        <f t="shared" si="5"/>
        <v>ORDER1580</v>
      </c>
      <c r="H842" s="13" t="str">
        <f t="shared" si="6"/>
        <v>CUST6570</v>
      </c>
      <c r="I842" s="13" t="str">
        <f t="shared" si="7"/>
        <v>BasmatiRice</v>
      </c>
      <c r="J842" s="13" t="str">
        <f t="shared" si="8"/>
        <v>1</v>
      </c>
      <c r="K842" s="13" t="str">
        <f t="shared" si="9"/>
        <v>60</v>
      </c>
    </row>
    <row r="843">
      <c r="A843" s="10">
        <v>842.0</v>
      </c>
      <c r="B843" s="11" t="s">
        <v>861</v>
      </c>
      <c r="C843" s="12" t="str">
        <f t="shared" si="1"/>
        <v>ORDER1580//CUST6570/45426/WholeWheatBread/Q-1/*@?##20</v>
      </c>
      <c r="D843" s="13" t="str">
        <f t="shared" si="2"/>
        <v>ORDER1580CUST657045426WholeWheatBreadQ-1*@?##20</v>
      </c>
      <c r="E843" s="13" t="str">
        <f t="shared" si="3"/>
        <v>ORDER1580CUST657045426WholeWheatBreadQ120</v>
      </c>
      <c r="F843" s="14">
        <f t="shared" si="4"/>
        <v>45426</v>
      </c>
      <c r="G843" s="13" t="str">
        <f t="shared" si="5"/>
        <v>ORDER1580</v>
      </c>
      <c r="H843" s="13" t="str">
        <f t="shared" si="6"/>
        <v>CUST6570</v>
      </c>
      <c r="I843" s="13" t="str">
        <f t="shared" si="7"/>
        <v>WholeWheatBread</v>
      </c>
      <c r="J843" s="13" t="str">
        <f t="shared" si="8"/>
        <v>1</v>
      </c>
      <c r="K843" s="13" t="str">
        <f t="shared" si="9"/>
        <v>20</v>
      </c>
    </row>
    <row r="844">
      <c r="A844" s="10">
        <v>843.0</v>
      </c>
      <c r="B844" s="11" t="s">
        <v>862</v>
      </c>
      <c r="C844" s="12" t="str">
        <f t="shared" si="1"/>
        <v>ORDER1579//CUST4022/45426/FreshMilk/Q-1/*@?##30</v>
      </c>
      <c r="D844" s="13" t="str">
        <f t="shared" si="2"/>
        <v>ORDER1579CUST402245426FreshMilkQ-1*@?##30</v>
      </c>
      <c r="E844" s="13" t="str">
        <f t="shared" si="3"/>
        <v>ORDER1579CUST402245426FreshMilkQ130</v>
      </c>
      <c r="F844" s="14">
        <f t="shared" si="4"/>
        <v>45426</v>
      </c>
      <c r="G844" s="13" t="str">
        <f t="shared" si="5"/>
        <v>ORDER1579</v>
      </c>
      <c r="H844" s="13" t="str">
        <f t="shared" si="6"/>
        <v>CUST4022</v>
      </c>
      <c r="I844" s="13" t="str">
        <f t="shared" si="7"/>
        <v>FreshMilk</v>
      </c>
      <c r="J844" s="13" t="str">
        <f t="shared" si="8"/>
        <v>1</v>
      </c>
      <c r="K844" s="13" t="str">
        <f t="shared" si="9"/>
        <v>30</v>
      </c>
    </row>
    <row r="845">
      <c r="A845" s="10">
        <v>844.0</v>
      </c>
      <c r="B845" s="11" t="s">
        <v>863</v>
      </c>
      <c r="C845" s="12" t="str">
        <f t="shared" si="1"/>
        <v>ORDER1579//CUST4022/45426/Eggs/Q-1/*@?##40</v>
      </c>
      <c r="D845" s="13" t="str">
        <f t="shared" si="2"/>
        <v>ORDER1579CUST402245426EggsQ-1*@?##40</v>
      </c>
      <c r="E845" s="13" t="str">
        <f t="shared" si="3"/>
        <v>ORDER1579CUST402245426EggsQ140</v>
      </c>
      <c r="F845" s="14">
        <f t="shared" si="4"/>
        <v>45426</v>
      </c>
      <c r="G845" s="13" t="str">
        <f t="shared" si="5"/>
        <v>ORDER1579</v>
      </c>
      <c r="H845" s="13" t="str">
        <f t="shared" si="6"/>
        <v>CUST4022</v>
      </c>
      <c r="I845" s="13" t="str">
        <f t="shared" si="7"/>
        <v>Eggs</v>
      </c>
      <c r="J845" s="13" t="str">
        <f t="shared" si="8"/>
        <v>1</v>
      </c>
      <c r="K845" s="13" t="str">
        <f t="shared" si="9"/>
        <v>40</v>
      </c>
    </row>
    <row r="846">
      <c r="A846" s="10">
        <v>845.0</v>
      </c>
      <c r="B846" s="11" t="s">
        <v>864</v>
      </c>
      <c r="C846" s="12" t="str">
        <f t="shared" si="1"/>
        <v>ORDER1578//CUST5488/45426/ChickenBreast/Q-1/*@?##125</v>
      </c>
      <c r="D846" s="13" t="str">
        <f t="shared" si="2"/>
        <v>ORDER1578CUST548845426ChickenBreastQ-1*@?##125</v>
      </c>
      <c r="E846" s="13" t="str">
        <f t="shared" si="3"/>
        <v>ORDER1578CUST548845426ChickenBreastQ1125</v>
      </c>
      <c r="F846" s="14">
        <f t="shared" si="4"/>
        <v>45426</v>
      </c>
      <c r="G846" s="13" t="str">
        <f t="shared" si="5"/>
        <v>ORDER1578</v>
      </c>
      <c r="H846" s="13" t="str">
        <f t="shared" si="6"/>
        <v>CUST5488</v>
      </c>
      <c r="I846" s="13" t="str">
        <f t="shared" si="7"/>
        <v>ChickenBreast</v>
      </c>
      <c r="J846" s="13" t="str">
        <f t="shared" si="8"/>
        <v>1</v>
      </c>
      <c r="K846" s="13" t="str">
        <f t="shared" si="9"/>
        <v>125</v>
      </c>
    </row>
    <row r="847">
      <c r="A847" s="10">
        <v>846.0</v>
      </c>
      <c r="B847" s="11" t="s">
        <v>865</v>
      </c>
      <c r="C847" s="12" t="str">
        <f t="shared" si="1"/>
        <v>ORDER1578//CUST5488/45426/Apples/Q-1/*@?##75</v>
      </c>
      <c r="D847" s="13" t="str">
        <f t="shared" si="2"/>
        <v>ORDER1578CUST548845426ApplesQ-1*@?##75</v>
      </c>
      <c r="E847" s="13" t="str">
        <f t="shared" si="3"/>
        <v>ORDER1578CUST548845426ApplesQ175</v>
      </c>
      <c r="F847" s="14">
        <f t="shared" si="4"/>
        <v>45426</v>
      </c>
      <c r="G847" s="13" t="str">
        <f t="shared" si="5"/>
        <v>ORDER1578</v>
      </c>
      <c r="H847" s="13" t="str">
        <f t="shared" si="6"/>
        <v>CUST5488</v>
      </c>
      <c r="I847" s="13" t="str">
        <f t="shared" si="7"/>
        <v>Apples</v>
      </c>
      <c r="J847" s="13" t="str">
        <f t="shared" si="8"/>
        <v>1</v>
      </c>
      <c r="K847" s="13" t="str">
        <f t="shared" si="9"/>
        <v>75</v>
      </c>
    </row>
    <row r="848">
      <c r="A848" s="10">
        <v>847.0</v>
      </c>
      <c r="B848" s="11" t="s">
        <v>866</v>
      </c>
      <c r="C848" s="12" t="str">
        <f t="shared" si="1"/>
        <v>ORDER1577//CUST2679/45426/Bananas/Q-1/*@?##25</v>
      </c>
      <c r="D848" s="13" t="str">
        <f t="shared" si="2"/>
        <v>ORDER1577CUST267945426BananasQ-1*@?##25</v>
      </c>
      <c r="E848" s="13" t="str">
        <f t="shared" si="3"/>
        <v>ORDER1577CUST267945426BananasQ125</v>
      </c>
      <c r="F848" s="14">
        <f t="shared" si="4"/>
        <v>45426</v>
      </c>
      <c r="G848" s="13" t="str">
        <f t="shared" si="5"/>
        <v>ORDER1577</v>
      </c>
      <c r="H848" s="13" t="str">
        <f t="shared" si="6"/>
        <v>CUST2679</v>
      </c>
      <c r="I848" s="13" t="str">
        <f t="shared" si="7"/>
        <v>Bananas</v>
      </c>
      <c r="J848" s="13" t="str">
        <f t="shared" si="8"/>
        <v>1</v>
      </c>
      <c r="K848" s="13" t="str">
        <f t="shared" si="9"/>
        <v>25</v>
      </c>
    </row>
    <row r="849">
      <c r="A849" s="10">
        <v>848.0</v>
      </c>
      <c r="B849" s="11" t="s">
        <v>867</v>
      </c>
      <c r="C849" s="12" t="str">
        <f t="shared" si="1"/>
        <v>ORDER1577//CUST2679/45426/Potatoes/Q-1/*@?##15</v>
      </c>
      <c r="D849" s="13" t="str">
        <f t="shared" si="2"/>
        <v>ORDER1577CUST267945426PotatoesQ-1*@?##15</v>
      </c>
      <c r="E849" s="13" t="str">
        <f t="shared" si="3"/>
        <v>ORDER1577CUST267945426PotatoesQ115</v>
      </c>
      <c r="F849" s="14">
        <f t="shared" si="4"/>
        <v>45426</v>
      </c>
      <c r="G849" s="13" t="str">
        <f t="shared" si="5"/>
        <v>ORDER1577</v>
      </c>
      <c r="H849" s="13" t="str">
        <f t="shared" si="6"/>
        <v>CUST2679</v>
      </c>
      <c r="I849" s="13" t="str">
        <f t="shared" si="7"/>
        <v>Potatoes</v>
      </c>
      <c r="J849" s="13" t="str">
        <f t="shared" si="8"/>
        <v>1</v>
      </c>
      <c r="K849" s="13" t="str">
        <f t="shared" si="9"/>
        <v>15</v>
      </c>
    </row>
    <row r="850">
      <c r="A850" s="10">
        <v>849.0</v>
      </c>
      <c r="B850" s="11" t="s">
        <v>868</v>
      </c>
      <c r="C850" s="12" t="str">
        <f t="shared" si="1"/>
        <v>ORDER1576//CUST1803/45426/Onions/Q-1/*@?##12.5</v>
      </c>
      <c r="D850" s="13" t="str">
        <f t="shared" si="2"/>
        <v>ORDER1576CUST180345426OnionsQ-1*@?##12.5</v>
      </c>
      <c r="E850" s="13" t="str">
        <f t="shared" si="3"/>
        <v>ORDER1576CUST180345426OnionsQ112.5</v>
      </c>
      <c r="F850" s="14">
        <f t="shared" si="4"/>
        <v>45426</v>
      </c>
      <c r="G850" s="13" t="str">
        <f t="shared" si="5"/>
        <v>ORDER1576</v>
      </c>
      <c r="H850" s="13" t="str">
        <f t="shared" si="6"/>
        <v>CUST1803</v>
      </c>
      <c r="I850" s="13" t="str">
        <f t="shared" si="7"/>
        <v>Onions</v>
      </c>
      <c r="J850" s="13" t="str">
        <f t="shared" si="8"/>
        <v>1</v>
      </c>
      <c r="K850" s="13" t="str">
        <f t="shared" si="9"/>
        <v>12.5</v>
      </c>
    </row>
    <row r="851">
      <c r="A851" s="10">
        <v>850.0</v>
      </c>
      <c r="B851" s="11" t="s">
        <v>869</v>
      </c>
      <c r="C851" s="12" t="str">
        <f t="shared" si="1"/>
        <v>ORDER1576//CUST1803/45426/Paneer/Q-1/*@?##40</v>
      </c>
      <c r="D851" s="13" t="str">
        <f t="shared" si="2"/>
        <v>ORDER1576CUST180345426PaneerQ-1*@?##40</v>
      </c>
      <c r="E851" s="13" t="str">
        <f t="shared" si="3"/>
        <v>ORDER1576CUST180345426PaneerQ140</v>
      </c>
      <c r="F851" s="14">
        <f t="shared" si="4"/>
        <v>45426</v>
      </c>
      <c r="G851" s="13" t="str">
        <f t="shared" si="5"/>
        <v>ORDER1576</v>
      </c>
      <c r="H851" s="13" t="str">
        <f t="shared" si="6"/>
        <v>CUST1803</v>
      </c>
      <c r="I851" s="13" t="str">
        <f t="shared" si="7"/>
        <v>Paneer</v>
      </c>
      <c r="J851" s="13" t="str">
        <f t="shared" si="8"/>
        <v>1</v>
      </c>
      <c r="K851" s="13" t="str">
        <f t="shared" si="9"/>
        <v>40</v>
      </c>
    </row>
    <row r="852">
      <c r="A852" s="10">
        <v>851.0</v>
      </c>
      <c r="B852" s="11" t="s">
        <v>870</v>
      </c>
      <c r="C852" s="12" t="str">
        <f t="shared" si="1"/>
        <v>ORDER1575//CUST6210/45426/Butter/Q-1/*@?##125</v>
      </c>
      <c r="D852" s="13" t="str">
        <f t="shared" si="2"/>
        <v>ORDER1575CUST621045426ButterQ-1*@?##125</v>
      </c>
      <c r="E852" s="13" t="str">
        <f t="shared" si="3"/>
        <v>ORDER1575CUST621045426ButterQ1125</v>
      </c>
      <c r="F852" s="14">
        <f t="shared" si="4"/>
        <v>45426</v>
      </c>
      <c r="G852" s="13" t="str">
        <f t="shared" si="5"/>
        <v>ORDER1575</v>
      </c>
      <c r="H852" s="13" t="str">
        <f t="shared" si="6"/>
        <v>CUST6210</v>
      </c>
      <c r="I852" s="13" t="str">
        <f t="shared" si="7"/>
        <v>Butter</v>
      </c>
      <c r="J852" s="13" t="str">
        <f t="shared" si="8"/>
        <v>1</v>
      </c>
      <c r="K852" s="13" t="str">
        <f t="shared" si="9"/>
        <v>125</v>
      </c>
    </row>
    <row r="853">
      <c r="A853" s="10">
        <v>852.0</v>
      </c>
      <c r="B853" s="11" t="s">
        <v>871</v>
      </c>
      <c r="C853" s="12" t="str">
        <f t="shared" si="1"/>
        <v>ORDER1575//CUST6210/45426/CheeseSlices/Q-1/*@?##60</v>
      </c>
      <c r="D853" s="13" t="str">
        <f t="shared" si="2"/>
        <v>ORDER1575CUST621045426CheeseSlicesQ-1*@?##60</v>
      </c>
      <c r="E853" s="13" t="str">
        <f t="shared" si="3"/>
        <v>ORDER1575CUST621045426CheeseSlicesQ160</v>
      </c>
      <c r="F853" s="14">
        <f t="shared" si="4"/>
        <v>45426</v>
      </c>
      <c r="G853" s="13" t="str">
        <f t="shared" si="5"/>
        <v>ORDER1575</v>
      </c>
      <c r="H853" s="13" t="str">
        <f t="shared" si="6"/>
        <v>CUST6210</v>
      </c>
      <c r="I853" s="13" t="str">
        <f t="shared" si="7"/>
        <v>CheeseSlices</v>
      </c>
      <c r="J853" s="13" t="str">
        <f t="shared" si="8"/>
        <v>1</v>
      </c>
      <c r="K853" s="13" t="str">
        <f t="shared" si="9"/>
        <v>60</v>
      </c>
    </row>
    <row r="854">
      <c r="A854" s="10">
        <v>853.0</v>
      </c>
      <c r="B854" s="11" t="s">
        <v>872</v>
      </c>
      <c r="C854" s="12" t="str">
        <f t="shared" si="1"/>
        <v>ORDER1574//CUST2832/45426/Sugar/Q-1/*@?##22.5</v>
      </c>
      <c r="D854" s="13" t="str">
        <f t="shared" si="2"/>
        <v>ORDER1574CUST283245426SugarQ-1*@?##22.5</v>
      </c>
      <c r="E854" s="13" t="str">
        <f t="shared" si="3"/>
        <v>ORDER1574CUST283245426SugarQ122.5</v>
      </c>
      <c r="F854" s="14">
        <f t="shared" si="4"/>
        <v>45426</v>
      </c>
      <c r="G854" s="13" t="str">
        <f t="shared" si="5"/>
        <v>ORDER1574</v>
      </c>
      <c r="H854" s="13" t="str">
        <f t="shared" si="6"/>
        <v>CUST2832</v>
      </c>
      <c r="I854" s="13" t="str">
        <f t="shared" si="7"/>
        <v>Sugar</v>
      </c>
      <c r="J854" s="13" t="str">
        <f t="shared" si="8"/>
        <v>1</v>
      </c>
      <c r="K854" s="13" t="str">
        <f t="shared" si="9"/>
        <v>22.5</v>
      </c>
    </row>
    <row r="855">
      <c r="A855" s="10">
        <v>854.0</v>
      </c>
      <c r="B855" s="11" t="s">
        <v>873</v>
      </c>
      <c r="C855" s="12" t="str">
        <f t="shared" si="1"/>
        <v>ORDER1574//CUST2832/45426/CookingOil/Q-2/*@?##150</v>
      </c>
      <c r="D855" s="13" t="str">
        <f t="shared" si="2"/>
        <v>ORDER1574CUST283245426CookingOilQ-2*@?##150</v>
      </c>
      <c r="E855" s="13" t="str">
        <f t="shared" si="3"/>
        <v>ORDER1574CUST283245426CookingOilQ2150</v>
      </c>
      <c r="F855" s="14">
        <f t="shared" si="4"/>
        <v>45426</v>
      </c>
      <c r="G855" s="13" t="str">
        <f t="shared" si="5"/>
        <v>ORDER1574</v>
      </c>
      <c r="H855" s="13" t="str">
        <f t="shared" si="6"/>
        <v>CUST2832</v>
      </c>
      <c r="I855" s="13" t="str">
        <f t="shared" si="7"/>
        <v>CookingOil</v>
      </c>
      <c r="J855" s="13" t="str">
        <f t="shared" si="8"/>
        <v>2</v>
      </c>
      <c r="K855" s="13" t="str">
        <f t="shared" si="9"/>
        <v>150</v>
      </c>
    </row>
    <row r="856">
      <c r="A856" s="10">
        <v>855.0</v>
      </c>
      <c r="B856" s="11" t="s">
        <v>874</v>
      </c>
      <c r="C856" s="12" t="str">
        <f t="shared" si="1"/>
        <v>ORDER1573//CUST4788/45426/TeaLeaves/Q-1/*@?##60</v>
      </c>
      <c r="D856" s="13" t="str">
        <f t="shared" si="2"/>
        <v>ORDER1573CUST478845426TeaLeavesQ-1*@?##60</v>
      </c>
      <c r="E856" s="13" t="str">
        <f t="shared" si="3"/>
        <v>ORDER1573CUST478845426TeaLeavesQ160</v>
      </c>
      <c r="F856" s="14">
        <f t="shared" si="4"/>
        <v>45426</v>
      </c>
      <c r="G856" s="13" t="str">
        <f t="shared" si="5"/>
        <v>ORDER1573</v>
      </c>
      <c r="H856" s="13" t="str">
        <f t="shared" si="6"/>
        <v>CUST4788</v>
      </c>
      <c r="I856" s="13" t="str">
        <f t="shared" si="7"/>
        <v>TeaLeaves</v>
      </c>
      <c r="J856" s="13" t="str">
        <f t="shared" si="8"/>
        <v>1</v>
      </c>
      <c r="K856" s="13" t="str">
        <f t="shared" si="9"/>
        <v>60</v>
      </c>
    </row>
    <row r="857">
      <c r="A857" s="10">
        <v>856.0</v>
      </c>
      <c r="B857" s="11" t="s">
        <v>875</v>
      </c>
      <c r="C857" s="12" t="str">
        <f t="shared" si="1"/>
        <v>ORDER1573//CUST4788/45426/CoffeePowder/Q-1/*@?##45</v>
      </c>
      <c r="D857" s="13" t="str">
        <f t="shared" si="2"/>
        <v>ORDER1573CUST478845426CoffeePowderQ-1*@?##45</v>
      </c>
      <c r="E857" s="13" t="str">
        <f t="shared" si="3"/>
        <v>ORDER1573CUST478845426CoffeePowderQ145</v>
      </c>
      <c r="F857" s="14">
        <f t="shared" si="4"/>
        <v>45426</v>
      </c>
      <c r="G857" s="13" t="str">
        <f t="shared" si="5"/>
        <v>ORDER1573</v>
      </c>
      <c r="H857" s="13" t="str">
        <f t="shared" si="6"/>
        <v>CUST4788</v>
      </c>
      <c r="I857" s="13" t="str">
        <f t="shared" si="7"/>
        <v>CoffeePowder</v>
      </c>
      <c r="J857" s="13" t="str">
        <f t="shared" si="8"/>
        <v>1</v>
      </c>
      <c r="K857" s="13" t="str">
        <f t="shared" si="9"/>
        <v>45</v>
      </c>
    </row>
    <row r="858">
      <c r="A858" s="10">
        <v>857.0</v>
      </c>
      <c r="B858" s="11" t="s">
        <v>876</v>
      </c>
      <c r="C858" s="12" t="str">
        <f t="shared" si="1"/>
        <v>ORDER1572//CUST4475/45425/Biscuits/Q-1/*@?##20</v>
      </c>
      <c r="D858" s="13" t="str">
        <f t="shared" si="2"/>
        <v>ORDER1572CUST447545425BiscuitsQ-1*@?##20</v>
      </c>
      <c r="E858" s="13" t="str">
        <f t="shared" si="3"/>
        <v>ORDER1572CUST447545425BiscuitsQ120</v>
      </c>
      <c r="F858" s="14">
        <f t="shared" si="4"/>
        <v>45425</v>
      </c>
      <c r="G858" s="13" t="str">
        <f t="shared" si="5"/>
        <v>ORDER1572</v>
      </c>
      <c r="H858" s="13" t="str">
        <f t="shared" si="6"/>
        <v>CUST4475</v>
      </c>
      <c r="I858" s="13" t="str">
        <f t="shared" si="7"/>
        <v>Biscuits</v>
      </c>
      <c r="J858" s="13" t="str">
        <f t="shared" si="8"/>
        <v>1</v>
      </c>
      <c r="K858" s="13" t="str">
        <f t="shared" si="9"/>
        <v>20</v>
      </c>
    </row>
    <row r="859">
      <c r="A859" s="10">
        <v>858.0</v>
      </c>
      <c r="B859" s="11" t="s">
        <v>877</v>
      </c>
      <c r="C859" s="12" t="str">
        <f t="shared" si="1"/>
        <v>ORDER1572//CUST4475/45425/Chocolates/Q-1/*@?##50</v>
      </c>
      <c r="D859" s="13" t="str">
        <f t="shared" si="2"/>
        <v>ORDER1572CUST447545425ChocolatesQ-1*@?##50</v>
      </c>
      <c r="E859" s="13" t="str">
        <f t="shared" si="3"/>
        <v>ORDER1572CUST447545425ChocolatesQ150</v>
      </c>
      <c r="F859" s="14">
        <f t="shared" si="4"/>
        <v>45425</v>
      </c>
      <c r="G859" s="13" t="str">
        <f t="shared" si="5"/>
        <v>ORDER1572</v>
      </c>
      <c r="H859" s="13" t="str">
        <f t="shared" si="6"/>
        <v>CUST4475</v>
      </c>
      <c r="I859" s="13" t="str">
        <f t="shared" si="7"/>
        <v>Chocolates</v>
      </c>
      <c r="J859" s="13" t="str">
        <f t="shared" si="8"/>
        <v>1</v>
      </c>
      <c r="K859" s="13" t="str">
        <f t="shared" si="9"/>
        <v>50</v>
      </c>
    </row>
    <row r="860">
      <c r="A860" s="10">
        <v>859.0</v>
      </c>
      <c r="B860" s="11" t="s">
        <v>878</v>
      </c>
      <c r="C860" s="12" t="str">
        <f t="shared" si="1"/>
        <v>ORDER1571//CUST7909/45425/IceCream/Q-1/*@?##90</v>
      </c>
      <c r="D860" s="13" t="str">
        <f t="shared" si="2"/>
        <v>ORDER1571CUST790945425IceCreamQ-1*@?##90</v>
      </c>
      <c r="E860" s="13" t="str">
        <f t="shared" si="3"/>
        <v>ORDER1571CUST790945425IceCreamQ190</v>
      </c>
      <c r="F860" s="14">
        <f t="shared" si="4"/>
        <v>45425</v>
      </c>
      <c r="G860" s="13" t="str">
        <f t="shared" si="5"/>
        <v>ORDER1571</v>
      </c>
      <c r="H860" s="13" t="str">
        <f t="shared" si="6"/>
        <v>CUST7909</v>
      </c>
      <c r="I860" s="13" t="str">
        <f t="shared" si="7"/>
        <v>IceCream</v>
      </c>
      <c r="J860" s="13" t="str">
        <f t="shared" si="8"/>
        <v>1</v>
      </c>
      <c r="K860" s="13" t="str">
        <f t="shared" si="9"/>
        <v>90</v>
      </c>
    </row>
    <row r="861">
      <c r="A861" s="10">
        <v>860.0</v>
      </c>
      <c r="B861" s="11" t="s">
        <v>879</v>
      </c>
      <c r="C861" s="12" t="str">
        <f t="shared" si="1"/>
        <v>ORDER1571//CUST7909/45425/SoftDrink/Q-1/*@?##50</v>
      </c>
      <c r="D861" s="13" t="str">
        <f t="shared" si="2"/>
        <v>ORDER1571CUST790945425SoftDrinkQ-1*@?##50</v>
      </c>
      <c r="E861" s="13" t="str">
        <f t="shared" si="3"/>
        <v>ORDER1571CUST790945425SoftDrinkQ150</v>
      </c>
      <c r="F861" s="14">
        <f t="shared" si="4"/>
        <v>45425</v>
      </c>
      <c r="G861" s="13" t="str">
        <f t="shared" si="5"/>
        <v>ORDER1571</v>
      </c>
      <c r="H861" s="13" t="str">
        <f t="shared" si="6"/>
        <v>CUST7909</v>
      </c>
      <c r="I861" s="13" t="str">
        <f t="shared" si="7"/>
        <v>SoftDrink</v>
      </c>
      <c r="J861" s="13" t="str">
        <f t="shared" si="8"/>
        <v>1</v>
      </c>
      <c r="K861" s="13" t="str">
        <f t="shared" si="9"/>
        <v>50</v>
      </c>
    </row>
    <row r="862">
      <c r="A862" s="10">
        <v>861.0</v>
      </c>
      <c r="B862" s="11" t="s">
        <v>880</v>
      </c>
      <c r="C862" s="12" t="str">
        <f t="shared" si="1"/>
        <v>ORDER1570//CUST8484/45425/BasmatiRice/Q-1/*@?##60</v>
      </c>
      <c r="D862" s="13" t="str">
        <f t="shared" si="2"/>
        <v>ORDER1570CUST848445425BasmatiRiceQ-1*@?##60</v>
      </c>
      <c r="E862" s="13" t="str">
        <f t="shared" si="3"/>
        <v>ORDER1570CUST848445425BasmatiRiceQ160</v>
      </c>
      <c r="F862" s="14">
        <f t="shared" si="4"/>
        <v>45425</v>
      </c>
      <c r="G862" s="13" t="str">
        <f t="shared" si="5"/>
        <v>ORDER1570</v>
      </c>
      <c r="H862" s="13" t="str">
        <f t="shared" si="6"/>
        <v>CUST8484</v>
      </c>
      <c r="I862" s="13" t="str">
        <f t="shared" si="7"/>
        <v>BasmatiRice</v>
      </c>
      <c r="J862" s="13" t="str">
        <f t="shared" si="8"/>
        <v>1</v>
      </c>
      <c r="K862" s="13" t="str">
        <f t="shared" si="9"/>
        <v>60</v>
      </c>
    </row>
    <row r="863">
      <c r="A863" s="10">
        <v>862.0</v>
      </c>
      <c r="B863" s="11" t="s">
        <v>881</v>
      </c>
      <c r="C863" s="12" t="str">
        <f t="shared" si="1"/>
        <v>ORDER1570//CUST8484/45425/WholeWheatBread/Q-1/*@?##20</v>
      </c>
      <c r="D863" s="13" t="str">
        <f t="shared" si="2"/>
        <v>ORDER1570CUST848445425WholeWheatBreadQ-1*@?##20</v>
      </c>
      <c r="E863" s="13" t="str">
        <f t="shared" si="3"/>
        <v>ORDER1570CUST848445425WholeWheatBreadQ120</v>
      </c>
      <c r="F863" s="14">
        <f t="shared" si="4"/>
        <v>45425</v>
      </c>
      <c r="G863" s="13" t="str">
        <f t="shared" si="5"/>
        <v>ORDER1570</v>
      </c>
      <c r="H863" s="13" t="str">
        <f t="shared" si="6"/>
        <v>CUST8484</v>
      </c>
      <c r="I863" s="13" t="str">
        <f t="shared" si="7"/>
        <v>WholeWheatBread</v>
      </c>
      <c r="J863" s="13" t="str">
        <f t="shared" si="8"/>
        <v>1</v>
      </c>
      <c r="K863" s="13" t="str">
        <f t="shared" si="9"/>
        <v>20</v>
      </c>
    </row>
    <row r="864">
      <c r="A864" s="10">
        <v>863.0</v>
      </c>
      <c r="B864" s="11" t="s">
        <v>882</v>
      </c>
      <c r="C864" s="12" t="str">
        <f t="shared" si="1"/>
        <v>ORDER1569//CUST6963/45425/FreshMilk/Q-1/*@?##30</v>
      </c>
      <c r="D864" s="13" t="str">
        <f t="shared" si="2"/>
        <v>ORDER1569CUST696345425FreshMilkQ-1*@?##30</v>
      </c>
      <c r="E864" s="13" t="str">
        <f t="shared" si="3"/>
        <v>ORDER1569CUST696345425FreshMilkQ130</v>
      </c>
      <c r="F864" s="14">
        <f t="shared" si="4"/>
        <v>45425</v>
      </c>
      <c r="G864" s="13" t="str">
        <f t="shared" si="5"/>
        <v>ORDER1569</v>
      </c>
      <c r="H864" s="13" t="str">
        <f t="shared" si="6"/>
        <v>CUST6963</v>
      </c>
      <c r="I864" s="13" t="str">
        <f t="shared" si="7"/>
        <v>FreshMilk</v>
      </c>
      <c r="J864" s="13" t="str">
        <f t="shared" si="8"/>
        <v>1</v>
      </c>
      <c r="K864" s="13" t="str">
        <f t="shared" si="9"/>
        <v>30</v>
      </c>
    </row>
    <row r="865">
      <c r="A865" s="10">
        <v>864.0</v>
      </c>
      <c r="B865" s="11" t="s">
        <v>883</v>
      </c>
      <c r="C865" s="12" t="str">
        <f t="shared" si="1"/>
        <v>ORDER1569//CUST6963/45425/Eggs/Q-2/*@?##80</v>
      </c>
      <c r="D865" s="13" t="str">
        <f t="shared" si="2"/>
        <v>ORDER1569CUST696345425EggsQ-2*@?##80</v>
      </c>
      <c r="E865" s="13" t="str">
        <f t="shared" si="3"/>
        <v>ORDER1569CUST696345425EggsQ280</v>
      </c>
      <c r="F865" s="14">
        <f t="shared" si="4"/>
        <v>45425</v>
      </c>
      <c r="G865" s="13" t="str">
        <f t="shared" si="5"/>
        <v>ORDER1569</v>
      </c>
      <c r="H865" s="13" t="str">
        <f t="shared" si="6"/>
        <v>CUST6963</v>
      </c>
      <c r="I865" s="13" t="str">
        <f t="shared" si="7"/>
        <v>Eggs</v>
      </c>
      <c r="J865" s="13" t="str">
        <f t="shared" si="8"/>
        <v>2</v>
      </c>
      <c r="K865" s="13" t="str">
        <f t="shared" si="9"/>
        <v>80</v>
      </c>
    </row>
    <row r="866">
      <c r="A866" s="10">
        <v>865.0</v>
      </c>
      <c r="B866" s="11" t="s">
        <v>884</v>
      </c>
      <c r="C866" s="12" t="str">
        <f t="shared" si="1"/>
        <v>ORDER1568//CUST8836/45425/ChickenBreast/Q-1/*@?##125</v>
      </c>
      <c r="D866" s="13" t="str">
        <f t="shared" si="2"/>
        <v>ORDER1568CUST883645425ChickenBreastQ-1*@?##125</v>
      </c>
      <c r="E866" s="13" t="str">
        <f t="shared" si="3"/>
        <v>ORDER1568CUST883645425ChickenBreastQ1125</v>
      </c>
      <c r="F866" s="14">
        <f t="shared" si="4"/>
        <v>45425</v>
      </c>
      <c r="G866" s="13" t="str">
        <f t="shared" si="5"/>
        <v>ORDER1568</v>
      </c>
      <c r="H866" s="13" t="str">
        <f t="shared" si="6"/>
        <v>CUST8836</v>
      </c>
      <c r="I866" s="13" t="str">
        <f t="shared" si="7"/>
        <v>ChickenBreast</v>
      </c>
      <c r="J866" s="13" t="str">
        <f t="shared" si="8"/>
        <v>1</v>
      </c>
      <c r="K866" s="13" t="str">
        <f t="shared" si="9"/>
        <v>125</v>
      </c>
    </row>
    <row r="867">
      <c r="A867" s="10">
        <v>866.0</v>
      </c>
      <c r="B867" s="11" t="s">
        <v>885</v>
      </c>
      <c r="C867" s="12" t="str">
        <f t="shared" si="1"/>
        <v>ORDER1568//CUST8836/45425/Apples/Q-1/*@?##75</v>
      </c>
      <c r="D867" s="13" t="str">
        <f t="shared" si="2"/>
        <v>ORDER1568CUST883645425ApplesQ-1*@?##75</v>
      </c>
      <c r="E867" s="13" t="str">
        <f t="shared" si="3"/>
        <v>ORDER1568CUST883645425ApplesQ175</v>
      </c>
      <c r="F867" s="14">
        <f t="shared" si="4"/>
        <v>45425</v>
      </c>
      <c r="G867" s="13" t="str">
        <f t="shared" si="5"/>
        <v>ORDER1568</v>
      </c>
      <c r="H867" s="13" t="str">
        <f t="shared" si="6"/>
        <v>CUST8836</v>
      </c>
      <c r="I867" s="13" t="str">
        <f t="shared" si="7"/>
        <v>Apples</v>
      </c>
      <c r="J867" s="13" t="str">
        <f t="shared" si="8"/>
        <v>1</v>
      </c>
      <c r="K867" s="13" t="str">
        <f t="shared" si="9"/>
        <v>75</v>
      </c>
    </row>
    <row r="868">
      <c r="A868" s="10">
        <v>867.0</v>
      </c>
      <c r="B868" s="11" t="s">
        <v>886</v>
      </c>
      <c r="C868" s="12" t="str">
        <f t="shared" si="1"/>
        <v>ORDER1567//CUST8836/45425/Bananas/Q-1/*@?##25</v>
      </c>
      <c r="D868" s="13" t="str">
        <f t="shared" si="2"/>
        <v>ORDER1567CUST883645425BananasQ-1*@?##25</v>
      </c>
      <c r="E868" s="13" t="str">
        <f t="shared" si="3"/>
        <v>ORDER1567CUST883645425BananasQ125</v>
      </c>
      <c r="F868" s="14">
        <f t="shared" si="4"/>
        <v>45425</v>
      </c>
      <c r="G868" s="13" t="str">
        <f t="shared" si="5"/>
        <v>ORDER1567</v>
      </c>
      <c r="H868" s="13" t="str">
        <f t="shared" si="6"/>
        <v>CUST8836</v>
      </c>
      <c r="I868" s="13" t="str">
        <f t="shared" si="7"/>
        <v>Bananas</v>
      </c>
      <c r="J868" s="13" t="str">
        <f t="shared" si="8"/>
        <v>1</v>
      </c>
      <c r="K868" s="13" t="str">
        <f t="shared" si="9"/>
        <v>25</v>
      </c>
    </row>
    <row r="869">
      <c r="A869" s="10">
        <v>868.0</v>
      </c>
      <c r="B869" s="11" t="s">
        <v>887</v>
      </c>
      <c r="C869" s="12" t="str">
        <f t="shared" si="1"/>
        <v>ORDER1567//CUST8836/45425/Potatoes/Q-1/*@?##15</v>
      </c>
      <c r="D869" s="13" t="str">
        <f t="shared" si="2"/>
        <v>ORDER1567CUST883645425PotatoesQ-1*@?##15</v>
      </c>
      <c r="E869" s="13" t="str">
        <f t="shared" si="3"/>
        <v>ORDER1567CUST883645425PotatoesQ115</v>
      </c>
      <c r="F869" s="14">
        <f t="shared" si="4"/>
        <v>45425</v>
      </c>
      <c r="G869" s="13" t="str">
        <f t="shared" si="5"/>
        <v>ORDER1567</v>
      </c>
      <c r="H869" s="13" t="str">
        <f t="shared" si="6"/>
        <v>CUST8836</v>
      </c>
      <c r="I869" s="13" t="str">
        <f t="shared" si="7"/>
        <v>Potatoes</v>
      </c>
      <c r="J869" s="13" t="str">
        <f t="shared" si="8"/>
        <v>1</v>
      </c>
      <c r="K869" s="13" t="str">
        <f t="shared" si="9"/>
        <v>15</v>
      </c>
    </row>
    <row r="870">
      <c r="A870" s="10">
        <v>869.0</v>
      </c>
      <c r="B870" s="11" t="s">
        <v>888</v>
      </c>
      <c r="C870" s="12" t="str">
        <f t="shared" si="1"/>
        <v>ORDER1566//CUST4982/45425/Onions/Q-1/*@?##12.5</v>
      </c>
      <c r="D870" s="13" t="str">
        <f t="shared" si="2"/>
        <v>ORDER1566CUST498245425OnionsQ-1*@?##12.5</v>
      </c>
      <c r="E870" s="13" t="str">
        <f t="shared" si="3"/>
        <v>ORDER1566CUST498245425OnionsQ112.5</v>
      </c>
      <c r="F870" s="14">
        <f t="shared" si="4"/>
        <v>45425</v>
      </c>
      <c r="G870" s="13" t="str">
        <f t="shared" si="5"/>
        <v>ORDER1566</v>
      </c>
      <c r="H870" s="13" t="str">
        <f t="shared" si="6"/>
        <v>CUST4982</v>
      </c>
      <c r="I870" s="13" t="str">
        <f t="shared" si="7"/>
        <v>Onions</v>
      </c>
      <c r="J870" s="13" t="str">
        <f t="shared" si="8"/>
        <v>1</v>
      </c>
      <c r="K870" s="13" t="str">
        <f t="shared" si="9"/>
        <v>12.5</v>
      </c>
    </row>
    <row r="871">
      <c r="A871" s="10">
        <v>870.0</v>
      </c>
      <c r="B871" s="11" t="s">
        <v>889</v>
      </c>
      <c r="C871" s="12" t="str">
        <f t="shared" si="1"/>
        <v>ORDER1566//CUST4982/45425/Paneer/Q-1/*@?##40</v>
      </c>
      <c r="D871" s="13" t="str">
        <f t="shared" si="2"/>
        <v>ORDER1566CUST498245425PaneerQ-1*@?##40</v>
      </c>
      <c r="E871" s="13" t="str">
        <f t="shared" si="3"/>
        <v>ORDER1566CUST498245425PaneerQ140</v>
      </c>
      <c r="F871" s="14">
        <f t="shared" si="4"/>
        <v>45425</v>
      </c>
      <c r="G871" s="13" t="str">
        <f t="shared" si="5"/>
        <v>ORDER1566</v>
      </c>
      <c r="H871" s="13" t="str">
        <f t="shared" si="6"/>
        <v>CUST4982</v>
      </c>
      <c r="I871" s="13" t="str">
        <f t="shared" si="7"/>
        <v>Paneer</v>
      </c>
      <c r="J871" s="13" t="str">
        <f t="shared" si="8"/>
        <v>1</v>
      </c>
      <c r="K871" s="13" t="str">
        <f t="shared" si="9"/>
        <v>40</v>
      </c>
    </row>
    <row r="872">
      <c r="A872" s="10">
        <v>871.0</v>
      </c>
      <c r="B872" s="11" t="s">
        <v>890</v>
      </c>
      <c r="C872" s="12" t="str">
        <f t="shared" si="1"/>
        <v>ORDER1565//CUST4759/45425/Butter/Q-1/*@?##125</v>
      </c>
      <c r="D872" s="13" t="str">
        <f t="shared" si="2"/>
        <v>ORDER1565CUST475945425ButterQ-1*@?##125</v>
      </c>
      <c r="E872" s="13" t="str">
        <f t="shared" si="3"/>
        <v>ORDER1565CUST475945425ButterQ1125</v>
      </c>
      <c r="F872" s="14">
        <f t="shared" si="4"/>
        <v>45425</v>
      </c>
      <c r="G872" s="13" t="str">
        <f t="shared" si="5"/>
        <v>ORDER1565</v>
      </c>
      <c r="H872" s="13" t="str">
        <f t="shared" si="6"/>
        <v>CUST4759</v>
      </c>
      <c r="I872" s="13" t="str">
        <f t="shared" si="7"/>
        <v>Butter</v>
      </c>
      <c r="J872" s="13" t="str">
        <f t="shared" si="8"/>
        <v>1</v>
      </c>
      <c r="K872" s="13" t="str">
        <f t="shared" si="9"/>
        <v>125</v>
      </c>
    </row>
    <row r="873">
      <c r="A873" s="10">
        <v>872.0</v>
      </c>
      <c r="B873" s="11" t="s">
        <v>891</v>
      </c>
      <c r="C873" s="12" t="str">
        <f t="shared" si="1"/>
        <v>ORDER1565//CUST4759/45425/CheeseSlices/Q-1/*@?##60</v>
      </c>
      <c r="D873" s="13" t="str">
        <f t="shared" si="2"/>
        <v>ORDER1565CUST475945425CheeseSlicesQ-1*@?##60</v>
      </c>
      <c r="E873" s="13" t="str">
        <f t="shared" si="3"/>
        <v>ORDER1565CUST475945425CheeseSlicesQ160</v>
      </c>
      <c r="F873" s="14">
        <f t="shared" si="4"/>
        <v>45425</v>
      </c>
      <c r="G873" s="13" t="str">
        <f t="shared" si="5"/>
        <v>ORDER1565</v>
      </c>
      <c r="H873" s="13" t="str">
        <f t="shared" si="6"/>
        <v>CUST4759</v>
      </c>
      <c r="I873" s="13" t="str">
        <f t="shared" si="7"/>
        <v>CheeseSlices</v>
      </c>
      <c r="J873" s="13" t="str">
        <f t="shared" si="8"/>
        <v>1</v>
      </c>
      <c r="K873" s="13" t="str">
        <f t="shared" si="9"/>
        <v>60</v>
      </c>
    </row>
    <row r="874">
      <c r="A874" s="10">
        <v>873.0</v>
      </c>
      <c r="B874" s="11" t="s">
        <v>892</v>
      </c>
      <c r="C874" s="12" t="str">
        <f t="shared" si="1"/>
        <v>ORDER1564//CUST2679/45425/Sugar/Q-1/*@?##22.5</v>
      </c>
      <c r="D874" s="13" t="str">
        <f t="shared" si="2"/>
        <v>ORDER1564CUST267945425SugarQ-1*@?##22.5</v>
      </c>
      <c r="E874" s="13" t="str">
        <f t="shared" si="3"/>
        <v>ORDER1564CUST267945425SugarQ122.5</v>
      </c>
      <c r="F874" s="14">
        <f t="shared" si="4"/>
        <v>45425</v>
      </c>
      <c r="G874" s="13" t="str">
        <f t="shared" si="5"/>
        <v>ORDER1564</v>
      </c>
      <c r="H874" s="13" t="str">
        <f t="shared" si="6"/>
        <v>CUST2679</v>
      </c>
      <c r="I874" s="13" t="str">
        <f t="shared" si="7"/>
        <v>Sugar</v>
      </c>
      <c r="J874" s="13" t="str">
        <f t="shared" si="8"/>
        <v>1</v>
      </c>
      <c r="K874" s="13" t="str">
        <f t="shared" si="9"/>
        <v>22.5</v>
      </c>
    </row>
    <row r="875">
      <c r="A875" s="10">
        <v>874.0</v>
      </c>
      <c r="B875" s="11" t="s">
        <v>893</v>
      </c>
      <c r="C875" s="12" t="str">
        <f t="shared" si="1"/>
        <v>ORDER1564//CUST2679/45425/CookingOil/Q-1/*@?##75</v>
      </c>
      <c r="D875" s="13" t="str">
        <f t="shared" si="2"/>
        <v>ORDER1564CUST267945425CookingOilQ-1*@?##75</v>
      </c>
      <c r="E875" s="13" t="str">
        <f t="shared" si="3"/>
        <v>ORDER1564CUST267945425CookingOilQ175</v>
      </c>
      <c r="F875" s="14">
        <f t="shared" si="4"/>
        <v>45425</v>
      </c>
      <c r="G875" s="13" t="str">
        <f t="shared" si="5"/>
        <v>ORDER1564</v>
      </c>
      <c r="H875" s="13" t="str">
        <f t="shared" si="6"/>
        <v>CUST2679</v>
      </c>
      <c r="I875" s="13" t="str">
        <f t="shared" si="7"/>
        <v>CookingOil</v>
      </c>
      <c r="J875" s="13" t="str">
        <f t="shared" si="8"/>
        <v>1</v>
      </c>
      <c r="K875" s="13" t="str">
        <f t="shared" si="9"/>
        <v>75</v>
      </c>
    </row>
    <row r="876">
      <c r="A876" s="10">
        <v>875.0</v>
      </c>
      <c r="B876" s="11" t="s">
        <v>894</v>
      </c>
      <c r="C876" s="12" t="str">
        <f t="shared" si="1"/>
        <v>ORDER1563//CUST4765/45425/TeaLeaves/Q-1/*@?##60</v>
      </c>
      <c r="D876" s="13" t="str">
        <f t="shared" si="2"/>
        <v>ORDER1563CUST476545425TeaLeavesQ-1*@?##60</v>
      </c>
      <c r="E876" s="13" t="str">
        <f t="shared" si="3"/>
        <v>ORDER1563CUST476545425TeaLeavesQ160</v>
      </c>
      <c r="F876" s="14">
        <f t="shared" si="4"/>
        <v>45425</v>
      </c>
      <c r="G876" s="13" t="str">
        <f t="shared" si="5"/>
        <v>ORDER1563</v>
      </c>
      <c r="H876" s="13" t="str">
        <f t="shared" si="6"/>
        <v>CUST4765</v>
      </c>
      <c r="I876" s="13" t="str">
        <f t="shared" si="7"/>
        <v>TeaLeaves</v>
      </c>
      <c r="J876" s="13" t="str">
        <f t="shared" si="8"/>
        <v>1</v>
      </c>
      <c r="K876" s="13" t="str">
        <f t="shared" si="9"/>
        <v>60</v>
      </c>
    </row>
    <row r="877">
      <c r="A877" s="10">
        <v>876.0</v>
      </c>
      <c r="B877" s="11" t="s">
        <v>895</v>
      </c>
      <c r="C877" s="12" t="str">
        <f t="shared" si="1"/>
        <v>ORDER1563//CUST4765/45425/CoffeePowder/Q-1/*@?##45</v>
      </c>
      <c r="D877" s="13" t="str">
        <f t="shared" si="2"/>
        <v>ORDER1563CUST476545425CoffeePowderQ-1*@?##45</v>
      </c>
      <c r="E877" s="13" t="str">
        <f t="shared" si="3"/>
        <v>ORDER1563CUST476545425CoffeePowderQ145</v>
      </c>
      <c r="F877" s="14">
        <f t="shared" si="4"/>
        <v>45425</v>
      </c>
      <c r="G877" s="13" t="str">
        <f t="shared" si="5"/>
        <v>ORDER1563</v>
      </c>
      <c r="H877" s="13" t="str">
        <f t="shared" si="6"/>
        <v>CUST4765</v>
      </c>
      <c r="I877" s="13" t="str">
        <f t="shared" si="7"/>
        <v>CoffeePowder</v>
      </c>
      <c r="J877" s="13" t="str">
        <f t="shared" si="8"/>
        <v>1</v>
      </c>
      <c r="K877" s="13" t="str">
        <f t="shared" si="9"/>
        <v>45</v>
      </c>
    </row>
    <row r="878">
      <c r="A878" s="10">
        <v>877.0</v>
      </c>
      <c r="B878" s="11" t="s">
        <v>896</v>
      </c>
      <c r="C878" s="12" t="str">
        <f t="shared" si="1"/>
        <v>ORDER1562//CUST4271/45425/Biscuits/Q-1/*@?##20</v>
      </c>
      <c r="D878" s="13" t="str">
        <f t="shared" si="2"/>
        <v>ORDER1562CUST427145425BiscuitsQ-1*@?##20</v>
      </c>
      <c r="E878" s="13" t="str">
        <f t="shared" si="3"/>
        <v>ORDER1562CUST427145425BiscuitsQ120</v>
      </c>
      <c r="F878" s="14">
        <f t="shared" si="4"/>
        <v>45425</v>
      </c>
      <c r="G878" s="13" t="str">
        <f t="shared" si="5"/>
        <v>ORDER1562</v>
      </c>
      <c r="H878" s="13" t="str">
        <f t="shared" si="6"/>
        <v>CUST4271</v>
      </c>
      <c r="I878" s="13" t="str">
        <f t="shared" si="7"/>
        <v>Biscuits</v>
      </c>
      <c r="J878" s="13" t="str">
        <f t="shared" si="8"/>
        <v>1</v>
      </c>
      <c r="K878" s="13" t="str">
        <f t="shared" si="9"/>
        <v>20</v>
      </c>
    </row>
    <row r="879">
      <c r="A879" s="10">
        <v>878.0</v>
      </c>
      <c r="B879" s="11" t="s">
        <v>897</v>
      </c>
      <c r="C879" s="12" t="str">
        <f t="shared" si="1"/>
        <v>ORDER1562//CUST4271/45425/Chocolates/Q-1/*@?##50</v>
      </c>
      <c r="D879" s="13" t="str">
        <f t="shared" si="2"/>
        <v>ORDER1562CUST427145425ChocolatesQ-1*@?##50</v>
      </c>
      <c r="E879" s="13" t="str">
        <f t="shared" si="3"/>
        <v>ORDER1562CUST427145425ChocolatesQ150</v>
      </c>
      <c r="F879" s="14">
        <f t="shared" si="4"/>
        <v>45425</v>
      </c>
      <c r="G879" s="13" t="str">
        <f t="shared" si="5"/>
        <v>ORDER1562</v>
      </c>
      <c r="H879" s="13" t="str">
        <f t="shared" si="6"/>
        <v>CUST4271</v>
      </c>
      <c r="I879" s="13" t="str">
        <f t="shared" si="7"/>
        <v>Chocolates</v>
      </c>
      <c r="J879" s="13" t="str">
        <f t="shared" si="8"/>
        <v>1</v>
      </c>
      <c r="K879" s="13" t="str">
        <f t="shared" si="9"/>
        <v>50</v>
      </c>
    </row>
    <row r="880">
      <c r="A880" s="10">
        <v>879.0</v>
      </c>
      <c r="B880" s="11" t="s">
        <v>898</v>
      </c>
      <c r="C880" s="12" t="str">
        <f t="shared" si="1"/>
        <v>ORDER1561//CUST1514/45425/IceCream/Q-2/*@?##180</v>
      </c>
      <c r="D880" s="13" t="str">
        <f t="shared" si="2"/>
        <v>ORDER1561CUST151445425IceCreamQ-2*@?##180</v>
      </c>
      <c r="E880" s="13" t="str">
        <f t="shared" si="3"/>
        <v>ORDER1561CUST151445425IceCreamQ2180</v>
      </c>
      <c r="F880" s="14">
        <f t="shared" si="4"/>
        <v>45425</v>
      </c>
      <c r="G880" s="13" t="str">
        <f t="shared" si="5"/>
        <v>ORDER1561</v>
      </c>
      <c r="H880" s="13" t="str">
        <f t="shared" si="6"/>
        <v>CUST1514</v>
      </c>
      <c r="I880" s="13" t="str">
        <f t="shared" si="7"/>
        <v>IceCream</v>
      </c>
      <c r="J880" s="13" t="str">
        <f t="shared" si="8"/>
        <v>2</v>
      </c>
      <c r="K880" s="13" t="str">
        <f t="shared" si="9"/>
        <v>180</v>
      </c>
    </row>
    <row r="881">
      <c r="A881" s="10">
        <v>880.0</v>
      </c>
      <c r="B881" s="11" t="s">
        <v>899</v>
      </c>
      <c r="C881" s="12" t="str">
        <f t="shared" si="1"/>
        <v>ORDER1561//CUST1514/45425/SoftDrink/Q-1/*@?##50</v>
      </c>
      <c r="D881" s="13" t="str">
        <f t="shared" si="2"/>
        <v>ORDER1561CUST151445425SoftDrinkQ-1*@?##50</v>
      </c>
      <c r="E881" s="13" t="str">
        <f t="shared" si="3"/>
        <v>ORDER1561CUST151445425SoftDrinkQ150</v>
      </c>
      <c r="F881" s="14">
        <f t="shared" si="4"/>
        <v>45425</v>
      </c>
      <c r="G881" s="13" t="str">
        <f t="shared" si="5"/>
        <v>ORDER1561</v>
      </c>
      <c r="H881" s="13" t="str">
        <f t="shared" si="6"/>
        <v>CUST1514</v>
      </c>
      <c r="I881" s="13" t="str">
        <f t="shared" si="7"/>
        <v>SoftDrink</v>
      </c>
      <c r="J881" s="13" t="str">
        <f t="shared" si="8"/>
        <v>1</v>
      </c>
      <c r="K881" s="13" t="str">
        <f t="shared" si="9"/>
        <v>50</v>
      </c>
    </row>
    <row r="882">
      <c r="A882" s="10">
        <v>881.0</v>
      </c>
      <c r="B882" s="11" t="s">
        <v>900</v>
      </c>
      <c r="C882" s="12" t="str">
        <f t="shared" si="1"/>
        <v>ORDER1560//CUST5687/45425/BasmatiRice/Q-2/*@?##120</v>
      </c>
      <c r="D882" s="13" t="str">
        <f t="shared" si="2"/>
        <v>ORDER1560CUST568745425BasmatiRiceQ-2*@?##120</v>
      </c>
      <c r="E882" s="13" t="str">
        <f t="shared" si="3"/>
        <v>ORDER1560CUST568745425BasmatiRiceQ2120</v>
      </c>
      <c r="F882" s="14">
        <f t="shared" si="4"/>
        <v>45425</v>
      </c>
      <c r="G882" s="13" t="str">
        <f t="shared" si="5"/>
        <v>ORDER1560</v>
      </c>
      <c r="H882" s="13" t="str">
        <f t="shared" si="6"/>
        <v>CUST5687</v>
      </c>
      <c r="I882" s="13" t="str">
        <f t="shared" si="7"/>
        <v>BasmatiRice</v>
      </c>
      <c r="J882" s="13" t="str">
        <f t="shared" si="8"/>
        <v>2</v>
      </c>
      <c r="K882" s="13" t="str">
        <f t="shared" si="9"/>
        <v>120</v>
      </c>
    </row>
    <row r="883">
      <c r="A883" s="10">
        <v>882.0</v>
      </c>
      <c r="B883" s="11" t="s">
        <v>901</v>
      </c>
      <c r="C883" s="12" t="str">
        <f t="shared" si="1"/>
        <v>ORDER1560//CUST5687/45425/WholeWheatBread/Q-1/*@?##20</v>
      </c>
      <c r="D883" s="13" t="str">
        <f t="shared" si="2"/>
        <v>ORDER1560CUST568745425WholeWheatBreadQ-1*@?##20</v>
      </c>
      <c r="E883" s="13" t="str">
        <f t="shared" si="3"/>
        <v>ORDER1560CUST568745425WholeWheatBreadQ120</v>
      </c>
      <c r="F883" s="14">
        <f t="shared" si="4"/>
        <v>45425</v>
      </c>
      <c r="G883" s="13" t="str">
        <f t="shared" si="5"/>
        <v>ORDER1560</v>
      </c>
      <c r="H883" s="13" t="str">
        <f t="shared" si="6"/>
        <v>CUST5687</v>
      </c>
      <c r="I883" s="13" t="str">
        <f t="shared" si="7"/>
        <v>WholeWheatBread</v>
      </c>
      <c r="J883" s="13" t="str">
        <f t="shared" si="8"/>
        <v>1</v>
      </c>
      <c r="K883" s="13" t="str">
        <f t="shared" si="9"/>
        <v>20</v>
      </c>
    </row>
    <row r="884">
      <c r="A884" s="10">
        <v>883.0</v>
      </c>
      <c r="B884" s="11" t="s">
        <v>902</v>
      </c>
      <c r="C884" s="12" t="str">
        <f t="shared" si="1"/>
        <v>ORDER1559//CUST4675/45425/FreshMilk/Q-1/*@?##30</v>
      </c>
      <c r="D884" s="13" t="str">
        <f t="shared" si="2"/>
        <v>ORDER1559CUST467545425FreshMilkQ-1*@?##30</v>
      </c>
      <c r="E884" s="13" t="str">
        <f t="shared" si="3"/>
        <v>ORDER1559CUST467545425FreshMilkQ130</v>
      </c>
      <c r="F884" s="14">
        <f t="shared" si="4"/>
        <v>45425</v>
      </c>
      <c r="G884" s="13" t="str">
        <f t="shared" si="5"/>
        <v>ORDER1559</v>
      </c>
      <c r="H884" s="13" t="str">
        <f t="shared" si="6"/>
        <v>CUST4675</v>
      </c>
      <c r="I884" s="13" t="str">
        <f t="shared" si="7"/>
        <v>FreshMilk</v>
      </c>
      <c r="J884" s="13" t="str">
        <f t="shared" si="8"/>
        <v>1</v>
      </c>
      <c r="K884" s="13" t="str">
        <f t="shared" si="9"/>
        <v>30</v>
      </c>
    </row>
    <row r="885">
      <c r="A885" s="10">
        <v>884.0</v>
      </c>
      <c r="B885" s="11" t="s">
        <v>903</v>
      </c>
      <c r="C885" s="12" t="str">
        <f t="shared" si="1"/>
        <v>ORDER1559//CUST4675/45425/Eggs/Q-2/*@?##80</v>
      </c>
      <c r="D885" s="13" t="str">
        <f t="shared" si="2"/>
        <v>ORDER1559CUST467545425EggsQ-2*@?##80</v>
      </c>
      <c r="E885" s="13" t="str">
        <f t="shared" si="3"/>
        <v>ORDER1559CUST467545425EggsQ280</v>
      </c>
      <c r="F885" s="14">
        <f t="shared" si="4"/>
        <v>45425</v>
      </c>
      <c r="G885" s="13" t="str">
        <f t="shared" si="5"/>
        <v>ORDER1559</v>
      </c>
      <c r="H885" s="13" t="str">
        <f t="shared" si="6"/>
        <v>CUST4675</v>
      </c>
      <c r="I885" s="13" t="str">
        <f t="shared" si="7"/>
        <v>Eggs</v>
      </c>
      <c r="J885" s="13" t="str">
        <f t="shared" si="8"/>
        <v>2</v>
      </c>
      <c r="K885" s="13" t="str">
        <f t="shared" si="9"/>
        <v>80</v>
      </c>
    </row>
    <row r="886">
      <c r="A886" s="10">
        <v>885.0</v>
      </c>
      <c r="B886" s="11" t="s">
        <v>904</v>
      </c>
      <c r="C886" s="12" t="str">
        <f t="shared" si="1"/>
        <v>ORDER1558//CUST1509/45425/ChickenBreast/Q-1/*@?##125</v>
      </c>
      <c r="D886" s="13" t="str">
        <f t="shared" si="2"/>
        <v>ORDER1558CUST150945425ChickenBreastQ-1*@?##125</v>
      </c>
      <c r="E886" s="13" t="str">
        <f t="shared" si="3"/>
        <v>ORDER1558CUST150945425ChickenBreastQ1125</v>
      </c>
      <c r="F886" s="14">
        <f t="shared" si="4"/>
        <v>45425</v>
      </c>
      <c r="G886" s="13" t="str">
        <f t="shared" si="5"/>
        <v>ORDER1558</v>
      </c>
      <c r="H886" s="13" t="str">
        <f t="shared" si="6"/>
        <v>CUST1509</v>
      </c>
      <c r="I886" s="13" t="str">
        <f t="shared" si="7"/>
        <v>ChickenBreast</v>
      </c>
      <c r="J886" s="13" t="str">
        <f t="shared" si="8"/>
        <v>1</v>
      </c>
      <c r="K886" s="13" t="str">
        <f t="shared" si="9"/>
        <v>125</v>
      </c>
    </row>
    <row r="887">
      <c r="A887" s="10">
        <v>886.0</v>
      </c>
      <c r="B887" s="11" t="s">
        <v>905</v>
      </c>
      <c r="C887" s="12" t="str">
        <f t="shared" si="1"/>
        <v>ORDER1558//CUST1509/45425/Apples/Q-1/*@?##75</v>
      </c>
      <c r="D887" s="13" t="str">
        <f t="shared" si="2"/>
        <v>ORDER1558CUST150945425ApplesQ-1*@?##75</v>
      </c>
      <c r="E887" s="13" t="str">
        <f t="shared" si="3"/>
        <v>ORDER1558CUST150945425ApplesQ175</v>
      </c>
      <c r="F887" s="14">
        <f t="shared" si="4"/>
        <v>45425</v>
      </c>
      <c r="G887" s="13" t="str">
        <f t="shared" si="5"/>
        <v>ORDER1558</v>
      </c>
      <c r="H887" s="13" t="str">
        <f t="shared" si="6"/>
        <v>CUST1509</v>
      </c>
      <c r="I887" s="13" t="str">
        <f t="shared" si="7"/>
        <v>Apples</v>
      </c>
      <c r="J887" s="13" t="str">
        <f t="shared" si="8"/>
        <v>1</v>
      </c>
      <c r="K887" s="13" t="str">
        <f t="shared" si="9"/>
        <v>75</v>
      </c>
    </row>
    <row r="888">
      <c r="A888" s="10">
        <v>887.0</v>
      </c>
      <c r="B888" s="11" t="s">
        <v>906</v>
      </c>
      <c r="C888" s="12" t="str">
        <f t="shared" si="1"/>
        <v>ORDER1557//CUST1960/45425/Bananas/Q-2/*@?##50</v>
      </c>
      <c r="D888" s="13" t="str">
        <f t="shared" si="2"/>
        <v>ORDER1557CUST196045425BananasQ-2*@?##50</v>
      </c>
      <c r="E888" s="13" t="str">
        <f t="shared" si="3"/>
        <v>ORDER1557CUST196045425BananasQ250</v>
      </c>
      <c r="F888" s="14">
        <f t="shared" si="4"/>
        <v>45425</v>
      </c>
      <c r="G888" s="13" t="str">
        <f t="shared" si="5"/>
        <v>ORDER1557</v>
      </c>
      <c r="H888" s="13" t="str">
        <f t="shared" si="6"/>
        <v>CUST1960</v>
      </c>
      <c r="I888" s="13" t="str">
        <f t="shared" si="7"/>
        <v>Bananas</v>
      </c>
      <c r="J888" s="13" t="str">
        <f t="shared" si="8"/>
        <v>2</v>
      </c>
      <c r="K888" s="13" t="str">
        <f t="shared" si="9"/>
        <v>50</v>
      </c>
    </row>
    <row r="889">
      <c r="A889" s="10">
        <v>888.0</v>
      </c>
      <c r="B889" s="11" t="s">
        <v>907</v>
      </c>
      <c r="C889" s="12" t="str">
        <f t="shared" si="1"/>
        <v>ORDER1557//CUST1960/45425/Potatoes/Q-1/*@?##15</v>
      </c>
      <c r="D889" s="13" t="str">
        <f t="shared" si="2"/>
        <v>ORDER1557CUST196045425PotatoesQ-1*@?##15</v>
      </c>
      <c r="E889" s="13" t="str">
        <f t="shared" si="3"/>
        <v>ORDER1557CUST196045425PotatoesQ115</v>
      </c>
      <c r="F889" s="14">
        <f t="shared" si="4"/>
        <v>45425</v>
      </c>
      <c r="G889" s="13" t="str">
        <f t="shared" si="5"/>
        <v>ORDER1557</v>
      </c>
      <c r="H889" s="13" t="str">
        <f t="shared" si="6"/>
        <v>CUST1960</v>
      </c>
      <c r="I889" s="13" t="str">
        <f t="shared" si="7"/>
        <v>Potatoes</v>
      </c>
      <c r="J889" s="13" t="str">
        <f t="shared" si="8"/>
        <v>1</v>
      </c>
      <c r="K889" s="13" t="str">
        <f t="shared" si="9"/>
        <v>15</v>
      </c>
    </row>
    <row r="890">
      <c r="A890" s="10">
        <v>889.0</v>
      </c>
      <c r="B890" s="11" t="s">
        <v>908</v>
      </c>
      <c r="C890" s="12" t="str">
        <f t="shared" si="1"/>
        <v>ORDER1556//CUST6570/45424/Onions/Q-2/*@?##25</v>
      </c>
      <c r="D890" s="13" t="str">
        <f t="shared" si="2"/>
        <v>ORDER1556CUST657045424OnionsQ-2*@?##25</v>
      </c>
      <c r="E890" s="13" t="str">
        <f t="shared" si="3"/>
        <v>ORDER1556CUST657045424OnionsQ225</v>
      </c>
      <c r="F890" s="14">
        <f t="shared" si="4"/>
        <v>45424</v>
      </c>
      <c r="G890" s="13" t="str">
        <f t="shared" si="5"/>
        <v>ORDER1556</v>
      </c>
      <c r="H890" s="13" t="str">
        <f t="shared" si="6"/>
        <v>CUST6570</v>
      </c>
      <c r="I890" s="13" t="str">
        <f t="shared" si="7"/>
        <v>Onions</v>
      </c>
      <c r="J890" s="13" t="str">
        <f t="shared" si="8"/>
        <v>2</v>
      </c>
      <c r="K890" s="13" t="str">
        <f t="shared" si="9"/>
        <v>25</v>
      </c>
    </row>
    <row r="891">
      <c r="A891" s="10">
        <v>890.0</v>
      </c>
      <c r="B891" s="11" t="s">
        <v>909</v>
      </c>
      <c r="C891" s="12" t="str">
        <f t="shared" si="1"/>
        <v>ORDER1556//CUST6570/45424/Paneer/Q-1/*@?##40</v>
      </c>
      <c r="D891" s="13" t="str">
        <f t="shared" si="2"/>
        <v>ORDER1556CUST657045424PaneerQ-1*@?##40</v>
      </c>
      <c r="E891" s="13" t="str">
        <f t="shared" si="3"/>
        <v>ORDER1556CUST657045424PaneerQ140</v>
      </c>
      <c r="F891" s="14">
        <f t="shared" si="4"/>
        <v>45424</v>
      </c>
      <c r="G891" s="13" t="str">
        <f t="shared" si="5"/>
        <v>ORDER1556</v>
      </c>
      <c r="H891" s="13" t="str">
        <f t="shared" si="6"/>
        <v>CUST6570</v>
      </c>
      <c r="I891" s="13" t="str">
        <f t="shared" si="7"/>
        <v>Paneer</v>
      </c>
      <c r="J891" s="13" t="str">
        <f t="shared" si="8"/>
        <v>1</v>
      </c>
      <c r="K891" s="13" t="str">
        <f t="shared" si="9"/>
        <v>40</v>
      </c>
    </row>
    <row r="892">
      <c r="A892" s="10">
        <v>891.0</v>
      </c>
      <c r="B892" s="11" t="s">
        <v>910</v>
      </c>
      <c r="C892" s="12" t="str">
        <f t="shared" si="1"/>
        <v>ORDER1555//CUST2527/45424/Butter/Q-1/*@?##125</v>
      </c>
      <c r="D892" s="13" t="str">
        <f t="shared" si="2"/>
        <v>ORDER1555CUST252745424ButterQ-1*@?##125</v>
      </c>
      <c r="E892" s="13" t="str">
        <f t="shared" si="3"/>
        <v>ORDER1555CUST252745424ButterQ1125</v>
      </c>
      <c r="F892" s="14">
        <f t="shared" si="4"/>
        <v>45424</v>
      </c>
      <c r="G892" s="13" t="str">
        <f t="shared" si="5"/>
        <v>ORDER1555</v>
      </c>
      <c r="H892" s="13" t="str">
        <f t="shared" si="6"/>
        <v>CUST2527</v>
      </c>
      <c r="I892" s="13" t="str">
        <f t="shared" si="7"/>
        <v>Butter</v>
      </c>
      <c r="J892" s="13" t="str">
        <f t="shared" si="8"/>
        <v>1</v>
      </c>
      <c r="K892" s="13" t="str">
        <f t="shared" si="9"/>
        <v>125</v>
      </c>
    </row>
    <row r="893">
      <c r="A893" s="10">
        <v>892.0</v>
      </c>
      <c r="B893" s="11" t="s">
        <v>911</v>
      </c>
      <c r="C893" s="12" t="str">
        <f t="shared" si="1"/>
        <v>ORDER1555//CUST2527/45424/CheeseSlices/Q-2/*@?##120</v>
      </c>
      <c r="D893" s="13" t="str">
        <f t="shared" si="2"/>
        <v>ORDER1555CUST252745424CheeseSlicesQ-2*@?##120</v>
      </c>
      <c r="E893" s="13" t="str">
        <f t="shared" si="3"/>
        <v>ORDER1555CUST252745424CheeseSlicesQ2120</v>
      </c>
      <c r="F893" s="14">
        <f t="shared" si="4"/>
        <v>45424</v>
      </c>
      <c r="G893" s="13" t="str">
        <f t="shared" si="5"/>
        <v>ORDER1555</v>
      </c>
      <c r="H893" s="13" t="str">
        <f t="shared" si="6"/>
        <v>CUST2527</v>
      </c>
      <c r="I893" s="13" t="str">
        <f t="shared" si="7"/>
        <v>CheeseSlices</v>
      </c>
      <c r="J893" s="13" t="str">
        <f t="shared" si="8"/>
        <v>2</v>
      </c>
      <c r="K893" s="13" t="str">
        <f t="shared" si="9"/>
        <v>120</v>
      </c>
    </row>
    <row r="894">
      <c r="A894" s="10">
        <v>893.0</v>
      </c>
      <c r="B894" s="11" t="s">
        <v>912</v>
      </c>
      <c r="C894" s="12" t="str">
        <f t="shared" si="1"/>
        <v>ORDER1554//CUST6228/45424/Sugar/Q-2/*@?##45</v>
      </c>
      <c r="D894" s="13" t="str">
        <f t="shared" si="2"/>
        <v>ORDER1554CUST622845424SugarQ-2*@?##45</v>
      </c>
      <c r="E894" s="13" t="str">
        <f t="shared" si="3"/>
        <v>ORDER1554CUST622845424SugarQ245</v>
      </c>
      <c r="F894" s="14">
        <f t="shared" si="4"/>
        <v>45424</v>
      </c>
      <c r="G894" s="13" t="str">
        <f t="shared" si="5"/>
        <v>ORDER1554</v>
      </c>
      <c r="H894" s="13" t="str">
        <f t="shared" si="6"/>
        <v>CUST6228</v>
      </c>
      <c r="I894" s="13" t="str">
        <f t="shared" si="7"/>
        <v>Sugar</v>
      </c>
      <c r="J894" s="13" t="str">
        <f t="shared" si="8"/>
        <v>2</v>
      </c>
      <c r="K894" s="13" t="str">
        <f t="shared" si="9"/>
        <v>45</v>
      </c>
    </row>
    <row r="895">
      <c r="A895" s="10">
        <v>894.0</v>
      </c>
      <c r="B895" s="11" t="s">
        <v>913</v>
      </c>
      <c r="C895" s="12" t="str">
        <f t="shared" si="1"/>
        <v>ORDER1554//CUST6228/45424/CookingOil/Q-1/*@?##75</v>
      </c>
      <c r="D895" s="13" t="str">
        <f t="shared" si="2"/>
        <v>ORDER1554CUST622845424CookingOilQ-1*@?##75</v>
      </c>
      <c r="E895" s="13" t="str">
        <f t="shared" si="3"/>
        <v>ORDER1554CUST622845424CookingOilQ175</v>
      </c>
      <c r="F895" s="14">
        <f t="shared" si="4"/>
        <v>45424</v>
      </c>
      <c r="G895" s="13" t="str">
        <f t="shared" si="5"/>
        <v>ORDER1554</v>
      </c>
      <c r="H895" s="13" t="str">
        <f t="shared" si="6"/>
        <v>CUST6228</v>
      </c>
      <c r="I895" s="13" t="str">
        <f t="shared" si="7"/>
        <v>CookingOil</v>
      </c>
      <c r="J895" s="13" t="str">
        <f t="shared" si="8"/>
        <v>1</v>
      </c>
      <c r="K895" s="13" t="str">
        <f t="shared" si="9"/>
        <v>75</v>
      </c>
    </row>
    <row r="896">
      <c r="A896" s="10">
        <v>895.0</v>
      </c>
      <c r="B896" s="11" t="s">
        <v>914</v>
      </c>
      <c r="C896" s="12" t="str">
        <f t="shared" si="1"/>
        <v>ORDER1553//CUST2982/45424/TeaLeaves/Q-1/*@?##60</v>
      </c>
      <c r="D896" s="13" t="str">
        <f t="shared" si="2"/>
        <v>ORDER1553CUST298245424TeaLeavesQ-1*@?##60</v>
      </c>
      <c r="E896" s="13" t="str">
        <f t="shared" si="3"/>
        <v>ORDER1553CUST298245424TeaLeavesQ160</v>
      </c>
      <c r="F896" s="14">
        <f t="shared" si="4"/>
        <v>45424</v>
      </c>
      <c r="G896" s="13" t="str">
        <f t="shared" si="5"/>
        <v>ORDER1553</v>
      </c>
      <c r="H896" s="13" t="str">
        <f t="shared" si="6"/>
        <v>CUST2982</v>
      </c>
      <c r="I896" s="13" t="str">
        <f t="shared" si="7"/>
        <v>TeaLeaves</v>
      </c>
      <c r="J896" s="13" t="str">
        <f t="shared" si="8"/>
        <v>1</v>
      </c>
      <c r="K896" s="13" t="str">
        <f t="shared" si="9"/>
        <v>60</v>
      </c>
    </row>
    <row r="897">
      <c r="A897" s="10">
        <v>896.0</v>
      </c>
      <c r="B897" s="11" t="s">
        <v>915</v>
      </c>
      <c r="C897" s="12" t="str">
        <f t="shared" si="1"/>
        <v>ORDER1553//CUST2982/45424/CoffeePowder/Q-2/*@?##90</v>
      </c>
      <c r="D897" s="13" t="str">
        <f t="shared" si="2"/>
        <v>ORDER1553CUST298245424CoffeePowderQ-2*@?##90</v>
      </c>
      <c r="E897" s="13" t="str">
        <f t="shared" si="3"/>
        <v>ORDER1553CUST298245424CoffeePowderQ290</v>
      </c>
      <c r="F897" s="14">
        <f t="shared" si="4"/>
        <v>45424</v>
      </c>
      <c r="G897" s="13" t="str">
        <f t="shared" si="5"/>
        <v>ORDER1553</v>
      </c>
      <c r="H897" s="13" t="str">
        <f t="shared" si="6"/>
        <v>CUST2982</v>
      </c>
      <c r="I897" s="13" t="str">
        <f t="shared" si="7"/>
        <v>CoffeePowder</v>
      </c>
      <c r="J897" s="13" t="str">
        <f t="shared" si="8"/>
        <v>2</v>
      </c>
      <c r="K897" s="13" t="str">
        <f t="shared" si="9"/>
        <v>90</v>
      </c>
    </row>
    <row r="898">
      <c r="A898" s="10">
        <v>897.0</v>
      </c>
      <c r="B898" s="11" t="s">
        <v>916</v>
      </c>
      <c r="C898" s="12" t="str">
        <f t="shared" si="1"/>
        <v>ORDER1552//CUST4485/45424/Biscuits/Q-1/*@?##20</v>
      </c>
      <c r="D898" s="13" t="str">
        <f t="shared" si="2"/>
        <v>ORDER1552CUST448545424BiscuitsQ-1*@?##20</v>
      </c>
      <c r="E898" s="13" t="str">
        <f t="shared" si="3"/>
        <v>ORDER1552CUST448545424BiscuitsQ120</v>
      </c>
      <c r="F898" s="14">
        <f t="shared" si="4"/>
        <v>45424</v>
      </c>
      <c r="G898" s="13" t="str">
        <f t="shared" si="5"/>
        <v>ORDER1552</v>
      </c>
      <c r="H898" s="13" t="str">
        <f t="shared" si="6"/>
        <v>CUST4485</v>
      </c>
      <c r="I898" s="13" t="str">
        <f t="shared" si="7"/>
        <v>Biscuits</v>
      </c>
      <c r="J898" s="13" t="str">
        <f t="shared" si="8"/>
        <v>1</v>
      </c>
      <c r="K898" s="13" t="str">
        <f t="shared" si="9"/>
        <v>20</v>
      </c>
    </row>
    <row r="899">
      <c r="A899" s="10">
        <v>898.0</v>
      </c>
      <c r="B899" s="11" t="s">
        <v>917</v>
      </c>
      <c r="C899" s="12" t="str">
        <f t="shared" si="1"/>
        <v>ORDER1552//CUST4485/45424/Chocolates/Q-1/*@?##50</v>
      </c>
      <c r="D899" s="13" t="str">
        <f t="shared" si="2"/>
        <v>ORDER1552CUST448545424ChocolatesQ-1*@?##50</v>
      </c>
      <c r="E899" s="13" t="str">
        <f t="shared" si="3"/>
        <v>ORDER1552CUST448545424ChocolatesQ150</v>
      </c>
      <c r="F899" s="14">
        <f t="shared" si="4"/>
        <v>45424</v>
      </c>
      <c r="G899" s="13" t="str">
        <f t="shared" si="5"/>
        <v>ORDER1552</v>
      </c>
      <c r="H899" s="13" t="str">
        <f t="shared" si="6"/>
        <v>CUST4485</v>
      </c>
      <c r="I899" s="13" t="str">
        <f t="shared" si="7"/>
        <v>Chocolates</v>
      </c>
      <c r="J899" s="13" t="str">
        <f t="shared" si="8"/>
        <v>1</v>
      </c>
      <c r="K899" s="13" t="str">
        <f t="shared" si="9"/>
        <v>50</v>
      </c>
    </row>
    <row r="900">
      <c r="A900" s="10">
        <v>899.0</v>
      </c>
      <c r="B900" s="11" t="s">
        <v>918</v>
      </c>
      <c r="C900" s="12" t="str">
        <f t="shared" si="1"/>
        <v>ORDER1551//CUST4022/45424/IceCream/Q-1/*@?##90</v>
      </c>
      <c r="D900" s="13" t="str">
        <f t="shared" si="2"/>
        <v>ORDER1551CUST402245424IceCreamQ-1*@?##90</v>
      </c>
      <c r="E900" s="13" t="str">
        <f t="shared" si="3"/>
        <v>ORDER1551CUST402245424IceCreamQ190</v>
      </c>
      <c r="F900" s="14">
        <f t="shared" si="4"/>
        <v>45424</v>
      </c>
      <c r="G900" s="13" t="str">
        <f t="shared" si="5"/>
        <v>ORDER1551</v>
      </c>
      <c r="H900" s="13" t="str">
        <f t="shared" si="6"/>
        <v>CUST4022</v>
      </c>
      <c r="I900" s="13" t="str">
        <f t="shared" si="7"/>
        <v>IceCream</v>
      </c>
      <c r="J900" s="13" t="str">
        <f t="shared" si="8"/>
        <v>1</v>
      </c>
      <c r="K900" s="13" t="str">
        <f t="shared" si="9"/>
        <v>90</v>
      </c>
    </row>
    <row r="901">
      <c r="A901" s="10">
        <v>900.0</v>
      </c>
      <c r="B901" s="11" t="s">
        <v>919</v>
      </c>
      <c r="C901" s="12" t="str">
        <f t="shared" si="1"/>
        <v>ORDER1551//CUST4022/45424/SoftDrink/Q-2/*@?##100</v>
      </c>
      <c r="D901" s="13" t="str">
        <f t="shared" si="2"/>
        <v>ORDER1551CUST402245424SoftDrinkQ-2*@?##100</v>
      </c>
      <c r="E901" s="13" t="str">
        <f t="shared" si="3"/>
        <v>ORDER1551CUST402245424SoftDrinkQ2100</v>
      </c>
      <c r="F901" s="14">
        <f t="shared" si="4"/>
        <v>45424</v>
      </c>
      <c r="G901" s="13" t="str">
        <f t="shared" si="5"/>
        <v>ORDER1551</v>
      </c>
      <c r="H901" s="13" t="str">
        <f t="shared" si="6"/>
        <v>CUST4022</v>
      </c>
      <c r="I901" s="13" t="str">
        <f t="shared" si="7"/>
        <v>SoftDrink</v>
      </c>
      <c r="J901" s="13" t="str">
        <f t="shared" si="8"/>
        <v>2</v>
      </c>
      <c r="K901" s="13" t="str">
        <f t="shared" si="9"/>
        <v>100</v>
      </c>
    </row>
    <row r="902">
      <c r="A902" s="10">
        <v>901.0</v>
      </c>
      <c r="B902" s="11" t="s">
        <v>920</v>
      </c>
      <c r="C902" s="12" t="str">
        <f t="shared" si="1"/>
        <v>ORDER1550//CUST2188/45424/BasmatiRice/Q-2/*@?##120</v>
      </c>
      <c r="D902" s="13" t="str">
        <f t="shared" si="2"/>
        <v>ORDER1550CUST218845424BasmatiRiceQ-2*@?##120</v>
      </c>
      <c r="E902" s="13" t="str">
        <f t="shared" si="3"/>
        <v>ORDER1550CUST218845424BasmatiRiceQ2120</v>
      </c>
      <c r="F902" s="14">
        <f t="shared" si="4"/>
        <v>45424</v>
      </c>
      <c r="G902" s="13" t="str">
        <f t="shared" si="5"/>
        <v>ORDER1550</v>
      </c>
      <c r="H902" s="13" t="str">
        <f t="shared" si="6"/>
        <v>CUST2188</v>
      </c>
      <c r="I902" s="13" t="str">
        <f t="shared" si="7"/>
        <v>BasmatiRice</v>
      </c>
      <c r="J902" s="13" t="str">
        <f t="shared" si="8"/>
        <v>2</v>
      </c>
      <c r="K902" s="13" t="str">
        <f t="shared" si="9"/>
        <v>120</v>
      </c>
    </row>
    <row r="903">
      <c r="A903" s="10">
        <v>902.0</v>
      </c>
      <c r="B903" s="11" t="s">
        <v>921</v>
      </c>
      <c r="C903" s="12" t="str">
        <f t="shared" si="1"/>
        <v>ORDER1550//CUST2188/45424/WholeWheatBread/Q-1/*@?##20</v>
      </c>
      <c r="D903" s="13" t="str">
        <f t="shared" si="2"/>
        <v>ORDER1550CUST218845424WholeWheatBreadQ-1*@?##20</v>
      </c>
      <c r="E903" s="13" t="str">
        <f t="shared" si="3"/>
        <v>ORDER1550CUST218845424WholeWheatBreadQ120</v>
      </c>
      <c r="F903" s="14">
        <f t="shared" si="4"/>
        <v>45424</v>
      </c>
      <c r="G903" s="13" t="str">
        <f t="shared" si="5"/>
        <v>ORDER1550</v>
      </c>
      <c r="H903" s="13" t="str">
        <f t="shared" si="6"/>
        <v>CUST2188</v>
      </c>
      <c r="I903" s="13" t="str">
        <f t="shared" si="7"/>
        <v>WholeWheatBread</v>
      </c>
      <c r="J903" s="13" t="str">
        <f t="shared" si="8"/>
        <v>1</v>
      </c>
      <c r="K903" s="13" t="str">
        <f t="shared" si="9"/>
        <v>20</v>
      </c>
    </row>
    <row r="904">
      <c r="A904" s="10">
        <v>903.0</v>
      </c>
      <c r="B904" s="11" t="s">
        <v>922</v>
      </c>
      <c r="C904" s="12" t="str">
        <f t="shared" si="1"/>
        <v>ORDER1549//CUST2124/45423/FreshMilk/Q-1/*@?##30</v>
      </c>
      <c r="D904" s="13" t="str">
        <f t="shared" si="2"/>
        <v>ORDER1549CUST212445423FreshMilkQ-1*@?##30</v>
      </c>
      <c r="E904" s="13" t="str">
        <f t="shared" si="3"/>
        <v>ORDER1549CUST212445423FreshMilkQ130</v>
      </c>
      <c r="F904" s="14">
        <f t="shared" si="4"/>
        <v>45423</v>
      </c>
      <c r="G904" s="13" t="str">
        <f t="shared" si="5"/>
        <v>ORDER1549</v>
      </c>
      <c r="H904" s="13" t="str">
        <f t="shared" si="6"/>
        <v>CUST2124</v>
      </c>
      <c r="I904" s="13" t="str">
        <f t="shared" si="7"/>
        <v>FreshMilk</v>
      </c>
      <c r="J904" s="13" t="str">
        <f t="shared" si="8"/>
        <v>1</v>
      </c>
      <c r="K904" s="13" t="str">
        <f t="shared" si="9"/>
        <v>30</v>
      </c>
    </row>
    <row r="905">
      <c r="A905" s="10">
        <v>904.0</v>
      </c>
      <c r="B905" s="11" t="s">
        <v>923</v>
      </c>
      <c r="C905" s="12" t="str">
        <f t="shared" si="1"/>
        <v>ORDER1549//CUST2124/45423/Eggs/Q-1/*@?##40</v>
      </c>
      <c r="D905" s="13" t="str">
        <f t="shared" si="2"/>
        <v>ORDER1549CUST212445423EggsQ-1*@?##40</v>
      </c>
      <c r="E905" s="13" t="str">
        <f t="shared" si="3"/>
        <v>ORDER1549CUST212445423EggsQ140</v>
      </c>
      <c r="F905" s="14">
        <f t="shared" si="4"/>
        <v>45423</v>
      </c>
      <c r="G905" s="13" t="str">
        <f t="shared" si="5"/>
        <v>ORDER1549</v>
      </c>
      <c r="H905" s="13" t="str">
        <f t="shared" si="6"/>
        <v>CUST2124</v>
      </c>
      <c r="I905" s="13" t="str">
        <f t="shared" si="7"/>
        <v>Eggs</v>
      </c>
      <c r="J905" s="13" t="str">
        <f t="shared" si="8"/>
        <v>1</v>
      </c>
      <c r="K905" s="13" t="str">
        <f t="shared" si="9"/>
        <v>40</v>
      </c>
    </row>
    <row r="906">
      <c r="A906" s="10">
        <v>905.0</v>
      </c>
      <c r="B906" s="11" t="s">
        <v>924</v>
      </c>
      <c r="C906" s="12" t="str">
        <f t="shared" si="1"/>
        <v>ORDER1548//CUST8814/45423/ChickenBreast/Q-1/*@?##125</v>
      </c>
      <c r="D906" s="13" t="str">
        <f t="shared" si="2"/>
        <v>ORDER1548CUST881445423ChickenBreastQ-1*@?##125</v>
      </c>
      <c r="E906" s="13" t="str">
        <f t="shared" si="3"/>
        <v>ORDER1548CUST881445423ChickenBreastQ1125</v>
      </c>
      <c r="F906" s="14">
        <f t="shared" si="4"/>
        <v>45423</v>
      </c>
      <c r="G906" s="13" t="str">
        <f t="shared" si="5"/>
        <v>ORDER1548</v>
      </c>
      <c r="H906" s="13" t="str">
        <f t="shared" si="6"/>
        <v>CUST8814</v>
      </c>
      <c r="I906" s="13" t="str">
        <f t="shared" si="7"/>
        <v>ChickenBreast</v>
      </c>
      <c r="J906" s="13" t="str">
        <f t="shared" si="8"/>
        <v>1</v>
      </c>
      <c r="K906" s="13" t="str">
        <f t="shared" si="9"/>
        <v>125</v>
      </c>
    </row>
    <row r="907">
      <c r="A907" s="10">
        <v>906.0</v>
      </c>
      <c r="B907" s="11" t="s">
        <v>925</v>
      </c>
      <c r="C907" s="12" t="str">
        <f t="shared" si="1"/>
        <v>ORDER1548//CUST8814/45423/Apples/Q-2/*@?##150</v>
      </c>
      <c r="D907" s="13" t="str">
        <f t="shared" si="2"/>
        <v>ORDER1548CUST881445423ApplesQ-2*@?##150</v>
      </c>
      <c r="E907" s="13" t="str">
        <f t="shared" si="3"/>
        <v>ORDER1548CUST881445423ApplesQ2150</v>
      </c>
      <c r="F907" s="14">
        <f t="shared" si="4"/>
        <v>45423</v>
      </c>
      <c r="G907" s="13" t="str">
        <f t="shared" si="5"/>
        <v>ORDER1548</v>
      </c>
      <c r="H907" s="13" t="str">
        <f t="shared" si="6"/>
        <v>CUST8814</v>
      </c>
      <c r="I907" s="13" t="str">
        <f t="shared" si="7"/>
        <v>Apples</v>
      </c>
      <c r="J907" s="13" t="str">
        <f t="shared" si="8"/>
        <v>2</v>
      </c>
      <c r="K907" s="13" t="str">
        <f t="shared" si="9"/>
        <v>150</v>
      </c>
    </row>
    <row r="908">
      <c r="A908" s="10">
        <v>907.0</v>
      </c>
      <c r="B908" s="11" t="s">
        <v>926</v>
      </c>
      <c r="C908" s="12" t="str">
        <f t="shared" si="1"/>
        <v>ORDER1547//CUST7909/45423/Bananas/Q-1/*@?##25</v>
      </c>
      <c r="D908" s="13" t="str">
        <f t="shared" si="2"/>
        <v>ORDER1547CUST790945423BananasQ-1*@?##25</v>
      </c>
      <c r="E908" s="13" t="str">
        <f t="shared" si="3"/>
        <v>ORDER1547CUST790945423BananasQ125</v>
      </c>
      <c r="F908" s="14">
        <f t="shared" si="4"/>
        <v>45423</v>
      </c>
      <c r="G908" s="13" t="str">
        <f t="shared" si="5"/>
        <v>ORDER1547</v>
      </c>
      <c r="H908" s="13" t="str">
        <f t="shared" si="6"/>
        <v>CUST7909</v>
      </c>
      <c r="I908" s="13" t="str">
        <f t="shared" si="7"/>
        <v>Bananas</v>
      </c>
      <c r="J908" s="13" t="str">
        <f t="shared" si="8"/>
        <v>1</v>
      </c>
      <c r="K908" s="13" t="str">
        <f t="shared" si="9"/>
        <v>25</v>
      </c>
    </row>
    <row r="909">
      <c r="A909" s="10">
        <v>908.0</v>
      </c>
      <c r="B909" s="11" t="s">
        <v>927</v>
      </c>
      <c r="C909" s="12" t="str">
        <f t="shared" si="1"/>
        <v>ORDER1547//CUST7909/45423/Potatoes/Q-1/*@?##15</v>
      </c>
      <c r="D909" s="13" t="str">
        <f t="shared" si="2"/>
        <v>ORDER1547CUST790945423PotatoesQ-1*@?##15</v>
      </c>
      <c r="E909" s="13" t="str">
        <f t="shared" si="3"/>
        <v>ORDER1547CUST790945423PotatoesQ115</v>
      </c>
      <c r="F909" s="14">
        <f t="shared" si="4"/>
        <v>45423</v>
      </c>
      <c r="G909" s="13" t="str">
        <f t="shared" si="5"/>
        <v>ORDER1547</v>
      </c>
      <c r="H909" s="13" t="str">
        <f t="shared" si="6"/>
        <v>CUST7909</v>
      </c>
      <c r="I909" s="13" t="str">
        <f t="shared" si="7"/>
        <v>Potatoes</v>
      </c>
      <c r="J909" s="13" t="str">
        <f t="shared" si="8"/>
        <v>1</v>
      </c>
      <c r="K909" s="13" t="str">
        <f t="shared" si="9"/>
        <v>15</v>
      </c>
    </row>
    <row r="910">
      <c r="A910" s="10">
        <v>909.0</v>
      </c>
      <c r="B910" s="11" t="s">
        <v>928</v>
      </c>
      <c r="C910" s="12" t="str">
        <f t="shared" si="1"/>
        <v>ORDER1546//CUST2234/45423/Onions/Q-1/*@?##12.5</v>
      </c>
      <c r="D910" s="13" t="str">
        <f t="shared" si="2"/>
        <v>ORDER1546CUST223445423OnionsQ-1*@?##12.5</v>
      </c>
      <c r="E910" s="13" t="str">
        <f t="shared" si="3"/>
        <v>ORDER1546CUST223445423OnionsQ112.5</v>
      </c>
      <c r="F910" s="14">
        <f t="shared" si="4"/>
        <v>45423</v>
      </c>
      <c r="G910" s="13" t="str">
        <f t="shared" si="5"/>
        <v>ORDER1546</v>
      </c>
      <c r="H910" s="13" t="str">
        <f t="shared" si="6"/>
        <v>CUST2234</v>
      </c>
      <c r="I910" s="13" t="str">
        <f t="shared" si="7"/>
        <v>Onions</v>
      </c>
      <c r="J910" s="13" t="str">
        <f t="shared" si="8"/>
        <v>1</v>
      </c>
      <c r="K910" s="13" t="str">
        <f t="shared" si="9"/>
        <v>12.5</v>
      </c>
    </row>
    <row r="911">
      <c r="A911" s="10">
        <v>910.0</v>
      </c>
      <c r="B911" s="11" t="s">
        <v>929</v>
      </c>
      <c r="C911" s="12" t="str">
        <f t="shared" si="1"/>
        <v>ORDER1546//CUST2234/45423/Paneer/Q-1/*@?##40</v>
      </c>
      <c r="D911" s="13" t="str">
        <f t="shared" si="2"/>
        <v>ORDER1546CUST223445423PaneerQ-1*@?##40</v>
      </c>
      <c r="E911" s="13" t="str">
        <f t="shared" si="3"/>
        <v>ORDER1546CUST223445423PaneerQ140</v>
      </c>
      <c r="F911" s="14">
        <f t="shared" si="4"/>
        <v>45423</v>
      </c>
      <c r="G911" s="13" t="str">
        <f t="shared" si="5"/>
        <v>ORDER1546</v>
      </c>
      <c r="H911" s="13" t="str">
        <f t="shared" si="6"/>
        <v>CUST2234</v>
      </c>
      <c r="I911" s="13" t="str">
        <f t="shared" si="7"/>
        <v>Paneer</v>
      </c>
      <c r="J911" s="13" t="str">
        <f t="shared" si="8"/>
        <v>1</v>
      </c>
      <c r="K911" s="13" t="str">
        <f t="shared" si="9"/>
        <v>40</v>
      </c>
    </row>
    <row r="912">
      <c r="A912" s="10">
        <v>911.0</v>
      </c>
      <c r="B912" s="11" t="s">
        <v>930</v>
      </c>
      <c r="C912" s="12" t="str">
        <f t="shared" si="1"/>
        <v>ORDER1545//CUST8449/45423/Butter/Q-1/*@?##125</v>
      </c>
      <c r="D912" s="13" t="str">
        <f t="shared" si="2"/>
        <v>ORDER1545CUST844945423ButterQ-1*@?##125</v>
      </c>
      <c r="E912" s="13" t="str">
        <f t="shared" si="3"/>
        <v>ORDER1545CUST844945423ButterQ1125</v>
      </c>
      <c r="F912" s="14">
        <f t="shared" si="4"/>
        <v>45423</v>
      </c>
      <c r="G912" s="13" t="str">
        <f t="shared" si="5"/>
        <v>ORDER1545</v>
      </c>
      <c r="H912" s="13" t="str">
        <f t="shared" si="6"/>
        <v>CUST8449</v>
      </c>
      <c r="I912" s="13" t="str">
        <f t="shared" si="7"/>
        <v>Butter</v>
      </c>
      <c r="J912" s="13" t="str">
        <f t="shared" si="8"/>
        <v>1</v>
      </c>
      <c r="K912" s="13" t="str">
        <f t="shared" si="9"/>
        <v>125</v>
      </c>
    </row>
    <row r="913">
      <c r="A913" s="10">
        <v>912.0</v>
      </c>
      <c r="B913" s="11" t="s">
        <v>931</v>
      </c>
      <c r="C913" s="12" t="str">
        <f t="shared" si="1"/>
        <v>ORDER1545//CUST8449/45423/CheeseSlices/Q-1/*@?##60</v>
      </c>
      <c r="D913" s="13" t="str">
        <f t="shared" si="2"/>
        <v>ORDER1545CUST844945423CheeseSlicesQ-1*@?##60</v>
      </c>
      <c r="E913" s="13" t="str">
        <f t="shared" si="3"/>
        <v>ORDER1545CUST844945423CheeseSlicesQ160</v>
      </c>
      <c r="F913" s="14">
        <f t="shared" si="4"/>
        <v>45423</v>
      </c>
      <c r="G913" s="13" t="str">
        <f t="shared" si="5"/>
        <v>ORDER1545</v>
      </c>
      <c r="H913" s="13" t="str">
        <f t="shared" si="6"/>
        <v>CUST8449</v>
      </c>
      <c r="I913" s="13" t="str">
        <f t="shared" si="7"/>
        <v>CheeseSlices</v>
      </c>
      <c r="J913" s="13" t="str">
        <f t="shared" si="8"/>
        <v>1</v>
      </c>
      <c r="K913" s="13" t="str">
        <f t="shared" si="9"/>
        <v>60</v>
      </c>
    </row>
    <row r="914">
      <c r="A914" s="10">
        <v>913.0</v>
      </c>
      <c r="B914" s="11" t="s">
        <v>932</v>
      </c>
      <c r="C914" s="12" t="str">
        <f t="shared" si="1"/>
        <v>ORDER1544//CUST1502/45423/Sugar/Q-1/*@?##22.5</v>
      </c>
      <c r="D914" s="13" t="str">
        <f t="shared" si="2"/>
        <v>ORDER1544CUST150245423SugarQ-1*@?##22.5</v>
      </c>
      <c r="E914" s="13" t="str">
        <f t="shared" si="3"/>
        <v>ORDER1544CUST150245423SugarQ122.5</v>
      </c>
      <c r="F914" s="14">
        <f t="shared" si="4"/>
        <v>45423</v>
      </c>
      <c r="G914" s="13" t="str">
        <f t="shared" si="5"/>
        <v>ORDER1544</v>
      </c>
      <c r="H914" s="13" t="str">
        <f t="shared" si="6"/>
        <v>CUST1502</v>
      </c>
      <c r="I914" s="13" t="str">
        <f t="shared" si="7"/>
        <v>Sugar</v>
      </c>
      <c r="J914" s="13" t="str">
        <f t="shared" si="8"/>
        <v>1</v>
      </c>
      <c r="K914" s="13" t="str">
        <f t="shared" si="9"/>
        <v>22.5</v>
      </c>
    </row>
    <row r="915">
      <c r="A915" s="10">
        <v>914.0</v>
      </c>
      <c r="B915" s="11" t="s">
        <v>933</v>
      </c>
      <c r="C915" s="12" t="str">
        <f t="shared" si="1"/>
        <v>ORDER1544//CUST1502/45423/CookingOil/Q-2/*@?##150</v>
      </c>
      <c r="D915" s="13" t="str">
        <f t="shared" si="2"/>
        <v>ORDER1544CUST150245423CookingOilQ-2*@?##150</v>
      </c>
      <c r="E915" s="13" t="str">
        <f t="shared" si="3"/>
        <v>ORDER1544CUST150245423CookingOilQ2150</v>
      </c>
      <c r="F915" s="14">
        <f t="shared" si="4"/>
        <v>45423</v>
      </c>
      <c r="G915" s="13" t="str">
        <f t="shared" si="5"/>
        <v>ORDER1544</v>
      </c>
      <c r="H915" s="13" t="str">
        <f t="shared" si="6"/>
        <v>CUST1502</v>
      </c>
      <c r="I915" s="13" t="str">
        <f t="shared" si="7"/>
        <v>CookingOil</v>
      </c>
      <c r="J915" s="13" t="str">
        <f t="shared" si="8"/>
        <v>2</v>
      </c>
      <c r="K915" s="13" t="str">
        <f t="shared" si="9"/>
        <v>150</v>
      </c>
    </row>
    <row r="916">
      <c r="A916" s="10">
        <v>915.0</v>
      </c>
      <c r="B916" s="11" t="s">
        <v>934</v>
      </c>
      <c r="C916" s="12" t="str">
        <f t="shared" si="1"/>
        <v>ORDER1543//CUST9482/45423/TeaLeaves/Q-1/*@?##60</v>
      </c>
      <c r="D916" s="13" t="str">
        <f t="shared" si="2"/>
        <v>ORDER1543CUST948245423TeaLeavesQ-1*@?##60</v>
      </c>
      <c r="E916" s="13" t="str">
        <f t="shared" si="3"/>
        <v>ORDER1543CUST948245423TeaLeavesQ160</v>
      </c>
      <c r="F916" s="14">
        <f t="shared" si="4"/>
        <v>45423</v>
      </c>
      <c r="G916" s="13" t="str">
        <f t="shared" si="5"/>
        <v>ORDER1543</v>
      </c>
      <c r="H916" s="13" t="str">
        <f t="shared" si="6"/>
        <v>CUST9482</v>
      </c>
      <c r="I916" s="13" t="str">
        <f t="shared" si="7"/>
        <v>TeaLeaves</v>
      </c>
      <c r="J916" s="13" t="str">
        <f t="shared" si="8"/>
        <v>1</v>
      </c>
      <c r="K916" s="13" t="str">
        <f t="shared" si="9"/>
        <v>60</v>
      </c>
    </row>
    <row r="917">
      <c r="A917" s="10">
        <v>916.0</v>
      </c>
      <c r="B917" s="11" t="s">
        <v>935</v>
      </c>
      <c r="C917" s="12" t="str">
        <f t="shared" si="1"/>
        <v>ORDER1543//CUST9482/45423/CoffeePowder/Q-1/*@?##45</v>
      </c>
      <c r="D917" s="13" t="str">
        <f t="shared" si="2"/>
        <v>ORDER1543CUST948245423CoffeePowderQ-1*@?##45</v>
      </c>
      <c r="E917" s="13" t="str">
        <f t="shared" si="3"/>
        <v>ORDER1543CUST948245423CoffeePowderQ145</v>
      </c>
      <c r="F917" s="14">
        <f t="shared" si="4"/>
        <v>45423</v>
      </c>
      <c r="G917" s="13" t="str">
        <f t="shared" si="5"/>
        <v>ORDER1543</v>
      </c>
      <c r="H917" s="13" t="str">
        <f t="shared" si="6"/>
        <v>CUST9482</v>
      </c>
      <c r="I917" s="13" t="str">
        <f t="shared" si="7"/>
        <v>CoffeePowder</v>
      </c>
      <c r="J917" s="13" t="str">
        <f t="shared" si="8"/>
        <v>1</v>
      </c>
      <c r="K917" s="13" t="str">
        <f t="shared" si="9"/>
        <v>45</v>
      </c>
    </row>
    <row r="918">
      <c r="A918" s="10">
        <v>917.0</v>
      </c>
      <c r="B918" s="11" t="s">
        <v>936</v>
      </c>
      <c r="C918" s="12" t="str">
        <f t="shared" si="1"/>
        <v>ORDER1542//CUST4982/45423/Biscuits/Q-1/*@?##20</v>
      </c>
      <c r="D918" s="13" t="str">
        <f t="shared" si="2"/>
        <v>ORDER1542CUST498245423BiscuitsQ-1*@?##20</v>
      </c>
      <c r="E918" s="13" t="str">
        <f t="shared" si="3"/>
        <v>ORDER1542CUST498245423BiscuitsQ120</v>
      </c>
      <c r="F918" s="14">
        <f t="shared" si="4"/>
        <v>45423</v>
      </c>
      <c r="G918" s="13" t="str">
        <f t="shared" si="5"/>
        <v>ORDER1542</v>
      </c>
      <c r="H918" s="13" t="str">
        <f t="shared" si="6"/>
        <v>CUST4982</v>
      </c>
      <c r="I918" s="13" t="str">
        <f t="shared" si="7"/>
        <v>Biscuits</v>
      </c>
      <c r="J918" s="13" t="str">
        <f t="shared" si="8"/>
        <v>1</v>
      </c>
      <c r="K918" s="13" t="str">
        <f t="shared" si="9"/>
        <v>20</v>
      </c>
    </row>
    <row r="919">
      <c r="A919" s="10">
        <v>918.0</v>
      </c>
      <c r="B919" s="11" t="s">
        <v>937</v>
      </c>
      <c r="C919" s="12" t="str">
        <f t="shared" si="1"/>
        <v>ORDER1542//CUST4982/45423/Chocolates/Q-1/*@?##50</v>
      </c>
      <c r="D919" s="13" t="str">
        <f t="shared" si="2"/>
        <v>ORDER1542CUST498245423ChocolatesQ-1*@?##50</v>
      </c>
      <c r="E919" s="13" t="str">
        <f t="shared" si="3"/>
        <v>ORDER1542CUST498245423ChocolatesQ150</v>
      </c>
      <c r="F919" s="14">
        <f t="shared" si="4"/>
        <v>45423</v>
      </c>
      <c r="G919" s="13" t="str">
        <f t="shared" si="5"/>
        <v>ORDER1542</v>
      </c>
      <c r="H919" s="13" t="str">
        <f t="shared" si="6"/>
        <v>CUST4982</v>
      </c>
      <c r="I919" s="13" t="str">
        <f t="shared" si="7"/>
        <v>Chocolates</v>
      </c>
      <c r="J919" s="13" t="str">
        <f t="shared" si="8"/>
        <v>1</v>
      </c>
      <c r="K919" s="13" t="str">
        <f t="shared" si="9"/>
        <v>50</v>
      </c>
    </row>
    <row r="920">
      <c r="A920" s="10">
        <v>919.0</v>
      </c>
      <c r="B920" s="11" t="s">
        <v>938</v>
      </c>
      <c r="C920" s="12" t="str">
        <f t="shared" si="1"/>
        <v>ORDER1541//CUST6201/45423/IceCream/Q-1/*@?##90</v>
      </c>
      <c r="D920" s="13" t="str">
        <f t="shared" si="2"/>
        <v>ORDER1541CUST620145423IceCreamQ-1*@?##90</v>
      </c>
      <c r="E920" s="13" t="str">
        <f t="shared" si="3"/>
        <v>ORDER1541CUST620145423IceCreamQ190</v>
      </c>
      <c r="F920" s="14">
        <f t="shared" si="4"/>
        <v>45423</v>
      </c>
      <c r="G920" s="13" t="str">
        <f t="shared" si="5"/>
        <v>ORDER1541</v>
      </c>
      <c r="H920" s="13" t="str">
        <f t="shared" si="6"/>
        <v>CUST6201</v>
      </c>
      <c r="I920" s="13" t="str">
        <f t="shared" si="7"/>
        <v>IceCream</v>
      </c>
      <c r="J920" s="13" t="str">
        <f t="shared" si="8"/>
        <v>1</v>
      </c>
      <c r="K920" s="13" t="str">
        <f t="shared" si="9"/>
        <v>90</v>
      </c>
    </row>
    <row r="921">
      <c r="A921" s="10">
        <v>920.0</v>
      </c>
      <c r="B921" s="11" t="s">
        <v>939</v>
      </c>
      <c r="C921" s="12" t="str">
        <f t="shared" si="1"/>
        <v>ORDER1541//CUST6201/45423/SoftDrink/Q-1/*@?##50</v>
      </c>
      <c r="D921" s="13" t="str">
        <f t="shared" si="2"/>
        <v>ORDER1541CUST620145423SoftDrinkQ-1*@?##50</v>
      </c>
      <c r="E921" s="13" t="str">
        <f t="shared" si="3"/>
        <v>ORDER1541CUST620145423SoftDrinkQ150</v>
      </c>
      <c r="F921" s="14">
        <f t="shared" si="4"/>
        <v>45423</v>
      </c>
      <c r="G921" s="13" t="str">
        <f t="shared" si="5"/>
        <v>ORDER1541</v>
      </c>
      <c r="H921" s="13" t="str">
        <f t="shared" si="6"/>
        <v>CUST6201</v>
      </c>
      <c r="I921" s="13" t="str">
        <f t="shared" si="7"/>
        <v>SoftDrink</v>
      </c>
      <c r="J921" s="13" t="str">
        <f t="shared" si="8"/>
        <v>1</v>
      </c>
      <c r="K921" s="13" t="str">
        <f t="shared" si="9"/>
        <v>50</v>
      </c>
    </row>
    <row r="922">
      <c r="A922" s="10">
        <v>921.0</v>
      </c>
      <c r="B922" s="11" t="s">
        <v>940</v>
      </c>
      <c r="C922" s="12" t="str">
        <f t="shared" si="1"/>
        <v>ORDER1540//CUST8836/45423/BasmatiRice/Q-1/*@?##60</v>
      </c>
      <c r="D922" s="13" t="str">
        <f t="shared" si="2"/>
        <v>ORDER1540CUST883645423BasmatiRiceQ-1*@?##60</v>
      </c>
      <c r="E922" s="13" t="str">
        <f t="shared" si="3"/>
        <v>ORDER1540CUST883645423BasmatiRiceQ160</v>
      </c>
      <c r="F922" s="14">
        <f t="shared" si="4"/>
        <v>45423</v>
      </c>
      <c r="G922" s="13" t="str">
        <f t="shared" si="5"/>
        <v>ORDER1540</v>
      </c>
      <c r="H922" s="13" t="str">
        <f t="shared" si="6"/>
        <v>CUST8836</v>
      </c>
      <c r="I922" s="13" t="str">
        <f t="shared" si="7"/>
        <v>BasmatiRice</v>
      </c>
      <c r="J922" s="13" t="str">
        <f t="shared" si="8"/>
        <v>1</v>
      </c>
      <c r="K922" s="13" t="str">
        <f t="shared" si="9"/>
        <v>60</v>
      </c>
    </row>
    <row r="923">
      <c r="A923" s="10">
        <v>922.0</v>
      </c>
      <c r="B923" s="11" t="s">
        <v>941</v>
      </c>
      <c r="C923" s="12" t="str">
        <f t="shared" si="1"/>
        <v>ORDER1540//CUST8836/45423/WholeWheatBread/Q-2/*@?##40</v>
      </c>
      <c r="D923" s="13" t="str">
        <f t="shared" si="2"/>
        <v>ORDER1540CUST883645423WholeWheatBreadQ-2*@?##40</v>
      </c>
      <c r="E923" s="13" t="str">
        <f t="shared" si="3"/>
        <v>ORDER1540CUST883645423WholeWheatBreadQ240</v>
      </c>
      <c r="F923" s="14">
        <f t="shared" si="4"/>
        <v>45423</v>
      </c>
      <c r="G923" s="13" t="str">
        <f t="shared" si="5"/>
        <v>ORDER1540</v>
      </c>
      <c r="H923" s="13" t="str">
        <f t="shared" si="6"/>
        <v>CUST8836</v>
      </c>
      <c r="I923" s="13" t="str">
        <f t="shared" si="7"/>
        <v>WholeWheatBread</v>
      </c>
      <c r="J923" s="13" t="str">
        <f t="shared" si="8"/>
        <v>2</v>
      </c>
      <c r="K923" s="13" t="str">
        <f t="shared" si="9"/>
        <v>40</v>
      </c>
    </row>
    <row r="924">
      <c r="A924" s="10">
        <v>923.0</v>
      </c>
      <c r="B924" s="11" t="s">
        <v>942</v>
      </c>
      <c r="C924" s="12" t="str">
        <f t="shared" si="1"/>
        <v>ORDER1539//CUST2970/45423/FreshMilk/Q-1/*@?##30</v>
      </c>
      <c r="D924" s="13" t="str">
        <f t="shared" si="2"/>
        <v>ORDER1539CUST297045423FreshMilkQ-1*@?##30</v>
      </c>
      <c r="E924" s="13" t="str">
        <f t="shared" si="3"/>
        <v>ORDER1539CUST297045423FreshMilkQ130</v>
      </c>
      <c r="F924" s="14">
        <f t="shared" si="4"/>
        <v>45423</v>
      </c>
      <c r="G924" s="13" t="str">
        <f t="shared" si="5"/>
        <v>ORDER1539</v>
      </c>
      <c r="H924" s="13" t="str">
        <f t="shared" si="6"/>
        <v>CUST2970</v>
      </c>
      <c r="I924" s="13" t="str">
        <f t="shared" si="7"/>
        <v>FreshMilk</v>
      </c>
      <c r="J924" s="13" t="str">
        <f t="shared" si="8"/>
        <v>1</v>
      </c>
      <c r="K924" s="13" t="str">
        <f t="shared" si="9"/>
        <v>30</v>
      </c>
    </row>
    <row r="925">
      <c r="A925" s="10">
        <v>924.0</v>
      </c>
      <c r="B925" s="11" t="s">
        <v>943</v>
      </c>
      <c r="C925" s="12" t="str">
        <f t="shared" si="1"/>
        <v>ORDER1539//CUST2970/45423/Eggs/Q-1/*@?##40</v>
      </c>
      <c r="D925" s="13" t="str">
        <f t="shared" si="2"/>
        <v>ORDER1539CUST297045423EggsQ-1*@?##40</v>
      </c>
      <c r="E925" s="13" t="str">
        <f t="shared" si="3"/>
        <v>ORDER1539CUST297045423EggsQ140</v>
      </c>
      <c r="F925" s="14">
        <f t="shared" si="4"/>
        <v>45423</v>
      </c>
      <c r="G925" s="13" t="str">
        <f t="shared" si="5"/>
        <v>ORDER1539</v>
      </c>
      <c r="H925" s="13" t="str">
        <f t="shared" si="6"/>
        <v>CUST2970</v>
      </c>
      <c r="I925" s="13" t="str">
        <f t="shared" si="7"/>
        <v>Eggs</v>
      </c>
      <c r="J925" s="13" t="str">
        <f t="shared" si="8"/>
        <v>1</v>
      </c>
      <c r="K925" s="13" t="str">
        <f t="shared" si="9"/>
        <v>40</v>
      </c>
    </row>
    <row r="926">
      <c r="A926" s="10">
        <v>925.0</v>
      </c>
      <c r="B926" s="11" t="s">
        <v>944</v>
      </c>
      <c r="C926" s="12" t="str">
        <f t="shared" si="1"/>
        <v>ORDER1538//CUST8105/45423/ChickenBreast/Q-1/*@?##125</v>
      </c>
      <c r="D926" s="13" t="str">
        <f t="shared" si="2"/>
        <v>ORDER1538CUST810545423ChickenBreastQ-1*@?##125</v>
      </c>
      <c r="E926" s="13" t="str">
        <f t="shared" si="3"/>
        <v>ORDER1538CUST810545423ChickenBreastQ1125</v>
      </c>
      <c r="F926" s="14">
        <f t="shared" si="4"/>
        <v>45423</v>
      </c>
      <c r="G926" s="13" t="str">
        <f t="shared" si="5"/>
        <v>ORDER1538</v>
      </c>
      <c r="H926" s="13" t="str">
        <f t="shared" si="6"/>
        <v>CUST8105</v>
      </c>
      <c r="I926" s="13" t="str">
        <f t="shared" si="7"/>
        <v>ChickenBreast</v>
      </c>
      <c r="J926" s="13" t="str">
        <f t="shared" si="8"/>
        <v>1</v>
      </c>
      <c r="K926" s="13" t="str">
        <f t="shared" si="9"/>
        <v>125</v>
      </c>
    </row>
    <row r="927">
      <c r="A927" s="10">
        <v>926.0</v>
      </c>
      <c r="B927" s="11" t="s">
        <v>945</v>
      </c>
      <c r="C927" s="12" t="str">
        <f t="shared" si="1"/>
        <v>ORDER1538//CUST8105/45423/Apples/Q-1/*@?##75</v>
      </c>
      <c r="D927" s="13" t="str">
        <f t="shared" si="2"/>
        <v>ORDER1538CUST810545423ApplesQ-1*@?##75</v>
      </c>
      <c r="E927" s="13" t="str">
        <f t="shared" si="3"/>
        <v>ORDER1538CUST810545423ApplesQ175</v>
      </c>
      <c r="F927" s="14">
        <f t="shared" si="4"/>
        <v>45423</v>
      </c>
      <c r="G927" s="13" t="str">
        <f t="shared" si="5"/>
        <v>ORDER1538</v>
      </c>
      <c r="H927" s="13" t="str">
        <f t="shared" si="6"/>
        <v>CUST8105</v>
      </c>
      <c r="I927" s="13" t="str">
        <f t="shared" si="7"/>
        <v>Apples</v>
      </c>
      <c r="J927" s="13" t="str">
        <f t="shared" si="8"/>
        <v>1</v>
      </c>
      <c r="K927" s="13" t="str">
        <f t="shared" si="9"/>
        <v>75</v>
      </c>
    </row>
    <row r="928">
      <c r="A928" s="10">
        <v>927.0</v>
      </c>
      <c r="B928" s="11" t="s">
        <v>946</v>
      </c>
      <c r="C928" s="12" t="str">
        <f t="shared" si="1"/>
        <v>ORDER1537//CUST8951/45423/Bananas/Q-1/*@?##25</v>
      </c>
      <c r="D928" s="13" t="str">
        <f t="shared" si="2"/>
        <v>ORDER1537CUST895145423BananasQ-1*@?##25</v>
      </c>
      <c r="E928" s="13" t="str">
        <f t="shared" si="3"/>
        <v>ORDER1537CUST895145423BananasQ125</v>
      </c>
      <c r="F928" s="14">
        <f t="shared" si="4"/>
        <v>45423</v>
      </c>
      <c r="G928" s="13" t="str">
        <f t="shared" si="5"/>
        <v>ORDER1537</v>
      </c>
      <c r="H928" s="13" t="str">
        <f t="shared" si="6"/>
        <v>CUST8951</v>
      </c>
      <c r="I928" s="13" t="str">
        <f t="shared" si="7"/>
        <v>Bananas</v>
      </c>
      <c r="J928" s="13" t="str">
        <f t="shared" si="8"/>
        <v>1</v>
      </c>
      <c r="K928" s="13" t="str">
        <f t="shared" si="9"/>
        <v>25</v>
      </c>
    </row>
    <row r="929">
      <c r="A929" s="10">
        <v>928.0</v>
      </c>
      <c r="B929" s="11" t="s">
        <v>947</v>
      </c>
      <c r="C929" s="12" t="str">
        <f t="shared" si="1"/>
        <v>ORDER1537//CUST8951/45423/Potatoes/Q-2/*@?##30</v>
      </c>
      <c r="D929" s="13" t="str">
        <f t="shared" si="2"/>
        <v>ORDER1537CUST895145423PotatoesQ-2*@?##30</v>
      </c>
      <c r="E929" s="13" t="str">
        <f t="shared" si="3"/>
        <v>ORDER1537CUST895145423PotatoesQ230</v>
      </c>
      <c r="F929" s="14">
        <f t="shared" si="4"/>
        <v>45423</v>
      </c>
      <c r="G929" s="13" t="str">
        <f t="shared" si="5"/>
        <v>ORDER1537</v>
      </c>
      <c r="H929" s="13" t="str">
        <f t="shared" si="6"/>
        <v>CUST8951</v>
      </c>
      <c r="I929" s="13" t="str">
        <f t="shared" si="7"/>
        <v>Potatoes</v>
      </c>
      <c r="J929" s="13" t="str">
        <f t="shared" si="8"/>
        <v>2</v>
      </c>
      <c r="K929" s="13" t="str">
        <f t="shared" si="9"/>
        <v>30</v>
      </c>
    </row>
    <row r="930">
      <c r="A930" s="10">
        <v>929.0</v>
      </c>
      <c r="B930" s="11" t="s">
        <v>948</v>
      </c>
      <c r="C930" s="12" t="str">
        <f t="shared" si="1"/>
        <v>ORDER1536//CUST5067/45423/Onions/Q-1/*@?##12.5</v>
      </c>
      <c r="D930" s="13" t="str">
        <f t="shared" si="2"/>
        <v>ORDER1536CUST506745423OnionsQ-1*@?##12.5</v>
      </c>
      <c r="E930" s="13" t="str">
        <f t="shared" si="3"/>
        <v>ORDER1536CUST506745423OnionsQ112.5</v>
      </c>
      <c r="F930" s="14">
        <f t="shared" si="4"/>
        <v>45423</v>
      </c>
      <c r="G930" s="13" t="str">
        <f t="shared" si="5"/>
        <v>ORDER1536</v>
      </c>
      <c r="H930" s="13" t="str">
        <f t="shared" si="6"/>
        <v>CUST5067</v>
      </c>
      <c r="I930" s="13" t="str">
        <f t="shared" si="7"/>
        <v>Onions</v>
      </c>
      <c r="J930" s="13" t="str">
        <f t="shared" si="8"/>
        <v>1</v>
      </c>
      <c r="K930" s="13" t="str">
        <f t="shared" si="9"/>
        <v>12.5</v>
      </c>
    </row>
    <row r="931">
      <c r="A931" s="10">
        <v>930.0</v>
      </c>
      <c r="B931" s="11" t="s">
        <v>949</v>
      </c>
      <c r="C931" s="12" t="str">
        <f t="shared" si="1"/>
        <v>ORDER1536//CUST5067/45423/Paneer/Q-2/*@?##80</v>
      </c>
      <c r="D931" s="13" t="str">
        <f t="shared" si="2"/>
        <v>ORDER1536CUST506745423PaneerQ-2*@?##80</v>
      </c>
      <c r="E931" s="13" t="str">
        <f t="shared" si="3"/>
        <v>ORDER1536CUST506745423PaneerQ280</v>
      </c>
      <c r="F931" s="14">
        <f t="shared" si="4"/>
        <v>45423</v>
      </c>
      <c r="G931" s="13" t="str">
        <f t="shared" si="5"/>
        <v>ORDER1536</v>
      </c>
      <c r="H931" s="13" t="str">
        <f t="shared" si="6"/>
        <v>CUST5067</v>
      </c>
      <c r="I931" s="13" t="str">
        <f t="shared" si="7"/>
        <v>Paneer</v>
      </c>
      <c r="J931" s="13" t="str">
        <f t="shared" si="8"/>
        <v>2</v>
      </c>
      <c r="K931" s="13" t="str">
        <f t="shared" si="9"/>
        <v>80</v>
      </c>
    </row>
    <row r="932">
      <c r="A932" s="10">
        <v>931.0</v>
      </c>
      <c r="B932" s="11" t="s">
        <v>950</v>
      </c>
      <c r="C932" s="12" t="str">
        <f t="shared" si="1"/>
        <v>ORDER1535//CUST6818/45423/Butter/Q-1/*@?##125</v>
      </c>
      <c r="D932" s="13" t="str">
        <f t="shared" si="2"/>
        <v>ORDER1535CUST681845423ButterQ-1*@?##125</v>
      </c>
      <c r="E932" s="13" t="str">
        <f t="shared" si="3"/>
        <v>ORDER1535CUST681845423ButterQ1125</v>
      </c>
      <c r="F932" s="14">
        <f t="shared" si="4"/>
        <v>45423</v>
      </c>
      <c r="G932" s="13" t="str">
        <f t="shared" si="5"/>
        <v>ORDER1535</v>
      </c>
      <c r="H932" s="13" t="str">
        <f t="shared" si="6"/>
        <v>CUST6818</v>
      </c>
      <c r="I932" s="13" t="str">
        <f t="shared" si="7"/>
        <v>Butter</v>
      </c>
      <c r="J932" s="13" t="str">
        <f t="shared" si="8"/>
        <v>1</v>
      </c>
      <c r="K932" s="13" t="str">
        <f t="shared" si="9"/>
        <v>125</v>
      </c>
    </row>
    <row r="933">
      <c r="A933" s="10">
        <v>932.0</v>
      </c>
      <c r="B933" s="11" t="s">
        <v>951</v>
      </c>
      <c r="C933" s="12" t="str">
        <f t="shared" si="1"/>
        <v>ORDER1535//CUST6818/45423/CheeseSlices/Q-1/*@?##60</v>
      </c>
      <c r="D933" s="13" t="str">
        <f t="shared" si="2"/>
        <v>ORDER1535CUST681845423CheeseSlicesQ-1*@?##60</v>
      </c>
      <c r="E933" s="13" t="str">
        <f t="shared" si="3"/>
        <v>ORDER1535CUST681845423CheeseSlicesQ160</v>
      </c>
      <c r="F933" s="14">
        <f t="shared" si="4"/>
        <v>45423</v>
      </c>
      <c r="G933" s="13" t="str">
        <f t="shared" si="5"/>
        <v>ORDER1535</v>
      </c>
      <c r="H933" s="13" t="str">
        <f t="shared" si="6"/>
        <v>CUST6818</v>
      </c>
      <c r="I933" s="13" t="str">
        <f t="shared" si="7"/>
        <v>CheeseSlices</v>
      </c>
      <c r="J933" s="13" t="str">
        <f t="shared" si="8"/>
        <v>1</v>
      </c>
      <c r="K933" s="13" t="str">
        <f t="shared" si="9"/>
        <v>60</v>
      </c>
    </row>
    <row r="934">
      <c r="A934" s="10">
        <v>933.0</v>
      </c>
      <c r="B934" s="11" t="s">
        <v>952</v>
      </c>
      <c r="C934" s="12" t="str">
        <f t="shared" si="1"/>
        <v>ORDER1534//CUST2679/45423/Sugar/Q-1/*@?##22.5</v>
      </c>
      <c r="D934" s="13" t="str">
        <f t="shared" si="2"/>
        <v>ORDER1534CUST267945423SugarQ-1*@?##22.5</v>
      </c>
      <c r="E934" s="13" t="str">
        <f t="shared" si="3"/>
        <v>ORDER1534CUST267945423SugarQ122.5</v>
      </c>
      <c r="F934" s="14">
        <f t="shared" si="4"/>
        <v>45423</v>
      </c>
      <c r="G934" s="13" t="str">
        <f t="shared" si="5"/>
        <v>ORDER1534</v>
      </c>
      <c r="H934" s="13" t="str">
        <f t="shared" si="6"/>
        <v>CUST2679</v>
      </c>
      <c r="I934" s="13" t="str">
        <f t="shared" si="7"/>
        <v>Sugar</v>
      </c>
      <c r="J934" s="13" t="str">
        <f t="shared" si="8"/>
        <v>1</v>
      </c>
      <c r="K934" s="13" t="str">
        <f t="shared" si="9"/>
        <v>22.5</v>
      </c>
    </row>
    <row r="935">
      <c r="A935" s="10">
        <v>934.0</v>
      </c>
      <c r="B935" s="11" t="s">
        <v>953</v>
      </c>
      <c r="C935" s="12" t="str">
        <f t="shared" si="1"/>
        <v>ORDER1534//CUST2679/45423/CookingOil/Q-1/*@?##75</v>
      </c>
      <c r="D935" s="13" t="str">
        <f t="shared" si="2"/>
        <v>ORDER1534CUST267945423CookingOilQ-1*@?##75</v>
      </c>
      <c r="E935" s="13" t="str">
        <f t="shared" si="3"/>
        <v>ORDER1534CUST267945423CookingOilQ175</v>
      </c>
      <c r="F935" s="14">
        <f t="shared" si="4"/>
        <v>45423</v>
      </c>
      <c r="G935" s="13" t="str">
        <f t="shared" si="5"/>
        <v>ORDER1534</v>
      </c>
      <c r="H935" s="13" t="str">
        <f t="shared" si="6"/>
        <v>CUST2679</v>
      </c>
      <c r="I935" s="13" t="str">
        <f t="shared" si="7"/>
        <v>CookingOil</v>
      </c>
      <c r="J935" s="13" t="str">
        <f t="shared" si="8"/>
        <v>1</v>
      </c>
      <c r="K935" s="13" t="str">
        <f t="shared" si="9"/>
        <v>75</v>
      </c>
    </row>
    <row r="936">
      <c r="A936" s="10">
        <v>935.0</v>
      </c>
      <c r="B936" s="11" t="s">
        <v>954</v>
      </c>
      <c r="C936" s="12" t="str">
        <f t="shared" si="1"/>
        <v>ORDER1533//CUST4982/45423/TeaLeaves/Q-1/*@?##60</v>
      </c>
      <c r="D936" s="13" t="str">
        <f t="shared" si="2"/>
        <v>ORDER1533CUST498245423TeaLeavesQ-1*@?##60</v>
      </c>
      <c r="E936" s="13" t="str">
        <f t="shared" si="3"/>
        <v>ORDER1533CUST498245423TeaLeavesQ160</v>
      </c>
      <c r="F936" s="14">
        <f t="shared" si="4"/>
        <v>45423</v>
      </c>
      <c r="G936" s="13" t="str">
        <f t="shared" si="5"/>
        <v>ORDER1533</v>
      </c>
      <c r="H936" s="13" t="str">
        <f t="shared" si="6"/>
        <v>CUST4982</v>
      </c>
      <c r="I936" s="13" t="str">
        <f t="shared" si="7"/>
        <v>TeaLeaves</v>
      </c>
      <c r="J936" s="13" t="str">
        <f t="shared" si="8"/>
        <v>1</v>
      </c>
      <c r="K936" s="13" t="str">
        <f t="shared" si="9"/>
        <v>60</v>
      </c>
    </row>
    <row r="937">
      <c r="A937" s="10">
        <v>936.0</v>
      </c>
      <c r="B937" s="11" t="s">
        <v>955</v>
      </c>
      <c r="C937" s="12" t="str">
        <f t="shared" si="1"/>
        <v>ORDER1533//CUST4982/45423/CoffeePowder/Q-1/*@?##45</v>
      </c>
      <c r="D937" s="13" t="str">
        <f t="shared" si="2"/>
        <v>ORDER1533CUST498245423CoffeePowderQ-1*@?##45</v>
      </c>
      <c r="E937" s="13" t="str">
        <f t="shared" si="3"/>
        <v>ORDER1533CUST498245423CoffeePowderQ145</v>
      </c>
      <c r="F937" s="14">
        <f t="shared" si="4"/>
        <v>45423</v>
      </c>
      <c r="G937" s="13" t="str">
        <f t="shared" si="5"/>
        <v>ORDER1533</v>
      </c>
      <c r="H937" s="13" t="str">
        <f t="shared" si="6"/>
        <v>CUST4982</v>
      </c>
      <c r="I937" s="13" t="str">
        <f t="shared" si="7"/>
        <v>CoffeePowder</v>
      </c>
      <c r="J937" s="13" t="str">
        <f t="shared" si="8"/>
        <v>1</v>
      </c>
      <c r="K937" s="13" t="str">
        <f t="shared" si="9"/>
        <v>45</v>
      </c>
    </row>
    <row r="938">
      <c r="A938" s="10">
        <v>937.0</v>
      </c>
      <c r="B938" s="11" t="s">
        <v>956</v>
      </c>
      <c r="C938" s="12" t="str">
        <f t="shared" si="1"/>
        <v>ORDER1532//CUST3153/45422/Biscuits/Q-1/*@?##20</v>
      </c>
      <c r="D938" s="13" t="str">
        <f t="shared" si="2"/>
        <v>ORDER1532CUST315345422BiscuitsQ-1*@?##20</v>
      </c>
      <c r="E938" s="13" t="str">
        <f t="shared" si="3"/>
        <v>ORDER1532CUST315345422BiscuitsQ120</v>
      </c>
      <c r="F938" s="14">
        <f t="shared" si="4"/>
        <v>45422</v>
      </c>
      <c r="G938" s="13" t="str">
        <f t="shared" si="5"/>
        <v>ORDER1532</v>
      </c>
      <c r="H938" s="13" t="str">
        <f t="shared" si="6"/>
        <v>CUST3153</v>
      </c>
      <c r="I938" s="13" t="str">
        <f t="shared" si="7"/>
        <v>Biscuits</v>
      </c>
      <c r="J938" s="13" t="str">
        <f t="shared" si="8"/>
        <v>1</v>
      </c>
      <c r="K938" s="13" t="str">
        <f t="shared" si="9"/>
        <v>20</v>
      </c>
    </row>
    <row r="939">
      <c r="A939" s="10">
        <v>938.0</v>
      </c>
      <c r="B939" s="11" t="s">
        <v>957</v>
      </c>
      <c r="C939" s="12" t="str">
        <f t="shared" si="1"/>
        <v>ORDER1532//CUST3153/45422/Chocolates/Q-1/*@?##50</v>
      </c>
      <c r="D939" s="13" t="str">
        <f t="shared" si="2"/>
        <v>ORDER1532CUST315345422ChocolatesQ-1*@?##50</v>
      </c>
      <c r="E939" s="13" t="str">
        <f t="shared" si="3"/>
        <v>ORDER1532CUST315345422ChocolatesQ150</v>
      </c>
      <c r="F939" s="14">
        <f t="shared" si="4"/>
        <v>45422</v>
      </c>
      <c r="G939" s="13" t="str">
        <f t="shared" si="5"/>
        <v>ORDER1532</v>
      </c>
      <c r="H939" s="13" t="str">
        <f t="shared" si="6"/>
        <v>CUST3153</v>
      </c>
      <c r="I939" s="13" t="str">
        <f t="shared" si="7"/>
        <v>Chocolates</v>
      </c>
      <c r="J939" s="13" t="str">
        <f t="shared" si="8"/>
        <v>1</v>
      </c>
      <c r="K939" s="13" t="str">
        <f t="shared" si="9"/>
        <v>50</v>
      </c>
    </row>
    <row r="940">
      <c r="A940" s="10">
        <v>939.0</v>
      </c>
      <c r="B940" s="11" t="s">
        <v>958</v>
      </c>
      <c r="C940" s="12" t="str">
        <f t="shared" si="1"/>
        <v>ORDER1531//CUST7984/45422/IceCream/Q-1/*@?##90</v>
      </c>
      <c r="D940" s="13" t="str">
        <f t="shared" si="2"/>
        <v>ORDER1531CUST798445422IceCreamQ-1*@?##90</v>
      </c>
      <c r="E940" s="13" t="str">
        <f t="shared" si="3"/>
        <v>ORDER1531CUST798445422IceCreamQ190</v>
      </c>
      <c r="F940" s="14">
        <f t="shared" si="4"/>
        <v>45422</v>
      </c>
      <c r="G940" s="13" t="str">
        <f t="shared" si="5"/>
        <v>ORDER1531</v>
      </c>
      <c r="H940" s="13" t="str">
        <f t="shared" si="6"/>
        <v>CUST7984</v>
      </c>
      <c r="I940" s="13" t="str">
        <f t="shared" si="7"/>
        <v>IceCream</v>
      </c>
      <c r="J940" s="13" t="str">
        <f t="shared" si="8"/>
        <v>1</v>
      </c>
      <c r="K940" s="13" t="str">
        <f t="shared" si="9"/>
        <v>90</v>
      </c>
    </row>
    <row r="941">
      <c r="A941" s="10">
        <v>940.0</v>
      </c>
      <c r="B941" s="11" t="s">
        <v>959</v>
      </c>
      <c r="C941" s="12" t="str">
        <f t="shared" si="1"/>
        <v>ORDER1531//CUST7984/45422/SoftDrink/Q-2/*@?##100</v>
      </c>
      <c r="D941" s="13" t="str">
        <f t="shared" si="2"/>
        <v>ORDER1531CUST798445422SoftDrinkQ-2*@?##100</v>
      </c>
      <c r="E941" s="13" t="str">
        <f t="shared" si="3"/>
        <v>ORDER1531CUST798445422SoftDrinkQ2100</v>
      </c>
      <c r="F941" s="14">
        <f t="shared" si="4"/>
        <v>45422</v>
      </c>
      <c r="G941" s="13" t="str">
        <f t="shared" si="5"/>
        <v>ORDER1531</v>
      </c>
      <c r="H941" s="13" t="str">
        <f t="shared" si="6"/>
        <v>CUST7984</v>
      </c>
      <c r="I941" s="13" t="str">
        <f t="shared" si="7"/>
        <v>SoftDrink</v>
      </c>
      <c r="J941" s="13" t="str">
        <f t="shared" si="8"/>
        <v>2</v>
      </c>
      <c r="K941" s="13" t="str">
        <f t="shared" si="9"/>
        <v>100</v>
      </c>
    </row>
    <row r="942">
      <c r="A942" s="10">
        <v>941.0</v>
      </c>
      <c r="B942" s="11" t="s">
        <v>960</v>
      </c>
      <c r="C942" s="12" t="str">
        <f t="shared" si="1"/>
        <v>ORDER1530//CUST5670/45422/BasmatiRice/Q-1/*@?##60</v>
      </c>
      <c r="D942" s="13" t="str">
        <f t="shared" si="2"/>
        <v>ORDER1530CUST567045422BasmatiRiceQ-1*@?##60</v>
      </c>
      <c r="E942" s="13" t="str">
        <f t="shared" si="3"/>
        <v>ORDER1530CUST567045422BasmatiRiceQ160</v>
      </c>
      <c r="F942" s="14">
        <f t="shared" si="4"/>
        <v>45422</v>
      </c>
      <c r="G942" s="13" t="str">
        <f t="shared" si="5"/>
        <v>ORDER1530</v>
      </c>
      <c r="H942" s="13" t="str">
        <f t="shared" si="6"/>
        <v>CUST5670</v>
      </c>
      <c r="I942" s="13" t="str">
        <f t="shared" si="7"/>
        <v>BasmatiRice</v>
      </c>
      <c r="J942" s="13" t="str">
        <f t="shared" si="8"/>
        <v>1</v>
      </c>
      <c r="K942" s="13" t="str">
        <f t="shared" si="9"/>
        <v>60</v>
      </c>
    </row>
    <row r="943">
      <c r="A943" s="10">
        <v>942.0</v>
      </c>
      <c r="B943" s="11" t="s">
        <v>961</v>
      </c>
      <c r="C943" s="12" t="str">
        <f t="shared" si="1"/>
        <v>ORDER1530//CUST5670/45422/WholeWheatBread/Q-1/*@?##20</v>
      </c>
      <c r="D943" s="13" t="str">
        <f t="shared" si="2"/>
        <v>ORDER1530CUST567045422WholeWheatBreadQ-1*@?##20</v>
      </c>
      <c r="E943" s="13" t="str">
        <f t="shared" si="3"/>
        <v>ORDER1530CUST567045422WholeWheatBreadQ120</v>
      </c>
      <c r="F943" s="14">
        <f t="shared" si="4"/>
        <v>45422</v>
      </c>
      <c r="G943" s="13" t="str">
        <f t="shared" si="5"/>
        <v>ORDER1530</v>
      </c>
      <c r="H943" s="13" t="str">
        <f t="shared" si="6"/>
        <v>CUST5670</v>
      </c>
      <c r="I943" s="13" t="str">
        <f t="shared" si="7"/>
        <v>WholeWheatBread</v>
      </c>
      <c r="J943" s="13" t="str">
        <f t="shared" si="8"/>
        <v>1</v>
      </c>
      <c r="K943" s="13" t="str">
        <f t="shared" si="9"/>
        <v>20</v>
      </c>
    </row>
    <row r="944">
      <c r="A944" s="10">
        <v>943.0</v>
      </c>
      <c r="B944" s="11" t="s">
        <v>962</v>
      </c>
      <c r="C944" s="12" t="str">
        <f t="shared" si="1"/>
        <v>ORDER1529//CUST8724/45422/FreshMilk/Q-1/*@?##30</v>
      </c>
      <c r="D944" s="13" t="str">
        <f t="shared" si="2"/>
        <v>ORDER1529CUST872445422FreshMilkQ-1*@?##30</v>
      </c>
      <c r="E944" s="13" t="str">
        <f t="shared" si="3"/>
        <v>ORDER1529CUST872445422FreshMilkQ130</v>
      </c>
      <c r="F944" s="14">
        <f t="shared" si="4"/>
        <v>45422</v>
      </c>
      <c r="G944" s="13" t="str">
        <f t="shared" si="5"/>
        <v>ORDER1529</v>
      </c>
      <c r="H944" s="13" t="str">
        <f t="shared" si="6"/>
        <v>CUST8724</v>
      </c>
      <c r="I944" s="13" t="str">
        <f t="shared" si="7"/>
        <v>FreshMilk</v>
      </c>
      <c r="J944" s="13" t="str">
        <f t="shared" si="8"/>
        <v>1</v>
      </c>
      <c r="K944" s="13" t="str">
        <f t="shared" si="9"/>
        <v>30</v>
      </c>
    </row>
    <row r="945">
      <c r="A945" s="10">
        <v>944.0</v>
      </c>
      <c r="B945" s="11" t="s">
        <v>963</v>
      </c>
      <c r="C945" s="12" t="str">
        <f t="shared" si="1"/>
        <v>ORDER1529//CUST8724/45422/Eggs/Q-1/*@?##40</v>
      </c>
      <c r="D945" s="13" t="str">
        <f t="shared" si="2"/>
        <v>ORDER1529CUST872445422EggsQ-1*@?##40</v>
      </c>
      <c r="E945" s="13" t="str">
        <f t="shared" si="3"/>
        <v>ORDER1529CUST872445422EggsQ140</v>
      </c>
      <c r="F945" s="14">
        <f t="shared" si="4"/>
        <v>45422</v>
      </c>
      <c r="G945" s="13" t="str">
        <f t="shared" si="5"/>
        <v>ORDER1529</v>
      </c>
      <c r="H945" s="13" t="str">
        <f t="shared" si="6"/>
        <v>CUST8724</v>
      </c>
      <c r="I945" s="13" t="str">
        <f t="shared" si="7"/>
        <v>Eggs</v>
      </c>
      <c r="J945" s="13" t="str">
        <f t="shared" si="8"/>
        <v>1</v>
      </c>
      <c r="K945" s="13" t="str">
        <f t="shared" si="9"/>
        <v>40</v>
      </c>
    </row>
    <row r="946">
      <c r="A946" s="10">
        <v>945.0</v>
      </c>
      <c r="B946" s="11" t="s">
        <v>964</v>
      </c>
      <c r="C946" s="12" t="str">
        <f t="shared" si="1"/>
        <v>ORDER1528//CUST9148/45422/ChickenBreast/Q-1/*@?##125</v>
      </c>
      <c r="D946" s="13" t="str">
        <f t="shared" si="2"/>
        <v>ORDER1528CUST914845422ChickenBreastQ-1*@?##125</v>
      </c>
      <c r="E946" s="13" t="str">
        <f t="shared" si="3"/>
        <v>ORDER1528CUST914845422ChickenBreastQ1125</v>
      </c>
      <c r="F946" s="14">
        <f t="shared" si="4"/>
        <v>45422</v>
      </c>
      <c r="G946" s="13" t="str">
        <f t="shared" si="5"/>
        <v>ORDER1528</v>
      </c>
      <c r="H946" s="13" t="str">
        <f t="shared" si="6"/>
        <v>CUST9148</v>
      </c>
      <c r="I946" s="13" t="str">
        <f t="shared" si="7"/>
        <v>ChickenBreast</v>
      </c>
      <c r="J946" s="13" t="str">
        <f t="shared" si="8"/>
        <v>1</v>
      </c>
      <c r="K946" s="13" t="str">
        <f t="shared" si="9"/>
        <v>125</v>
      </c>
    </row>
    <row r="947">
      <c r="A947" s="10">
        <v>946.0</v>
      </c>
      <c r="B947" s="11" t="s">
        <v>965</v>
      </c>
      <c r="C947" s="12" t="str">
        <f t="shared" si="1"/>
        <v>ORDER1528//CUST9148/45422/Apples/Q-1/*@?##75</v>
      </c>
      <c r="D947" s="13" t="str">
        <f t="shared" si="2"/>
        <v>ORDER1528CUST914845422ApplesQ-1*@?##75</v>
      </c>
      <c r="E947" s="13" t="str">
        <f t="shared" si="3"/>
        <v>ORDER1528CUST914845422ApplesQ175</v>
      </c>
      <c r="F947" s="14">
        <f t="shared" si="4"/>
        <v>45422</v>
      </c>
      <c r="G947" s="13" t="str">
        <f t="shared" si="5"/>
        <v>ORDER1528</v>
      </c>
      <c r="H947" s="13" t="str">
        <f t="shared" si="6"/>
        <v>CUST9148</v>
      </c>
      <c r="I947" s="13" t="str">
        <f t="shared" si="7"/>
        <v>Apples</v>
      </c>
      <c r="J947" s="13" t="str">
        <f t="shared" si="8"/>
        <v>1</v>
      </c>
      <c r="K947" s="13" t="str">
        <f t="shared" si="9"/>
        <v>75</v>
      </c>
    </row>
    <row r="948">
      <c r="A948" s="10">
        <v>947.0</v>
      </c>
      <c r="B948" s="11" t="s">
        <v>966</v>
      </c>
      <c r="C948" s="12" t="str">
        <f t="shared" si="1"/>
        <v>ORDER1527//CUST8317/45422/Bananas/Q-2/*@?##50</v>
      </c>
      <c r="D948" s="13" t="str">
        <f t="shared" si="2"/>
        <v>ORDER1527CUST831745422BananasQ-2*@?##50</v>
      </c>
      <c r="E948" s="13" t="str">
        <f t="shared" si="3"/>
        <v>ORDER1527CUST831745422BananasQ250</v>
      </c>
      <c r="F948" s="14">
        <f t="shared" si="4"/>
        <v>45422</v>
      </c>
      <c r="G948" s="13" t="str">
        <f t="shared" si="5"/>
        <v>ORDER1527</v>
      </c>
      <c r="H948" s="13" t="str">
        <f t="shared" si="6"/>
        <v>CUST8317</v>
      </c>
      <c r="I948" s="13" t="str">
        <f t="shared" si="7"/>
        <v>Bananas</v>
      </c>
      <c r="J948" s="13" t="str">
        <f t="shared" si="8"/>
        <v>2</v>
      </c>
      <c r="K948" s="13" t="str">
        <f t="shared" si="9"/>
        <v>50</v>
      </c>
    </row>
    <row r="949">
      <c r="A949" s="10">
        <v>948.0</v>
      </c>
      <c r="B949" s="11" t="s">
        <v>967</v>
      </c>
      <c r="C949" s="12" t="str">
        <f t="shared" si="1"/>
        <v>ORDER1527//CUST8317/45422/Potatoes/Q-2/*@?##30</v>
      </c>
      <c r="D949" s="13" t="str">
        <f t="shared" si="2"/>
        <v>ORDER1527CUST831745422PotatoesQ-2*@?##30</v>
      </c>
      <c r="E949" s="13" t="str">
        <f t="shared" si="3"/>
        <v>ORDER1527CUST831745422PotatoesQ230</v>
      </c>
      <c r="F949" s="14">
        <f t="shared" si="4"/>
        <v>45422</v>
      </c>
      <c r="G949" s="13" t="str">
        <f t="shared" si="5"/>
        <v>ORDER1527</v>
      </c>
      <c r="H949" s="13" t="str">
        <f t="shared" si="6"/>
        <v>CUST8317</v>
      </c>
      <c r="I949" s="13" t="str">
        <f t="shared" si="7"/>
        <v>Potatoes</v>
      </c>
      <c r="J949" s="13" t="str">
        <f t="shared" si="8"/>
        <v>2</v>
      </c>
      <c r="K949" s="13" t="str">
        <f t="shared" si="9"/>
        <v>30</v>
      </c>
    </row>
    <row r="950">
      <c r="A950" s="10">
        <v>949.0</v>
      </c>
      <c r="B950" s="11" t="s">
        <v>968</v>
      </c>
      <c r="C950" s="12" t="str">
        <f t="shared" si="1"/>
        <v>ORDER1526//CUST8814/45422/Onions/Q-1/*@?##12.5</v>
      </c>
      <c r="D950" s="13" t="str">
        <f t="shared" si="2"/>
        <v>ORDER1526CUST881445422OnionsQ-1*@?##12.5</v>
      </c>
      <c r="E950" s="13" t="str">
        <f t="shared" si="3"/>
        <v>ORDER1526CUST881445422OnionsQ112.5</v>
      </c>
      <c r="F950" s="14">
        <f t="shared" si="4"/>
        <v>45422</v>
      </c>
      <c r="G950" s="13" t="str">
        <f t="shared" si="5"/>
        <v>ORDER1526</v>
      </c>
      <c r="H950" s="13" t="str">
        <f t="shared" si="6"/>
        <v>CUST8814</v>
      </c>
      <c r="I950" s="13" t="str">
        <f t="shared" si="7"/>
        <v>Onions</v>
      </c>
      <c r="J950" s="13" t="str">
        <f t="shared" si="8"/>
        <v>1</v>
      </c>
      <c r="K950" s="13" t="str">
        <f t="shared" si="9"/>
        <v>12.5</v>
      </c>
    </row>
    <row r="951">
      <c r="A951" s="10">
        <v>950.0</v>
      </c>
      <c r="B951" s="11" t="s">
        <v>969</v>
      </c>
      <c r="C951" s="12" t="str">
        <f t="shared" si="1"/>
        <v>ORDER1526//CUST8814/45422/Paneer/Q-1/*@?##40</v>
      </c>
      <c r="D951" s="13" t="str">
        <f t="shared" si="2"/>
        <v>ORDER1526CUST881445422PaneerQ-1*@?##40</v>
      </c>
      <c r="E951" s="13" t="str">
        <f t="shared" si="3"/>
        <v>ORDER1526CUST881445422PaneerQ140</v>
      </c>
      <c r="F951" s="14">
        <f t="shared" si="4"/>
        <v>45422</v>
      </c>
      <c r="G951" s="13" t="str">
        <f t="shared" si="5"/>
        <v>ORDER1526</v>
      </c>
      <c r="H951" s="13" t="str">
        <f t="shared" si="6"/>
        <v>CUST8814</v>
      </c>
      <c r="I951" s="13" t="str">
        <f t="shared" si="7"/>
        <v>Paneer</v>
      </c>
      <c r="J951" s="13" t="str">
        <f t="shared" si="8"/>
        <v>1</v>
      </c>
      <c r="K951" s="13" t="str">
        <f t="shared" si="9"/>
        <v>40</v>
      </c>
    </row>
    <row r="952">
      <c r="A952" s="10">
        <v>951.0</v>
      </c>
      <c r="B952" s="11" t="s">
        <v>970</v>
      </c>
      <c r="C952" s="12" t="str">
        <f t="shared" si="1"/>
        <v>ORDER1525//CUST3267/45422/Butter/Q-1/*@?##125</v>
      </c>
      <c r="D952" s="13" t="str">
        <f t="shared" si="2"/>
        <v>ORDER1525CUST326745422ButterQ-1*@?##125</v>
      </c>
      <c r="E952" s="13" t="str">
        <f t="shared" si="3"/>
        <v>ORDER1525CUST326745422ButterQ1125</v>
      </c>
      <c r="F952" s="14">
        <f t="shared" si="4"/>
        <v>45422</v>
      </c>
      <c r="G952" s="13" t="str">
        <f t="shared" si="5"/>
        <v>ORDER1525</v>
      </c>
      <c r="H952" s="13" t="str">
        <f t="shared" si="6"/>
        <v>CUST3267</v>
      </c>
      <c r="I952" s="13" t="str">
        <f t="shared" si="7"/>
        <v>Butter</v>
      </c>
      <c r="J952" s="13" t="str">
        <f t="shared" si="8"/>
        <v>1</v>
      </c>
      <c r="K952" s="13" t="str">
        <f t="shared" si="9"/>
        <v>125</v>
      </c>
    </row>
    <row r="953">
      <c r="A953" s="10">
        <v>952.0</v>
      </c>
      <c r="B953" s="11" t="s">
        <v>971</v>
      </c>
      <c r="C953" s="12" t="str">
        <f t="shared" si="1"/>
        <v>ORDER1525//CUST3267/45422/CheeseSlices/Q-1/*@?##60</v>
      </c>
      <c r="D953" s="13" t="str">
        <f t="shared" si="2"/>
        <v>ORDER1525CUST326745422CheeseSlicesQ-1*@?##60</v>
      </c>
      <c r="E953" s="13" t="str">
        <f t="shared" si="3"/>
        <v>ORDER1525CUST326745422CheeseSlicesQ160</v>
      </c>
      <c r="F953" s="14">
        <f t="shared" si="4"/>
        <v>45422</v>
      </c>
      <c r="G953" s="13" t="str">
        <f t="shared" si="5"/>
        <v>ORDER1525</v>
      </c>
      <c r="H953" s="13" t="str">
        <f t="shared" si="6"/>
        <v>CUST3267</v>
      </c>
      <c r="I953" s="13" t="str">
        <f t="shared" si="7"/>
        <v>CheeseSlices</v>
      </c>
      <c r="J953" s="13" t="str">
        <f t="shared" si="8"/>
        <v>1</v>
      </c>
      <c r="K953" s="13" t="str">
        <f t="shared" si="9"/>
        <v>60</v>
      </c>
    </row>
    <row r="954">
      <c r="A954" s="10">
        <v>953.0</v>
      </c>
      <c r="B954" s="11" t="s">
        <v>972</v>
      </c>
      <c r="C954" s="12" t="str">
        <f t="shared" si="1"/>
        <v>ORDER1524//CUST3392/45422/Sugar/Q-2/*@?##45</v>
      </c>
      <c r="D954" s="13" t="str">
        <f t="shared" si="2"/>
        <v>ORDER1524CUST339245422SugarQ-2*@?##45</v>
      </c>
      <c r="E954" s="13" t="str">
        <f t="shared" si="3"/>
        <v>ORDER1524CUST339245422SugarQ245</v>
      </c>
      <c r="F954" s="14">
        <f t="shared" si="4"/>
        <v>45422</v>
      </c>
      <c r="G954" s="13" t="str">
        <f t="shared" si="5"/>
        <v>ORDER1524</v>
      </c>
      <c r="H954" s="13" t="str">
        <f t="shared" si="6"/>
        <v>CUST3392</v>
      </c>
      <c r="I954" s="13" t="str">
        <f t="shared" si="7"/>
        <v>Sugar</v>
      </c>
      <c r="J954" s="13" t="str">
        <f t="shared" si="8"/>
        <v>2</v>
      </c>
      <c r="K954" s="13" t="str">
        <f t="shared" si="9"/>
        <v>45</v>
      </c>
    </row>
    <row r="955">
      <c r="A955" s="10">
        <v>954.0</v>
      </c>
      <c r="B955" s="11" t="s">
        <v>973</v>
      </c>
      <c r="C955" s="12" t="str">
        <f t="shared" si="1"/>
        <v>ORDER1524//CUST3392/45422/CookingOil/Q-1/*@?##75</v>
      </c>
      <c r="D955" s="13" t="str">
        <f t="shared" si="2"/>
        <v>ORDER1524CUST339245422CookingOilQ-1*@?##75</v>
      </c>
      <c r="E955" s="13" t="str">
        <f t="shared" si="3"/>
        <v>ORDER1524CUST339245422CookingOilQ175</v>
      </c>
      <c r="F955" s="14">
        <f t="shared" si="4"/>
        <v>45422</v>
      </c>
      <c r="G955" s="13" t="str">
        <f t="shared" si="5"/>
        <v>ORDER1524</v>
      </c>
      <c r="H955" s="13" t="str">
        <f t="shared" si="6"/>
        <v>CUST3392</v>
      </c>
      <c r="I955" s="13" t="str">
        <f t="shared" si="7"/>
        <v>CookingOil</v>
      </c>
      <c r="J955" s="13" t="str">
        <f t="shared" si="8"/>
        <v>1</v>
      </c>
      <c r="K955" s="13" t="str">
        <f t="shared" si="9"/>
        <v>75</v>
      </c>
    </row>
    <row r="956">
      <c r="A956" s="10">
        <v>955.0</v>
      </c>
      <c r="B956" s="11" t="s">
        <v>974</v>
      </c>
      <c r="C956" s="12" t="str">
        <f t="shared" si="1"/>
        <v>ORDER1523//CUST2679/45422/TeaLeaves/Q-1/*@?##60</v>
      </c>
      <c r="D956" s="13" t="str">
        <f t="shared" si="2"/>
        <v>ORDER1523CUST267945422TeaLeavesQ-1*@?##60</v>
      </c>
      <c r="E956" s="13" t="str">
        <f t="shared" si="3"/>
        <v>ORDER1523CUST267945422TeaLeavesQ160</v>
      </c>
      <c r="F956" s="14">
        <f t="shared" si="4"/>
        <v>45422</v>
      </c>
      <c r="G956" s="13" t="str">
        <f t="shared" si="5"/>
        <v>ORDER1523</v>
      </c>
      <c r="H956" s="13" t="str">
        <f t="shared" si="6"/>
        <v>CUST2679</v>
      </c>
      <c r="I956" s="13" t="str">
        <f t="shared" si="7"/>
        <v>TeaLeaves</v>
      </c>
      <c r="J956" s="13" t="str">
        <f t="shared" si="8"/>
        <v>1</v>
      </c>
      <c r="K956" s="13" t="str">
        <f t="shared" si="9"/>
        <v>60</v>
      </c>
    </row>
    <row r="957">
      <c r="A957" s="10">
        <v>956.0</v>
      </c>
      <c r="B957" s="11" t="s">
        <v>975</v>
      </c>
      <c r="C957" s="12" t="str">
        <f t="shared" si="1"/>
        <v>ORDER1523//CUST2679/45422/CoffeePowder/Q-1/*@?##45</v>
      </c>
      <c r="D957" s="13" t="str">
        <f t="shared" si="2"/>
        <v>ORDER1523CUST267945422CoffeePowderQ-1*@?##45</v>
      </c>
      <c r="E957" s="13" t="str">
        <f t="shared" si="3"/>
        <v>ORDER1523CUST267945422CoffeePowderQ145</v>
      </c>
      <c r="F957" s="14">
        <f t="shared" si="4"/>
        <v>45422</v>
      </c>
      <c r="G957" s="13" t="str">
        <f t="shared" si="5"/>
        <v>ORDER1523</v>
      </c>
      <c r="H957" s="13" t="str">
        <f t="shared" si="6"/>
        <v>CUST2679</v>
      </c>
      <c r="I957" s="13" t="str">
        <f t="shared" si="7"/>
        <v>CoffeePowder</v>
      </c>
      <c r="J957" s="13" t="str">
        <f t="shared" si="8"/>
        <v>1</v>
      </c>
      <c r="K957" s="13" t="str">
        <f t="shared" si="9"/>
        <v>45</v>
      </c>
    </row>
    <row r="958">
      <c r="A958" s="10">
        <v>957.0</v>
      </c>
      <c r="B958" s="11" t="s">
        <v>976</v>
      </c>
      <c r="C958" s="12" t="str">
        <f t="shared" si="1"/>
        <v>ORDER1522//CUST8622/45422/Biscuits/Q-2/*@?##40</v>
      </c>
      <c r="D958" s="13" t="str">
        <f t="shared" si="2"/>
        <v>ORDER1522CUST862245422BiscuitsQ-2*@?##40</v>
      </c>
      <c r="E958" s="13" t="str">
        <f t="shared" si="3"/>
        <v>ORDER1522CUST862245422BiscuitsQ240</v>
      </c>
      <c r="F958" s="14">
        <f t="shared" si="4"/>
        <v>45422</v>
      </c>
      <c r="G958" s="13" t="str">
        <f t="shared" si="5"/>
        <v>ORDER1522</v>
      </c>
      <c r="H958" s="13" t="str">
        <f t="shared" si="6"/>
        <v>CUST8622</v>
      </c>
      <c r="I958" s="13" t="str">
        <f t="shared" si="7"/>
        <v>Biscuits</v>
      </c>
      <c r="J958" s="13" t="str">
        <f t="shared" si="8"/>
        <v>2</v>
      </c>
      <c r="K958" s="13" t="str">
        <f t="shared" si="9"/>
        <v>40</v>
      </c>
    </row>
    <row r="959">
      <c r="A959" s="10">
        <v>958.0</v>
      </c>
      <c r="B959" s="11" t="s">
        <v>977</v>
      </c>
      <c r="C959" s="12" t="str">
        <f t="shared" si="1"/>
        <v>ORDER1522//CUST8622/45422/Chocolates/Q-2/*@?##100</v>
      </c>
      <c r="D959" s="13" t="str">
        <f t="shared" si="2"/>
        <v>ORDER1522CUST862245422ChocolatesQ-2*@?##100</v>
      </c>
      <c r="E959" s="13" t="str">
        <f t="shared" si="3"/>
        <v>ORDER1522CUST862245422ChocolatesQ2100</v>
      </c>
      <c r="F959" s="14">
        <f t="shared" si="4"/>
        <v>45422</v>
      </c>
      <c r="G959" s="13" t="str">
        <f t="shared" si="5"/>
        <v>ORDER1522</v>
      </c>
      <c r="H959" s="13" t="str">
        <f t="shared" si="6"/>
        <v>CUST8622</v>
      </c>
      <c r="I959" s="13" t="str">
        <f t="shared" si="7"/>
        <v>Chocolates</v>
      </c>
      <c r="J959" s="13" t="str">
        <f t="shared" si="8"/>
        <v>2</v>
      </c>
      <c r="K959" s="13" t="str">
        <f t="shared" si="9"/>
        <v>100</v>
      </c>
    </row>
    <row r="960">
      <c r="A960" s="10">
        <v>959.0</v>
      </c>
      <c r="B960" s="11" t="s">
        <v>978</v>
      </c>
      <c r="C960" s="12" t="str">
        <f t="shared" si="1"/>
        <v>ORDER1521//CUST2391/45422/IceCream/Q-1/*@?##90</v>
      </c>
      <c r="D960" s="13" t="str">
        <f t="shared" si="2"/>
        <v>ORDER1521CUST239145422IceCreamQ-1*@?##90</v>
      </c>
      <c r="E960" s="13" t="str">
        <f t="shared" si="3"/>
        <v>ORDER1521CUST239145422IceCreamQ190</v>
      </c>
      <c r="F960" s="14">
        <f t="shared" si="4"/>
        <v>45422</v>
      </c>
      <c r="G960" s="13" t="str">
        <f t="shared" si="5"/>
        <v>ORDER1521</v>
      </c>
      <c r="H960" s="13" t="str">
        <f t="shared" si="6"/>
        <v>CUST2391</v>
      </c>
      <c r="I960" s="13" t="str">
        <f t="shared" si="7"/>
        <v>IceCream</v>
      </c>
      <c r="J960" s="13" t="str">
        <f t="shared" si="8"/>
        <v>1</v>
      </c>
      <c r="K960" s="13" t="str">
        <f t="shared" si="9"/>
        <v>90</v>
      </c>
    </row>
    <row r="961">
      <c r="A961" s="10">
        <v>960.0</v>
      </c>
      <c r="B961" s="11" t="s">
        <v>979</v>
      </c>
      <c r="C961" s="12" t="str">
        <f t="shared" si="1"/>
        <v>ORDER1521//CUST2391/45422/SoftDrink/Q-2/*@?##100</v>
      </c>
      <c r="D961" s="13" t="str">
        <f t="shared" si="2"/>
        <v>ORDER1521CUST239145422SoftDrinkQ-2*@?##100</v>
      </c>
      <c r="E961" s="13" t="str">
        <f t="shared" si="3"/>
        <v>ORDER1521CUST239145422SoftDrinkQ2100</v>
      </c>
      <c r="F961" s="14">
        <f t="shared" si="4"/>
        <v>45422</v>
      </c>
      <c r="G961" s="13" t="str">
        <f t="shared" si="5"/>
        <v>ORDER1521</v>
      </c>
      <c r="H961" s="13" t="str">
        <f t="shared" si="6"/>
        <v>CUST2391</v>
      </c>
      <c r="I961" s="13" t="str">
        <f t="shared" si="7"/>
        <v>SoftDrink</v>
      </c>
      <c r="J961" s="13" t="str">
        <f t="shared" si="8"/>
        <v>2</v>
      </c>
      <c r="K961" s="13" t="str">
        <f t="shared" si="9"/>
        <v>100</v>
      </c>
    </row>
    <row r="962">
      <c r="A962" s="10">
        <v>961.0</v>
      </c>
      <c r="B962" s="11" t="s">
        <v>980</v>
      </c>
      <c r="C962" s="12" t="str">
        <f t="shared" si="1"/>
        <v>ORDER1520//CUST7862/45422/BasmatiRice/Q-1/*@?##60</v>
      </c>
      <c r="D962" s="13" t="str">
        <f t="shared" si="2"/>
        <v>ORDER1520CUST786245422BasmatiRiceQ-1*@?##60</v>
      </c>
      <c r="E962" s="13" t="str">
        <f t="shared" si="3"/>
        <v>ORDER1520CUST786245422BasmatiRiceQ160</v>
      </c>
      <c r="F962" s="14">
        <f t="shared" si="4"/>
        <v>45422</v>
      </c>
      <c r="G962" s="13" t="str">
        <f t="shared" si="5"/>
        <v>ORDER1520</v>
      </c>
      <c r="H962" s="13" t="str">
        <f t="shared" si="6"/>
        <v>CUST7862</v>
      </c>
      <c r="I962" s="13" t="str">
        <f t="shared" si="7"/>
        <v>BasmatiRice</v>
      </c>
      <c r="J962" s="13" t="str">
        <f t="shared" si="8"/>
        <v>1</v>
      </c>
      <c r="K962" s="13" t="str">
        <f t="shared" si="9"/>
        <v>60</v>
      </c>
    </row>
    <row r="963">
      <c r="A963" s="10">
        <v>962.0</v>
      </c>
      <c r="B963" s="11" t="s">
        <v>981</v>
      </c>
      <c r="C963" s="12" t="str">
        <f t="shared" si="1"/>
        <v>ORDER1520//CUST7862/45422/WholeWheatBread/Q-1/*@?##20</v>
      </c>
      <c r="D963" s="13" t="str">
        <f t="shared" si="2"/>
        <v>ORDER1520CUST786245422WholeWheatBreadQ-1*@?##20</v>
      </c>
      <c r="E963" s="13" t="str">
        <f t="shared" si="3"/>
        <v>ORDER1520CUST786245422WholeWheatBreadQ120</v>
      </c>
      <c r="F963" s="14">
        <f t="shared" si="4"/>
        <v>45422</v>
      </c>
      <c r="G963" s="13" t="str">
        <f t="shared" si="5"/>
        <v>ORDER1520</v>
      </c>
      <c r="H963" s="13" t="str">
        <f t="shared" si="6"/>
        <v>CUST7862</v>
      </c>
      <c r="I963" s="13" t="str">
        <f t="shared" si="7"/>
        <v>WholeWheatBread</v>
      </c>
      <c r="J963" s="13" t="str">
        <f t="shared" si="8"/>
        <v>1</v>
      </c>
      <c r="K963" s="13" t="str">
        <f t="shared" si="9"/>
        <v>20</v>
      </c>
    </row>
    <row r="964">
      <c r="A964" s="10">
        <v>963.0</v>
      </c>
      <c r="B964" s="11" t="s">
        <v>982</v>
      </c>
      <c r="C964" s="12" t="str">
        <f t="shared" si="1"/>
        <v>ORDER1519//CUST8616/45422/FreshMilk/Q-1/*@?##30</v>
      </c>
      <c r="D964" s="13" t="str">
        <f t="shared" si="2"/>
        <v>ORDER1519CUST861645422FreshMilkQ-1*@?##30</v>
      </c>
      <c r="E964" s="13" t="str">
        <f t="shared" si="3"/>
        <v>ORDER1519CUST861645422FreshMilkQ130</v>
      </c>
      <c r="F964" s="14">
        <f t="shared" si="4"/>
        <v>45422</v>
      </c>
      <c r="G964" s="13" t="str">
        <f t="shared" si="5"/>
        <v>ORDER1519</v>
      </c>
      <c r="H964" s="13" t="str">
        <f t="shared" si="6"/>
        <v>CUST8616</v>
      </c>
      <c r="I964" s="13" t="str">
        <f t="shared" si="7"/>
        <v>FreshMilk</v>
      </c>
      <c r="J964" s="13" t="str">
        <f t="shared" si="8"/>
        <v>1</v>
      </c>
      <c r="K964" s="13" t="str">
        <f t="shared" si="9"/>
        <v>30</v>
      </c>
    </row>
    <row r="965">
      <c r="A965" s="10">
        <v>964.0</v>
      </c>
      <c r="B965" s="11" t="s">
        <v>983</v>
      </c>
      <c r="C965" s="12" t="str">
        <f t="shared" si="1"/>
        <v>ORDER1519//CUST8616/45422/Eggs/Q-1/*@?##40</v>
      </c>
      <c r="D965" s="13" t="str">
        <f t="shared" si="2"/>
        <v>ORDER1519CUST861645422EggsQ-1*@?##40</v>
      </c>
      <c r="E965" s="13" t="str">
        <f t="shared" si="3"/>
        <v>ORDER1519CUST861645422EggsQ140</v>
      </c>
      <c r="F965" s="14">
        <f t="shared" si="4"/>
        <v>45422</v>
      </c>
      <c r="G965" s="13" t="str">
        <f t="shared" si="5"/>
        <v>ORDER1519</v>
      </c>
      <c r="H965" s="13" t="str">
        <f t="shared" si="6"/>
        <v>CUST8616</v>
      </c>
      <c r="I965" s="13" t="str">
        <f t="shared" si="7"/>
        <v>Eggs</v>
      </c>
      <c r="J965" s="13" t="str">
        <f t="shared" si="8"/>
        <v>1</v>
      </c>
      <c r="K965" s="13" t="str">
        <f t="shared" si="9"/>
        <v>40</v>
      </c>
    </row>
    <row r="966">
      <c r="A966" s="10">
        <v>965.0</v>
      </c>
      <c r="B966" s="11" t="s">
        <v>984</v>
      </c>
      <c r="C966" s="12" t="str">
        <f t="shared" si="1"/>
        <v>ORDER1518//CUST2624/45422/ChickenBreast/Q-2/*@?##250</v>
      </c>
      <c r="D966" s="13" t="str">
        <f t="shared" si="2"/>
        <v>ORDER1518CUST262445422ChickenBreastQ-2*@?##250</v>
      </c>
      <c r="E966" s="13" t="str">
        <f t="shared" si="3"/>
        <v>ORDER1518CUST262445422ChickenBreastQ2250</v>
      </c>
      <c r="F966" s="14">
        <f t="shared" si="4"/>
        <v>45422</v>
      </c>
      <c r="G966" s="13" t="str">
        <f t="shared" si="5"/>
        <v>ORDER1518</v>
      </c>
      <c r="H966" s="13" t="str">
        <f t="shared" si="6"/>
        <v>CUST2624</v>
      </c>
      <c r="I966" s="13" t="str">
        <f t="shared" si="7"/>
        <v>ChickenBreast</v>
      </c>
      <c r="J966" s="13" t="str">
        <f t="shared" si="8"/>
        <v>2</v>
      </c>
      <c r="K966" s="13" t="str">
        <f t="shared" si="9"/>
        <v>250</v>
      </c>
    </row>
    <row r="967">
      <c r="A967" s="10">
        <v>966.0</v>
      </c>
      <c r="B967" s="11" t="s">
        <v>985</v>
      </c>
      <c r="C967" s="12" t="str">
        <f t="shared" si="1"/>
        <v>ORDER1518//CUST2624/45422/Apples/Q-1/*@?##75</v>
      </c>
      <c r="D967" s="13" t="str">
        <f t="shared" si="2"/>
        <v>ORDER1518CUST262445422ApplesQ-1*@?##75</v>
      </c>
      <c r="E967" s="13" t="str">
        <f t="shared" si="3"/>
        <v>ORDER1518CUST262445422ApplesQ175</v>
      </c>
      <c r="F967" s="14">
        <f t="shared" si="4"/>
        <v>45422</v>
      </c>
      <c r="G967" s="13" t="str">
        <f t="shared" si="5"/>
        <v>ORDER1518</v>
      </c>
      <c r="H967" s="13" t="str">
        <f t="shared" si="6"/>
        <v>CUST2624</v>
      </c>
      <c r="I967" s="13" t="str">
        <f t="shared" si="7"/>
        <v>Apples</v>
      </c>
      <c r="J967" s="13" t="str">
        <f t="shared" si="8"/>
        <v>1</v>
      </c>
      <c r="K967" s="13" t="str">
        <f t="shared" si="9"/>
        <v>75</v>
      </c>
    </row>
    <row r="968">
      <c r="A968" s="10">
        <v>967.0</v>
      </c>
      <c r="B968" s="11" t="s">
        <v>986</v>
      </c>
      <c r="C968" s="12" t="str">
        <f t="shared" si="1"/>
        <v>ORDER1517//CUST2562/45422/Bananas/Q-1/*@?##25</v>
      </c>
      <c r="D968" s="13" t="str">
        <f t="shared" si="2"/>
        <v>ORDER1517CUST256245422BananasQ-1*@?##25</v>
      </c>
      <c r="E968" s="13" t="str">
        <f t="shared" si="3"/>
        <v>ORDER1517CUST256245422BananasQ125</v>
      </c>
      <c r="F968" s="14">
        <f t="shared" si="4"/>
        <v>45422</v>
      </c>
      <c r="G968" s="13" t="str">
        <f t="shared" si="5"/>
        <v>ORDER1517</v>
      </c>
      <c r="H968" s="13" t="str">
        <f t="shared" si="6"/>
        <v>CUST2562</v>
      </c>
      <c r="I968" s="13" t="str">
        <f t="shared" si="7"/>
        <v>Bananas</v>
      </c>
      <c r="J968" s="13" t="str">
        <f t="shared" si="8"/>
        <v>1</v>
      </c>
      <c r="K968" s="13" t="str">
        <f t="shared" si="9"/>
        <v>25</v>
      </c>
    </row>
    <row r="969">
      <c r="A969" s="10">
        <v>968.0</v>
      </c>
      <c r="B969" s="11" t="s">
        <v>987</v>
      </c>
      <c r="C969" s="12" t="str">
        <f t="shared" si="1"/>
        <v>ORDER1517//CUST2562/45422/Potatoes/Q-1/*@?##15</v>
      </c>
      <c r="D969" s="13" t="str">
        <f t="shared" si="2"/>
        <v>ORDER1517CUST256245422PotatoesQ-1*@?##15</v>
      </c>
      <c r="E969" s="13" t="str">
        <f t="shared" si="3"/>
        <v>ORDER1517CUST256245422PotatoesQ115</v>
      </c>
      <c r="F969" s="14">
        <f t="shared" si="4"/>
        <v>45422</v>
      </c>
      <c r="G969" s="13" t="str">
        <f t="shared" si="5"/>
        <v>ORDER1517</v>
      </c>
      <c r="H969" s="13" t="str">
        <f t="shared" si="6"/>
        <v>CUST2562</v>
      </c>
      <c r="I969" s="13" t="str">
        <f t="shared" si="7"/>
        <v>Potatoes</v>
      </c>
      <c r="J969" s="13" t="str">
        <f t="shared" si="8"/>
        <v>1</v>
      </c>
      <c r="K969" s="13" t="str">
        <f t="shared" si="9"/>
        <v>15</v>
      </c>
    </row>
    <row r="970">
      <c r="A970" s="10">
        <v>969.0</v>
      </c>
      <c r="B970" s="11" t="s">
        <v>988</v>
      </c>
      <c r="C970" s="12" t="str">
        <f t="shared" si="1"/>
        <v>ORDER1516//CUST5107/45422/Onions/Q-1/*@?##12.5</v>
      </c>
      <c r="D970" s="13" t="str">
        <f t="shared" si="2"/>
        <v>ORDER1516CUST510745422OnionsQ-1*@?##12.5</v>
      </c>
      <c r="E970" s="13" t="str">
        <f t="shared" si="3"/>
        <v>ORDER1516CUST510745422OnionsQ112.5</v>
      </c>
      <c r="F970" s="14">
        <f t="shared" si="4"/>
        <v>45422</v>
      </c>
      <c r="G970" s="13" t="str">
        <f t="shared" si="5"/>
        <v>ORDER1516</v>
      </c>
      <c r="H970" s="13" t="str">
        <f t="shared" si="6"/>
        <v>CUST5107</v>
      </c>
      <c r="I970" s="13" t="str">
        <f t="shared" si="7"/>
        <v>Onions</v>
      </c>
      <c r="J970" s="13" t="str">
        <f t="shared" si="8"/>
        <v>1</v>
      </c>
      <c r="K970" s="13" t="str">
        <f t="shared" si="9"/>
        <v>12.5</v>
      </c>
    </row>
    <row r="971">
      <c r="A971" s="10">
        <v>970.0</v>
      </c>
      <c r="B971" s="11" t="s">
        <v>989</v>
      </c>
      <c r="C971" s="12" t="str">
        <f t="shared" si="1"/>
        <v>ORDER1516//CUST5107/45422/Paneer/Q-1/*@?##40</v>
      </c>
      <c r="D971" s="13" t="str">
        <f t="shared" si="2"/>
        <v>ORDER1516CUST510745422PaneerQ-1*@?##40</v>
      </c>
      <c r="E971" s="13" t="str">
        <f t="shared" si="3"/>
        <v>ORDER1516CUST510745422PaneerQ140</v>
      </c>
      <c r="F971" s="14">
        <f t="shared" si="4"/>
        <v>45422</v>
      </c>
      <c r="G971" s="13" t="str">
        <f t="shared" si="5"/>
        <v>ORDER1516</v>
      </c>
      <c r="H971" s="13" t="str">
        <f t="shared" si="6"/>
        <v>CUST5107</v>
      </c>
      <c r="I971" s="13" t="str">
        <f t="shared" si="7"/>
        <v>Paneer</v>
      </c>
      <c r="J971" s="13" t="str">
        <f t="shared" si="8"/>
        <v>1</v>
      </c>
      <c r="K971" s="13" t="str">
        <f t="shared" si="9"/>
        <v>40</v>
      </c>
    </row>
    <row r="972">
      <c r="A972" s="10">
        <v>971.0</v>
      </c>
      <c r="B972" s="11" t="s">
        <v>990</v>
      </c>
      <c r="C972" s="12" t="str">
        <f t="shared" si="1"/>
        <v>ORDER1515//CUST3384/45422/Butter/Q-2/*@?##250</v>
      </c>
      <c r="D972" s="13" t="str">
        <f t="shared" si="2"/>
        <v>ORDER1515CUST338445422ButterQ-2*@?##250</v>
      </c>
      <c r="E972" s="13" t="str">
        <f t="shared" si="3"/>
        <v>ORDER1515CUST338445422ButterQ2250</v>
      </c>
      <c r="F972" s="14">
        <f t="shared" si="4"/>
        <v>45422</v>
      </c>
      <c r="G972" s="13" t="str">
        <f t="shared" si="5"/>
        <v>ORDER1515</v>
      </c>
      <c r="H972" s="13" t="str">
        <f t="shared" si="6"/>
        <v>CUST3384</v>
      </c>
      <c r="I972" s="13" t="str">
        <f t="shared" si="7"/>
        <v>Butter</v>
      </c>
      <c r="J972" s="13" t="str">
        <f t="shared" si="8"/>
        <v>2</v>
      </c>
      <c r="K972" s="13" t="str">
        <f t="shared" si="9"/>
        <v>250</v>
      </c>
    </row>
    <row r="973">
      <c r="A973" s="10">
        <v>972.0</v>
      </c>
      <c r="B973" s="11" t="s">
        <v>991</v>
      </c>
      <c r="C973" s="12" t="str">
        <f t="shared" si="1"/>
        <v>ORDER1515//CUST3384/45422/CheeseSlices/Q-1/*@?##60</v>
      </c>
      <c r="D973" s="13" t="str">
        <f t="shared" si="2"/>
        <v>ORDER1515CUST338445422CheeseSlicesQ-1*@?##60</v>
      </c>
      <c r="E973" s="13" t="str">
        <f t="shared" si="3"/>
        <v>ORDER1515CUST338445422CheeseSlicesQ160</v>
      </c>
      <c r="F973" s="14">
        <f t="shared" si="4"/>
        <v>45422</v>
      </c>
      <c r="G973" s="13" t="str">
        <f t="shared" si="5"/>
        <v>ORDER1515</v>
      </c>
      <c r="H973" s="13" t="str">
        <f t="shared" si="6"/>
        <v>CUST3384</v>
      </c>
      <c r="I973" s="13" t="str">
        <f t="shared" si="7"/>
        <v>CheeseSlices</v>
      </c>
      <c r="J973" s="13" t="str">
        <f t="shared" si="8"/>
        <v>1</v>
      </c>
      <c r="K973" s="13" t="str">
        <f t="shared" si="9"/>
        <v>60</v>
      </c>
    </row>
    <row r="974">
      <c r="A974" s="10">
        <v>973.0</v>
      </c>
      <c r="B974" s="11" t="s">
        <v>992</v>
      </c>
      <c r="C974" s="12" t="str">
        <f t="shared" si="1"/>
        <v>ORDER1514//CUST8317/45422/Sugar/Q-1/*@?##22.5</v>
      </c>
      <c r="D974" s="13" t="str">
        <f t="shared" si="2"/>
        <v>ORDER1514CUST831745422SugarQ-1*@?##22.5</v>
      </c>
      <c r="E974" s="13" t="str">
        <f t="shared" si="3"/>
        <v>ORDER1514CUST831745422SugarQ122.5</v>
      </c>
      <c r="F974" s="14">
        <f t="shared" si="4"/>
        <v>45422</v>
      </c>
      <c r="G974" s="13" t="str">
        <f t="shared" si="5"/>
        <v>ORDER1514</v>
      </c>
      <c r="H974" s="13" t="str">
        <f t="shared" si="6"/>
        <v>CUST8317</v>
      </c>
      <c r="I974" s="13" t="str">
        <f t="shared" si="7"/>
        <v>Sugar</v>
      </c>
      <c r="J974" s="13" t="str">
        <f t="shared" si="8"/>
        <v>1</v>
      </c>
      <c r="K974" s="13" t="str">
        <f t="shared" si="9"/>
        <v>22.5</v>
      </c>
    </row>
    <row r="975">
      <c r="A975" s="10">
        <v>974.0</v>
      </c>
      <c r="B975" s="11" t="s">
        <v>993</v>
      </c>
      <c r="C975" s="12" t="str">
        <f t="shared" si="1"/>
        <v>ORDER1514//CUST8317/45422/CookingOil/Q-2/*@?##150</v>
      </c>
      <c r="D975" s="13" t="str">
        <f t="shared" si="2"/>
        <v>ORDER1514CUST831745422CookingOilQ-2*@?##150</v>
      </c>
      <c r="E975" s="13" t="str">
        <f t="shared" si="3"/>
        <v>ORDER1514CUST831745422CookingOilQ2150</v>
      </c>
      <c r="F975" s="14">
        <f t="shared" si="4"/>
        <v>45422</v>
      </c>
      <c r="G975" s="13" t="str">
        <f t="shared" si="5"/>
        <v>ORDER1514</v>
      </c>
      <c r="H975" s="13" t="str">
        <f t="shared" si="6"/>
        <v>CUST8317</v>
      </c>
      <c r="I975" s="13" t="str">
        <f t="shared" si="7"/>
        <v>CookingOil</v>
      </c>
      <c r="J975" s="13" t="str">
        <f t="shared" si="8"/>
        <v>2</v>
      </c>
      <c r="K975" s="13" t="str">
        <f t="shared" si="9"/>
        <v>150</v>
      </c>
    </row>
    <row r="976">
      <c r="A976" s="10">
        <v>975.0</v>
      </c>
      <c r="B976" s="11" t="s">
        <v>994</v>
      </c>
      <c r="C976" s="12" t="str">
        <f t="shared" si="1"/>
        <v>ORDER1513//CUST4675/45422/TeaLeaves/Q-2/*@?##120</v>
      </c>
      <c r="D976" s="13" t="str">
        <f t="shared" si="2"/>
        <v>ORDER1513CUST467545422TeaLeavesQ-2*@?##120</v>
      </c>
      <c r="E976" s="13" t="str">
        <f t="shared" si="3"/>
        <v>ORDER1513CUST467545422TeaLeavesQ2120</v>
      </c>
      <c r="F976" s="14">
        <f t="shared" si="4"/>
        <v>45422</v>
      </c>
      <c r="G976" s="13" t="str">
        <f t="shared" si="5"/>
        <v>ORDER1513</v>
      </c>
      <c r="H976" s="13" t="str">
        <f t="shared" si="6"/>
        <v>CUST4675</v>
      </c>
      <c r="I976" s="13" t="str">
        <f t="shared" si="7"/>
        <v>TeaLeaves</v>
      </c>
      <c r="J976" s="13" t="str">
        <f t="shared" si="8"/>
        <v>2</v>
      </c>
      <c r="K976" s="13" t="str">
        <f t="shared" si="9"/>
        <v>120</v>
      </c>
    </row>
    <row r="977">
      <c r="A977" s="10">
        <v>976.0</v>
      </c>
      <c r="B977" s="11" t="s">
        <v>995</v>
      </c>
      <c r="C977" s="12" t="str">
        <f t="shared" si="1"/>
        <v>ORDER1513//CUST4675/45422/CoffeePowder/Q-1/*@?##45</v>
      </c>
      <c r="D977" s="13" t="str">
        <f t="shared" si="2"/>
        <v>ORDER1513CUST467545422CoffeePowderQ-1*@?##45</v>
      </c>
      <c r="E977" s="13" t="str">
        <f t="shared" si="3"/>
        <v>ORDER1513CUST467545422CoffeePowderQ145</v>
      </c>
      <c r="F977" s="14">
        <f t="shared" si="4"/>
        <v>45422</v>
      </c>
      <c r="G977" s="13" t="str">
        <f t="shared" si="5"/>
        <v>ORDER1513</v>
      </c>
      <c r="H977" s="13" t="str">
        <f t="shared" si="6"/>
        <v>CUST4675</v>
      </c>
      <c r="I977" s="13" t="str">
        <f t="shared" si="7"/>
        <v>CoffeePowder</v>
      </c>
      <c r="J977" s="13" t="str">
        <f t="shared" si="8"/>
        <v>1</v>
      </c>
      <c r="K977" s="13" t="str">
        <f t="shared" si="9"/>
        <v>45</v>
      </c>
    </row>
    <row r="978">
      <c r="A978" s="10">
        <v>977.0</v>
      </c>
      <c r="B978" s="11" t="s">
        <v>996</v>
      </c>
      <c r="C978" s="12" t="str">
        <f t="shared" si="1"/>
        <v>ORDER1512//CUST2234/45422/Biscuits/Q-1/*@?##20</v>
      </c>
      <c r="D978" s="13" t="str">
        <f t="shared" si="2"/>
        <v>ORDER1512CUST223445422BiscuitsQ-1*@?##20</v>
      </c>
      <c r="E978" s="13" t="str">
        <f t="shared" si="3"/>
        <v>ORDER1512CUST223445422BiscuitsQ120</v>
      </c>
      <c r="F978" s="14">
        <f t="shared" si="4"/>
        <v>45422</v>
      </c>
      <c r="G978" s="13" t="str">
        <f t="shared" si="5"/>
        <v>ORDER1512</v>
      </c>
      <c r="H978" s="13" t="str">
        <f t="shared" si="6"/>
        <v>CUST2234</v>
      </c>
      <c r="I978" s="13" t="str">
        <f t="shared" si="7"/>
        <v>Biscuits</v>
      </c>
      <c r="J978" s="13" t="str">
        <f t="shared" si="8"/>
        <v>1</v>
      </c>
      <c r="K978" s="13" t="str">
        <f t="shared" si="9"/>
        <v>20</v>
      </c>
    </row>
    <row r="979">
      <c r="A979" s="10">
        <v>978.0</v>
      </c>
      <c r="B979" s="11" t="s">
        <v>997</v>
      </c>
      <c r="C979" s="12" t="str">
        <f t="shared" si="1"/>
        <v>ORDER1512//CUST2234/45422/Chocolates/Q-1/*@?##50</v>
      </c>
      <c r="D979" s="13" t="str">
        <f t="shared" si="2"/>
        <v>ORDER1512CUST223445422ChocolatesQ-1*@?##50</v>
      </c>
      <c r="E979" s="13" t="str">
        <f t="shared" si="3"/>
        <v>ORDER1512CUST223445422ChocolatesQ150</v>
      </c>
      <c r="F979" s="14">
        <f t="shared" si="4"/>
        <v>45422</v>
      </c>
      <c r="G979" s="13" t="str">
        <f t="shared" si="5"/>
        <v>ORDER1512</v>
      </c>
      <c r="H979" s="13" t="str">
        <f t="shared" si="6"/>
        <v>CUST2234</v>
      </c>
      <c r="I979" s="13" t="str">
        <f t="shared" si="7"/>
        <v>Chocolates</v>
      </c>
      <c r="J979" s="13" t="str">
        <f t="shared" si="8"/>
        <v>1</v>
      </c>
      <c r="K979" s="13" t="str">
        <f t="shared" si="9"/>
        <v>50</v>
      </c>
    </row>
    <row r="980">
      <c r="A980" s="10">
        <v>979.0</v>
      </c>
      <c r="B980" s="11" t="s">
        <v>998</v>
      </c>
      <c r="C980" s="12" t="str">
        <f t="shared" si="1"/>
        <v>ORDER1511//CUST4475/45422/IceCream/Q-1/*@?##90</v>
      </c>
      <c r="D980" s="13" t="str">
        <f t="shared" si="2"/>
        <v>ORDER1511CUST447545422IceCreamQ-1*@?##90</v>
      </c>
      <c r="E980" s="13" t="str">
        <f t="shared" si="3"/>
        <v>ORDER1511CUST447545422IceCreamQ190</v>
      </c>
      <c r="F980" s="14">
        <f t="shared" si="4"/>
        <v>45422</v>
      </c>
      <c r="G980" s="13" t="str">
        <f t="shared" si="5"/>
        <v>ORDER1511</v>
      </c>
      <c r="H980" s="13" t="str">
        <f t="shared" si="6"/>
        <v>CUST4475</v>
      </c>
      <c r="I980" s="13" t="str">
        <f t="shared" si="7"/>
        <v>IceCream</v>
      </c>
      <c r="J980" s="13" t="str">
        <f t="shared" si="8"/>
        <v>1</v>
      </c>
      <c r="K980" s="13" t="str">
        <f t="shared" si="9"/>
        <v>90</v>
      </c>
    </row>
    <row r="981">
      <c r="A981" s="10">
        <v>980.0</v>
      </c>
      <c r="B981" s="11" t="s">
        <v>999</v>
      </c>
      <c r="C981" s="12" t="str">
        <f t="shared" si="1"/>
        <v>ORDER1511//CUST4475/45422/SoftDrink/Q-2/*@?##100</v>
      </c>
      <c r="D981" s="13" t="str">
        <f t="shared" si="2"/>
        <v>ORDER1511CUST447545422SoftDrinkQ-2*@?##100</v>
      </c>
      <c r="E981" s="13" t="str">
        <f t="shared" si="3"/>
        <v>ORDER1511CUST447545422SoftDrinkQ2100</v>
      </c>
      <c r="F981" s="14">
        <f t="shared" si="4"/>
        <v>45422</v>
      </c>
      <c r="G981" s="13" t="str">
        <f t="shared" si="5"/>
        <v>ORDER1511</v>
      </c>
      <c r="H981" s="13" t="str">
        <f t="shared" si="6"/>
        <v>CUST4475</v>
      </c>
      <c r="I981" s="13" t="str">
        <f t="shared" si="7"/>
        <v>SoftDrink</v>
      </c>
      <c r="J981" s="13" t="str">
        <f t="shared" si="8"/>
        <v>2</v>
      </c>
      <c r="K981" s="13" t="str">
        <f t="shared" si="9"/>
        <v>100</v>
      </c>
    </row>
    <row r="982">
      <c r="A982" s="10">
        <v>981.0</v>
      </c>
      <c r="B982" s="11" t="s">
        <v>1000</v>
      </c>
      <c r="C982" s="12" t="str">
        <f t="shared" si="1"/>
        <v>ORDER1510//CUST4271/45422/BasmatiRice/Q-2/*@?##120</v>
      </c>
      <c r="D982" s="13" t="str">
        <f t="shared" si="2"/>
        <v>ORDER1510CUST427145422BasmatiRiceQ-2*@?##120</v>
      </c>
      <c r="E982" s="13" t="str">
        <f t="shared" si="3"/>
        <v>ORDER1510CUST427145422BasmatiRiceQ2120</v>
      </c>
      <c r="F982" s="14">
        <f t="shared" si="4"/>
        <v>45422</v>
      </c>
      <c r="G982" s="13" t="str">
        <f t="shared" si="5"/>
        <v>ORDER1510</v>
      </c>
      <c r="H982" s="13" t="str">
        <f t="shared" si="6"/>
        <v>CUST4271</v>
      </c>
      <c r="I982" s="13" t="str">
        <f t="shared" si="7"/>
        <v>BasmatiRice</v>
      </c>
      <c r="J982" s="13" t="str">
        <f t="shared" si="8"/>
        <v>2</v>
      </c>
      <c r="K982" s="13" t="str">
        <f t="shared" si="9"/>
        <v>120</v>
      </c>
    </row>
    <row r="983">
      <c r="A983" s="10">
        <v>982.0</v>
      </c>
      <c r="B983" s="11" t="s">
        <v>1001</v>
      </c>
      <c r="C983" s="12" t="str">
        <f t="shared" si="1"/>
        <v>ORDER1510//CUST4271/45422/WholeWheatBread/Q-2/*@?##40</v>
      </c>
      <c r="D983" s="13" t="str">
        <f t="shared" si="2"/>
        <v>ORDER1510CUST427145422WholeWheatBreadQ-2*@?##40</v>
      </c>
      <c r="E983" s="13" t="str">
        <f t="shared" si="3"/>
        <v>ORDER1510CUST427145422WholeWheatBreadQ240</v>
      </c>
      <c r="F983" s="14">
        <f t="shared" si="4"/>
        <v>45422</v>
      </c>
      <c r="G983" s="13" t="str">
        <f t="shared" si="5"/>
        <v>ORDER1510</v>
      </c>
      <c r="H983" s="13" t="str">
        <f t="shared" si="6"/>
        <v>CUST4271</v>
      </c>
      <c r="I983" s="13" t="str">
        <f t="shared" si="7"/>
        <v>WholeWheatBread</v>
      </c>
      <c r="J983" s="13" t="str">
        <f t="shared" si="8"/>
        <v>2</v>
      </c>
      <c r="K983" s="13" t="str">
        <f t="shared" si="9"/>
        <v>40</v>
      </c>
    </row>
    <row r="984">
      <c r="A984" s="10">
        <v>983.0</v>
      </c>
      <c r="B984" s="11" t="s">
        <v>1002</v>
      </c>
      <c r="C984" s="12" t="str">
        <f t="shared" si="1"/>
        <v>ORDER1509//CUST1514/45421/FreshMilk/Q-1/*@?##30</v>
      </c>
      <c r="D984" s="13" t="str">
        <f t="shared" si="2"/>
        <v>ORDER1509CUST151445421FreshMilkQ-1*@?##30</v>
      </c>
      <c r="E984" s="13" t="str">
        <f t="shared" si="3"/>
        <v>ORDER1509CUST151445421FreshMilkQ130</v>
      </c>
      <c r="F984" s="14">
        <f t="shared" si="4"/>
        <v>45421</v>
      </c>
      <c r="G984" s="13" t="str">
        <f t="shared" si="5"/>
        <v>ORDER1509</v>
      </c>
      <c r="H984" s="13" t="str">
        <f t="shared" si="6"/>
        <v>CUST1514</v>
      </c>
      <c r="I984" s="13" t="str">
        <f t="shared" si="7"/>
        <v>FreshMilk</v>
      </c>
      <c r="J984" s="13" t="str">
        <f t="shared" si="8"/>
        <v>1</v>
      </c>
      <c r="K984" s="13" t="str">
        <f t="shared" si="9"/>
        <v>30</v>
      </c>
    </row>
    <row r="985">
      <c r="A985" s="10">
        <v>984.0</v>
      </c>
      <c r="B985" s="11" t="s">
        <v>1003</v>
      </c>
      <c r="C985" s="12" t="str">
        <f t="shared" si="1"/>
        <v>ORDER1509//CUST1514/45421/Eggs/Q-2/*@?##80</v>
      </c>
      <c r="D985" s="13" t="str">
        <f t="shared" si="2"/>
        <v>ORDER1509CUST151445421EggsQ-2*@?##80</v>
      </c>
      <c r="E985" s="13" t="str">
        <f t="shared" si="3"/>
        <v>ORDER1509CUST151445421EggsQ280</v>
      </c>
      <c r="F985" s="14">
        <f t="shared" si="4"/>
        <v>45421</v>
      </c>
      <c r="G985" s="13" t="str">
        <f t="shared" si="5"/>
        <v>ORDER1509</v>
      </c>
      <c r="H985" s="13" t="str">
        <f t="shared" si="6"/>
        <v>CUST1514</v>
      </c>
      <c r="I985" s="13" t="str">
        <f t="shared" si="7"/>
        <v>Eggs</v>
      </c>
      <c r="J985" s="13" t="str">
        <f t="shared" si="8"/>
        <v>2</v>
      </c>
      <c r="K985" s="13" t="str">
        <f t="shared" si="9"/>
        <v>80</v>
      </c>
    </row>
    <row r="986">
      <c r="A986" s="10">
        <v>985.0</v>
      </c>
      <c r="B986" s="11" t="s">
        <v>1004</v>
      </c>
      <c r="C986" s="12" t="str">
        <f t="shared" si="1"/>
        <v>ORDER1508//CUST5687/45421/ChickenBreast/Q-1/*@?##125</v>
      </c>
      <c r="D986" s="13" t="str">
        <f t="shared" si="2"/>
        <v>ORDER1508CUST568745421ChickenBreastQ-1*@?##125</v>
      </c>
      <c r="E986" s="13" t="str">
        <f t="shared" si="3"/>
        <v>ORDER1508CUST568745421ChickenBreastQ1125</v>
      </c>
      <c r="F986" s="14">
        <f t="shared" si="4"/>
        <v>45421</v>
      </c>
      <c r="G986" s="13" t="str">
        <f t="shared" si="5"/>
        <v>ORDER1508</v>
      </c>
      <c r="H986" s="13" t="str">
        <f t="shared" si="6"/>
        <v>CUST5687</v>
      </c>
      <c r="I986" s="13" t="str">
        <f t="shared" si="7"/>
        <v>ChickenBreast</v>
      </c>
      <c r="J986" s="13" t="str">
        <f t="shared" si="8"/>
        <v>1</v>
      </c>
      <c r="K986" s="13" t="str">
        <f t="shared" si="9"/>
        <v>125</v>
      </c>
    </row>
    <row r="987">
      <c r="A987" s="10">
        <v>986.0</v>
      </c>
      <c r="B987" s="11" t="s">
        <v>1005</v>
      </c>
      <c r="C987" s="12" t="str">
        <f t="shared" si="1"/>
        <v>ORDER1508//CUST5687/45421/Apples/Q-1/*@?##75</v>
      </c>
      <c r="D987" s="13" t="str">
        <f t="shared" si="2"/>
        <v>ORDER1508CUST568745421ApplesQ-1*@?##75</v>
      </c>
      <c r="E987" s="13" t="str">
        <f t="shared" si="3"/>
        <v>ORDER1508CUST568745421ApplesQ175</v>
      </c>
      <c r="F987" s="14">
        <f t="shared" si="4"/>
        <v>45421</v>
      </c>
      <c r="G987" s="13" t="str">
        <f t="shared" si="5"/>
        <v>ORDER1508</v>
      </c>
      <c r="H987" s="13" t="str">
        <f t="shared" si="6"/>
        <v>CUST5687</v>
      </c>
      <c r="I987" s="13" t="str">
        <f t="shared" si="7"/>
        <v>Apples</v>
      </c>
      <c r="J987" s="13" t="str">
        <f t="shared" si="8"/>
        <v>1</v>
      </c>
      <c r="K987" s="13" t="str">
        <f t="shared" si="9"/>
        <v>75</v>
      </c>
    </row>
    <row r="988">
      <c r="A988" s="10">
        <v>987.0</v>
      </c>
      <c r="B988" s="11" t="s">
        <v>1006</v>
      </c>
      <c r="C988" s="12" t="str">
        <f t="shared" si="1"/>
        <v>ORDER1507//CUST2832/45421/Bananas/Q-1/*@?##25</v>
      </c>
      <c r="D988" s="13" t="str">
        <f t="shared" si="2"/>
        <v>ORDER1507CUST283245421BananasQ-1*@?##25</v>
      </c>
      <c r="E988" s="13" t="str">
        <f t="shared" si="3"/>
        <v>ORDER1507CUST283245421BananasQ125</v>
      </c>
      <c r="F988" s="14">
        <f t="shared" si="4"/>
        <v>45421</v>
      </c>
      <c r="G988" s="13" t="str">
        <f t="shared" si="5"/>
        <v>ORDER1507</v>
      </c>
      <c r="H988" s="13" t="str">
        <f t="shared" si="6"/>
        <v>CUST2832</v>
      </c>
      <c r="I988" s="13" t="str">
        <f t="shared" si="7"/>
        <v>Bananas</v>
      </c>
      <c r="J988" s="13" t="str">
        <f t="shared" si="8"/>
        <v>1</v>
      </c>
      <c r="K988" s="13" t="str">
        <f t="shared" si="9"/>
        <v>25</v>
      </c>
    </row>
    <row r="989">
      <c r="A989" s="10">
        <v>988.0</v>
      </c>
      <c r="B989" s="11" t="s">
        <v>1007</v>
      </c>
      <c r="C989" s="12" t="str">
        <f t="shared" si="1"/>
        <v>ORDER1507//CUST2832/45421/Potatoes/Q-1/*@?##15</v>
      </c>
      <c r="D989" s="13" t="str">
        <f t="shared" si="2"/>
        <v>ORDER1507CUST283245421PotatoesQ-1*@?##15</v>
      </c>
      <c r="E989" s="13" t="str">
        <f t="shared" si="3"/>
        <v>ORDER1507CUST283245421PotatoesQ115</v>
      </c>
      <c r="F989" s="14">
        <f t="shared" si="4"/>
        <v>45421</v>
      </c>
      <c r="G989" s="13" t="str">
        <f t="shared" si="5"/>
        <v>ORDER1507</v>
      </c>
      <c r="H989" s="13" t="str">
        <f t="shared" si="6"/>
        <v>CUST2832</v>
      </c>
      <c r="I989" s="13" t="str">
        <f t="shared" si="7"/>
        <v>Potatoes</v>
      </c>
      <c r="J989" s="13" t="str">
        <f t="shared" si="8"/>
        <v>1</v>
      </c>
      <c r="K989" s="13" t="str">
        <f t="shared" si="9"/>
        <v>15</v>
      </c>
    </row>
    <row r="990">
      <c r="A990" s="10">
        <v>989.0</v>
      </c>
      <c r="B990" s="11" t="s">
        <v>1008</v>
      </c>
      <c r="C990" s="12" t="str">
        <f t="shared" si="1"/>
        <v>ORDER1506//CUST7498/45421/Onions/Q-1/*@?##12.5</v>
      </c>
      <c r="D990" s="13" t="str">
        <f t="shared" si="2"/>
        <v>ORDER1506CUST749845421OnionsQ-1*@?##12.5</v>
      </c>
      <c r="E990" s="13" t="str">
        <f t="shared" si="3"/>
        <v>ORDER1506CUST749845421OnionsQ112.5</v>
      </c>
      <c r="F990" s="14">
        <f t="shared" si="4"/>
        <v>45421</v>
      </c>
      <c r="G990" s="13" t="str">
        <f t="shared" si="5"/>
        <v>ORDER1506</v>
      </c>
      <c r="H990" s="13" t="str">
        <f t="shared" si="6"/>
        <v>CUST7498</v>
      </c>
      <c r="I990" s="13" t="str">
        <f t="shared" si="7"/>
        <v>Onions</v>
      </c>
      <c r="J990" s="13" t="str">
        <f t="shared" si="8"/>
        <v>1</v>
      </c>
      <c r="K990" s="13" t="str">
        <f t="shared" si="9"/>
        <v>12.5</v>
      </c>
    </row>
    <row r="991">
      <c r="A991" s="10">
        <v>990.0</v>
      </c>
      <c r="B991" s="11" t="s">
        <v>1009</v>
      </c>
      <c r="C991" s="12" t="str">
        <f t="shared" si="1"/>
        <v>ORDER1506//CUST7498/45421/Paneer/Q-1/*@?##40</v>
      </c>
      <c r="D991" s="13" t="str">
        <f t="shared" si="2"/>
        <v>ORDER1506CUST749845421PaneerQ-1*@?##40</v>
      </c>
      <c r="E991" s="13" t="str">
        <f t="shared" si="3"/>
        <v>ORDER1506CUST749845421PaneerQ140</v>
      </c>
      <c r="F991" s="14">
        <f t="shared" si="4"/>
        <v>45421</v>
      </c>
      <c r="G991" s="13" t="str">
        <f t="shared" si="5"/>
        <v>ORDER1506</v>
      </c>
      <c r="H991" s="13" t="str">
        <f t="shared" si="6"/>
        <v>CUST7498</v>
      </c>
      <c r="I991" s="13" t="str">
        <f t="shared" si="7"/>
        <v>Paneer</v>
      </c>
      <c r="J991" s="13" t="str">
        <f t="shared" si="8"/>
        <v>1</v>
      </c>
      <c r="K991" s="13" t="str">
        <f t="shared" si="9"/>
        <v>40</v>
      </c>
    </row>
    <row r="992">
      <c r="A992" s="10">
        <v>991.0</v>
      </c>
      <c r="B992" s="11" t="s">
        <v>1010</v>
      </c>
      <c r="C992" s="12" t="str">
        <f t="shared" si="1"/>
        <v>ORDER1505//CUST6327/45421/Butter/Q-1/*@?##125</v>
      </c>
      <c r="D992" s="13" t="str">
        <f t="shared" si="2"/>
        <v>ORDER1505CUST632745421ButterQ-1*@?##125</v>
      </c>
      <c r="E992" s="13" t="str">
        <f t="shared" si="3"/>
        <v>ORDER1505CUST632745421ButterQ1125</v>
      </c>
      <c r="F992" s="14">
        <f t="shared" si="4"/>
        <v>45421</v>
      </c>
      <c r="G992" s="13" t="str">
        <f t="shared" si="5"/>
        <v>ORDER1505</v>
      </c>
      <c r="H992" s="13" t="str">
        <f t="shared" si="6"/>
        <v>CUST6327</v>
      </c>
      <c r="I992" s="13" t="str">
        <f t="shared" si="7"/>
        <v>Butter</v>
      </c>
      <c r="J992" s="13" t="str">
        <f t="shared" si="8"/>
        <v>1</v>
      </c>
      <c r="K992" s="13" t="str">
        <f t="shared" si="9"/>
        <v>125</v>
      </c>
    </row>
    <row r="993">
      <c r="A993" s="10">
        <v>992.0</v>
      </c>
      <c r="B993" s="11" t="s">
        <v>1011</v>
      </c>
      <c r="C993" s="12" t="str">
        <f t="shared" si="1"/>
        <v>ORDER1505//CUST6327/45421/CheeseSlices/Q-2/*@?##120</v>
      </c>
      <c r="D993" s="13" t="str">
        <f t="shared" si="2"/>
        <v>ORDER1505CUST632745421CheeseSlicesQ-2*@?##120</v>
      </c>
      <c r="E993" s="13" t="str">
        <f t="shared" si="3"/>
        <v>ORDER1505CUST632745421CheeseSlicesQ2120</v>
      </c>
      <c r="F993" s="14">
        <f t="shared" si="4"/>
        <v>45421</v>
      </c>
      <c r="G993" s="13" t="str">
        <f t="shared" si="5"/>
        <v>ORDER1505</v>
      </c>
      <c r="H993" s="13" t="str">
        <f t="shared" si="6"/>
        <v>CUST6327</v>
      </c>
      <c r="I993" s="13" t="str">
        <f t="shared" si="7"/>
        <v>CheeseSlices</v>
      </c>
      <c r="J993" s="13" t="str">
        <f t="shared" si="8"/>
        <v>2</v>
      </c>
      <c r="K993" s="13" t="str">
        <f t="shared" si="9"/>
        <v>120</v>
      </c>
    </row>
    <row r="994">
      <c r="A994" s="10">
        <v>993.0</v>
      </c>
      <c r="B994" s="11" t="s">
        <v>1012</v>
      </c>
      <c r="C994" s="12" t="str">
        <f t="shared" si="1"/>
        <v>ORDER1504//CUST1509/45421/Sugar/Q-1/*@?##22.5</v>
      </c>
      <c r="D994" s="13" t="str">
        <f t="shared" si="2"/>
        <v>ORDER1504CUST150945421SugarQ-1*@?##22.5</v>
      </c>
      <c r="E994" s="13" t="str">
        <f t="shared" si="3"/>
        <v>ORDER1504CUST150945421SugarQ122.5</v>
      </c>
      <c r="F994" s="14">
        <f t="shared" si="4"/>
        <v>45421</v>
      </c>
      <c r="G994" s="13" t="str">
        <f t="shared" si="5"/>
        <v>ORDER1504</v>
      </c>
      <c r="H994" s="13" t="str">
        <f t="shared" si="6"/>
        <v>CUST1509</v>
      </c>
      <c r="I994" s="13" t="str">
        <f t="shared" si="7"/>
        <v>Sugar</v>
      </c>
      <c r="J994" s="13" t="str">
        <f t="shared" si="8"/>
        <v>1</v>
      </c>
      <c r="K994" s="13" t="str">
        <f t="shared" si="9"/>
        <v>22.5</v>
      </c>
    </row>
    <row r="995">
      <c r="A995" s="10">
        <v>994.0</v>
      </c>
      <c r="B995" s="11" t="s">
        <v>1013</v>
      </c>
      <c r="C995" s="12" t="str">
        <f t="shared" si="1"/>
        <v>ORDER1504//CUST1509/45421/CookingOil/Q-1/*@?##75</v>
      </c>
      <c r="D995" s="13" t="str">
        <f t="shared" si="2"/>
        <v>ORDER1504CUST150945421CookingOilQ-1*@?##75</v>
      </c>
      <c r="E995" s="13" t="str">
        <f t="shared" si="3"/>
        <v>ORDER1504CUST150945421CookingOilQ175</v>
      </c>
      <c r="F995" s="14">
        <f t="shared" si="4"/>
        <v>45421</v>
      </c>
      <c r="G995" s="13" t="str">
        <f t="shared" si="5"/>
        <v>ORDER1504</v>
      </c>
      <c r="H995" s="13" t="str">
        <f t="shared" si="6"/>
        <v>CUST1509</v>
      </c>
      <c r="I995" s="13" t="str">
        <f t="shared" si="7"/>
        <v>CookingOil</v>
      </c>
      <c r="J995" s="13" t="str">
        <f t="shared" si="8"/>
        <v>1</v>
      </c>
      <c r="K995" s="13" t="str">
        <f t="shared" si="9"/>
        <v>75</v>
      </c>
    </row>
    <row r="996">
      <c r="A996" s="10">
        <v>995.0</v>
      </c>
      <c r="B996" s="11" t="s">
        <v>1014</v>
      </c>
      <c r="C996" s="12" t="str">
        <f t="shared" si="1"/>
        <v>ORDER1503//CUST1960/45421/TeaLeaves/Q-1/*@?##60</v>
      </c>
      <c r="D996" s="13" t="str">
        <f t="shared" si="2"/>
        <v>ORDER1503CUST196045421TeaLeavesQ-1*@?##60</v>
      </c>
      <c r="E996" s="13" t="str">
        <f t="shared" si="3"/>
        <v>ORDER1503CUST196045421TeaLeavesQ160</v>
      </c>
      <c r="F996" s="14">
        <f t="shared" si="4"/>
        <v>45421</v>
      </c>
      <c r="G996" s="13" t="str">
        <f t="shared" si="5"/>
        <v>ORDER1503</v>
      </c>
      <c r="H996" s="13" t="str">
        <f t="shared" si="6"/>
        <v>CUST1960</v>
      </c>
      <c r="I996" s="13" t="str">
        <f t="shared" si="7"/>
        <v>TeaLeaves</v>
      </c>
      <c r="J996" s="13" t="str">
        <f t="shared" si="8"/>
        <v>1</v>
      </c>
      <c r="K996" s="13" t="str">
        <f t="shared" si="9"/>
        <v>60</v>
      </c>
    </row>
    <row r="997">
      <c r="A997" s="10">
        <v>996.0</v>
      </c>
      <c r="B997" s="11" t="s">
        <v>1015</v>
      </c>
      <c r="C997" s="12" t="str">
        <f t="shared" si="1"/>
        <v>ORDER1503//CUST1960/45421/CoffeePowder/Q-2/*@?##90</v>
      </c>
      <c r="D997" s="13" t="str">
        <f t="shared" si="2"/>
        <v>ORDER1503CUST196045421CoffeePowderQ-2*@?##90</v>
      </c>
      <c r="E997" s="13" t="str">
        <f t="shared" si="3"/>
        <v>ORDER1503CUST196045421CoffeePowderQ290</v>
      </c>
      <c r="F997" s="14">
        <f t="shared" si="4"/>
        <v>45421</v>
      </c>
      <c r="G997" s="13" t="str">
        <f t="shared" si="5"/>
        <v>ORDER1503</v>
      </c>
      <c r="H997" s="13" t="str">
        <f t="shared" si="6"/>
        <v>CUST1960</v>
      </c>
      <c r="I997" s="13" t="str">
        <f t="shared" si="7"/>
        <v>CoffeePowder</v>
      </c>
      <c r="J997" s="13" t="str">
        <f t="shared" si="8"/>
        <v>2</v>
      </c>
      <c r="K997" s="13" t="str">
        <f t="shared" si="9"/>
        <v>90</v>
      </c>
    </row>
    <row r="998">
      <c r="A998" s="10">
        <v>997.0</v>
      </c>
      <c r="B998" s="11" t="s">
        <v>1016</v>
      </c>
      <c r="C998" s="12" t="str">
        <f t="shared" si="1"/>
        <v>ORDER1502//CUST8836/45421/Biscuits/Q-1/*@?##20</v>
      </c>
      <c r="D998" s="13" t="str">
        <f t="shared" si="2"/>
        <v>ORDER1502CUST883645421BiscuitsQ-1*@?##20</v>
      </c>
      <c r="E998" s="13" t="str">
        <f t="shared" si="3"/>
        <v>ORDER1502CUST883645421BiscuitsQ120</v>
      </c>
      <c r="F998" s="14">
        <f t="shared" si="4"/>
        <v>45421</v>
      </c>
      <c r="G998" s="13" t="str">
        <f t="shared" si="5"/>
        <v>ORDER1502</v>
      </c>
      <c r="H998" s="13" t="str">
        <f t="shared" si="6"/>
        <v>CUST8836</v>
      </c>
      <c r="I998" s="13" t="str">
        <f t="shared" si="7"/>
        <v>Biscuits</v>
      </c>
      <c r="J998" s="13" t="str">
        <f t="shared" si="8"/>
        <v>1</v>
      </c>
      <c r="K998" s="13" t="str">
        <f t="shared" si="9"/>
        <v>20</v>
      </c>
    </row>
    <row r="999">
      <c r="A999" s="10">
        <v>998.0</v>
      </c>
      <c r="B999" s="11" t="s">
        <v>1017</v>
      </c>
      <c r="C999" s="12" t="str">
        <f t="shared" si="1"/>
        <v>ORDER1502//CUST8836/45421/Chocolates/Q-2/*@?##100</v>
      </c>
      <c r="D999" s="13" t="str">
        <f t="shared" si="2"/>
        <v>ORDER1502CUST883645421ChocolatesQ-2*@?##100</v>
      </c>
      <c r="E999" s="13" t="str">
        <f t="shared" si="3"/>
        <v>ORDER1502CUST883645421ChocolatesQ2100</v>
      </c>
      <c r="F999" s="14">
        <f t="shared" si="4"/>
        <v>45421</v>
      </c>
      <c r="G999" s="13" t="str">
        <f t="shared" si="5"/>
        <v>ORDER1502</v>
      </c>
      <c r="H999" s="13" t="str">
        <f t="shared" si="6"/>
        <v>CUST8836</v>
      </c>
      <c r="I999" s="13" t="str">
        <f t="shared" si="7"/>
        <v>Chocolates</v>
      </c>
      <c r="J999" s="13" t="str">
        <f t="shared" si="8"/>
        <v>2</v>
      </c>
      <c r="K999" s="13" t="str">
        <f t="shared" si="9"/>
        <v>100</v>
      </c>
    </row>
    <row r="1000">
      <c r="A1000" s="10">
        <v>999.0</v>
      </c>
      <c r="B1000" s="11" t="s">
        <v>1018</v>
      </c>
      <c r="C1000" s="12" t="str">
        <f t="shared" si="1"/>
        <v>ORDER1501//CUST4401/45421/IceCream/Q-1/*@?##90</v>
      </c>
      <c r="D1000" s="13" t="str">
        <f t="shared" si="2"/>
        <v>ORDER1501CUST440145421IceCreamQ-1*@?##90</v>
      </c>
      <c r="E1000" s="13" t="str">
        <f t="shared" si="3"/>
        <v>ORDER1501CUST440145421IceCreamQ190</v>
      </c>
      <c r="F1000" s="14">
        <f t="shared" si="4"/>
        <v>45421</v>
      </c>
      <c r="G1000" s="13" t="str">
        <f t="shared" si="5"/>
        <v>ORDER1501</v>
      </c>
      <c r="H1000" s="13" t="str">
        <f t="shared" si="6"/>
        <v>CUST4401</v>
      </c>
      <c r="I1000" s="13" t="str">
        <f t="shared" si="7"/>
        <v>IceCream</v>
      </c>
      <c r="J1000" s="13" t="str">
        <f t="shared" si="8"/>
        <v>1</v>
      </c>
      <c r="K1000" s="13" t="str">
        <f t="shared" si="9"/>
        <v>90</v>
      </c>
    </row>
    <row r="1001">
      <c r="A1001" s="10">
        <v>1000.0</v>
      </c>
      <c r="B1001" s="11" t="s">
        <v>1019</v>
      </c>
      <c r="C1001" s="12" t="str">
        <f t="shared" si="1"/>
        <v>ORDER1501//CUST4401/45421/SoftDrink/Q-1/*@?##50</v>
      </c>
      <c r="D1001" s="13" t="str">
        <f t="shared" si="2"/>
        <v>ORDER1501CUST440145421SoftDrinkQ-1*@?##50</v>
      </c>
      <c r="E1001" s="13" t="str">
        <f t="shared" si="3"/>
        <v>ORDER1501CUST440145421SoftDrinkQ150</v>
      </c>
      <c r="F1001" s="14">
        <f t="shared" si="4"/>
        <v>45421</v>
      </c>
      <c r="G1001" s="13" t="str">
        <f t="shared" si="5"/>
        <v>ORDER1501</v>
      </c>
      <c r="H1001" s="13" t="str">
        <f t="shared" si="6"/>
        <v>CUST4401</v>
      </c>
      <c r="I1001" s="13" t="str">
        <f t="shared" si="7"/>
        <v>SoftDrink</v>
      </c>
      <c r="J1001" s="13" t="str">
        <f t="shared" si="8"/>
        <v>1</v>
      </c>
      <c r="K1001" s="13" t="str">
        <f t="shared" si="9"/>
        <v>50</v>
      </c>
    </row>
    <row r="1002">
      <c r="A1002" s="10">
        <v>1001.0</v>
      </c>
      <c r="B1002" s="11" t="s">
        <v>1020</v>
      </c>
      <c r="C1002" s="12" t="str">
        <f t="shared" si="1"/>
        <v>ORDER1500//CUST3153/45421/BasmatiRice/Q-1/*@?##60</v>
      </c>
      <c r="D1002" s="13" t="str">
        <f t="shared" si="2"/>
        <v>ORDER1500CUST315345421BasmatiRiceQ-1*@?##60</v>
      </c>
      <c r="E1002" s="13" t="str">
        <f t="shared" si="3"/>
        <v>ORDER1500CUST315345421BasmatiRiceQ160</v>
      </c>
      <c r="F1002" s="14">
        <f t="shared" si="4"/>
        <v>45421</v>
      </c>
      <c r="G1002" s="13" t="str">
        <f t="shared" si="5"/>
        <v>ORDER1500</v>
      </c>
      <c r="H1002" s="13" t="str">
        <f t="shared" si="6"/>
        <v>CUST3153</v>
      </c>
      <c r="I1002" s="13" t="str">
        <f t="shared" si="7"/>
        <v>BasmatiRice</v>
      </c>
      <c r="J1002" s="13" t="str">
        <f t="shared" si="8"/>
        <v>1</v>
      </c>
      <c r="K1002" s="13" t="str">
        <f t="shared" si="9"/>
        <v>60</v>
      </c>
    </row>
    <row r="1003">
      <c r="A1003" s="10">
        <v>1002.0</v>
      </c>
      <c r="B1003" s="11" t="s">
        <v>1021</v>
      </c>
      <c r="C1003" s="12" t="str">
        <f t="shared" si="1"/>
        <v>ORDER1500//CUST3153/45421/WholeWheatBread/Q-2/*@?##40</v>
      </c>
      <c r="D1003" s="13" t="str">
        <f t="shared" si="2"/>
        <v>ORDER1500CUST315345421WholeWheatBreadQ-2*@?##40</v>
      </c>
      <c r="E1003" s="13" t="str">
        <f t="shared" si="3"/>
        <v>ORDER1500CUST315345421WholeWheatBreadQ240</v>
      </c>
      <c r="F1003" s="14">
        <f t="shared" si="4"/>
        <v>45421</v>
      </c>
      <c r="G1003" s="13" t="str">
        <f t="shared" si="5"/>
        <v>ORDER1500</v>
      </c>
      <c r="H1003" s="13" t="str">
        <f t="shared" si="6"/>
        <v>CUST3153</v>
      </c>
      <c r="I1003" s="13" t="str">
        <f t="shared" si="7"/>
        <v>WholeWheatBread</v>
      </c>
      <c r="J1003" s="13" t="str">
        <f t="shared" si="8"/>
        <v>2</v>
      </c>
      <c r="K1003" s="13" t="str">
        <f t="shared" si="9"/>
        <v>40</v>
      </c>
    </row>
    <row r="1004">
      <c r="A1004" s="10">
        <v>1003.0</v>
      </c>
      <c r="B1004" s="11" t="s">
        <v>1022</v>
      </c>
      <c r="C1004" s="12" t="str">
        <f t="shared" si="1"/>
        <v>ORDER1499//CUST4485/45421/FreshMilk/Q-1/*@?##30</v>
      </c>
      <c r="D1004" s="13" t="str">
        <f t="shared" si="2"/>
        <v>ORDER1499CUST448545421FreshMilkQ-1*@?##30</v>
      </c>
      <c r="E1004" s="13" t="str">
        <f t="shared" si="3"/>
        <v>ORDER1499CUST448545421FreshMilkQ130</v>
      </c>
      <c r="F1004" s="14">
        <f t="shared" si="4"/>
        <v>45421</v>
      </c>
      <c r="G1004" s="13" t="str">
        <f t="shared" si="5"/>
        <v>ORDER1499</v>
      </c>
      <c r="H1004" s="13" t="str">
        <f t="shared" si="6"/>
        <v>CUST4485</v>
      </c>
      <c r="I1004" s="13" t="str">
        <f t="shared" si="7"/>
        <v>FreshMilk</v>
      </c>
      <c r="J1004" s="13" t="str">
        <f t="shared" si="8"/>
        <v>1</v>
      </c>
      <c r="K1004" s="13" t="str">
        <f t="shared" si="9"/>
        <v>30</v>
      </c>
    </row>
    <row r="1005">
      <c r="A1005" s="10">
        <v>1004.0</v>
      </c>
      <c r="B1005" s="11" t="s">
        <v>1023</v>
      </c>
      <c r="C1005" s="12" t="str">
        <f t="shared" si="1"/>
        <v>ORDER1499//CUST4485/45421/Eggs/Q-2/*@?##80</v>
      </c>
      <c r="D1005" s="13" t="str">
        <f t="shared" si="2"/>
        <v>ORDER1499CUST448545421EggsQ-2*@?##80</v>
      </c>
      <c r="E1005" s="13" t="str">
        <f t="shared" si="3"/>
        <v>ORDER1499CUST448545421EggsQ280</v>
      </c>
      <c r="F1005" s="14">
        <f t="shared" si="4"/>
        <v>45421</v>
      </c>
      <c r="G1005" s="13" t="str">
        <f t="shared" si="5"/>
        <v>ORDER1499</v>
      </c>
      <c r="H1005" s="13" t="str">
        <f t="shared" si="6"/>
        <v>CUST4485</v>
      </c>
      <c r="I1005" s="13" t="str">
        <f t="shared" si="7"/>
        <v>Eggs</v>
      </c>
      <c r="J1005" s="13" t="str">
        <f t="shared" si="8"/>
        <v>2</v>
      </c>
      <c r="K1005" s="13" t="str">
        <f t="shared" si="9"/>
        <v>80</v>
      </c>
    </row>
    <row r="1006">
      <c r="A1006" s="10">
        <v>1005.0</v>
      </c>
      <c r="B1006" s="11" t="s">
        <v>1024</v>
      </c>
      <c r="C1006" s="12" t="str">
        <f t="shared" si="1"/>
        <v>ORDER1498//CUST4022/45421/ChickenBreast/Q-1/*@?##125</v>
      </c>
      <c r="D1006" s="13" t="str">
        <f t="shared" si="2"/>
        <v>ORDER1498CUST402245421ChickenBreastQ-1*@?##125</v>
      </c>
      <c r="E1006" s="13" t="str">
        <f t="shared" si="3"/>
        <v>ORDER1498CUST402245421ChickenBreastQ1125</v>
      </c>
      <c r="F1006" s="14">
        <f t="shared" si="4"/>
        <v>45421</v>
      </c>
      <c r="G1006" s="13" t="str">
        <f t="shared" si="5"/>
        <v>ORDER1498</v>
      </c>
      <c r="H1006" s="13" t="str">
        <f t="shared" si="6"/>
        <v>CUST4022</v>
      </c>
      <c r="I1006" s="13" t="str">
        <f t="shared" si="7"/>
        <v>ChickenBreast</v>
      </c>
      <c r="J1006" s="13" t="str">
        <f t="shared" si="8"/>
        <v>1</v>
      </c>
      <c r="K1006" s="13" t="str">
        <f t="shared" si="9"/>
        <v>125</v>
      </c>
    </row>
    <row r="1007">
      <c r="A1007" s="10">
        <v>1006.0</v>
      </c>
      <c r="B1007" s="11" t="s">
        <v>1025</v>
      </c>
      <c r="C1007" s="12" t="str">
        <f t="shared" si="1"/>
        <v>ORDER1498//CUST4022/45421/Apples/Q-1/*@?##75</v>
      </c>
      <c r="D1007" s="13" t="str">
        <f t="shared" si="2"/>
        <v>ORDER1498CUST402245421ApplesQ-1*@?##75</v>
      </c>
      <c r="E1007" s="13" t="str">
        <f t="shared" si="3"/>
        <v>ORDER1498CUST402245421ApplesQ175</v>
      </c>
      <c r="F1007" s="14">
        <f t="shared" si="4"/>
        <v>45421</v>
      </c>
      <c r="G1007" s="13" t="str">
        <f t="shared" si="5"/>
        <v>ORDER1498</v>
      </c>
      <c r="H1007" s="13" t="str">
        <f t="shared" si="6"/>
        <v>CUST4022</v>
      </c>
      <c r="I1007" s="13" t="str">
        <f t="shared" si="7"/>
        <v>Apples</v>
      </c>
      <c r="J1007" s="13" t="str">
        <f t="shared" si="8"/>
        <v>1</v>
      </c>
      <c r="K1007" s="13" t="str">
        <f t="shared" si="9"/>
        <v>75</v>
      </c>
    </row>
    <row r="1008">
      <c r="A1008" s="10">
        <v>1007.0</v>
      </c>
      <c r="B1008" s="11" t="s">
        <v>1026</v>
      </c>
      <c r="C1008" s="12" t="str">
        <f t="shared" si="1"/>
        <v>ORDER1497//CUST2188/45421/Bananas/Q-1/*@?##25</v>
      </c>
      <c r="D1008" s="13" t="str">
        <f t="shared" si="2"/>
        <v>ORDER1497CUST218845421BananasQ-1*@?##25</v>
      </c>
      <c r="E1008" s="13" t="str">
        <f t="shared" si="3"/>
        <v>ORDER1497CUST218845421BananasQ125</v>
      </c>
      <c r="F1008" s="14">
        <f t="shared" si="4"/>
        <v>45421</v>
      </c>
      <c r="G1008" s="13" t="str">
        <f t="shared" si="5"/>
        <v>ORDER1497</v>
      </c>
      <c r="H1008" s="13" t="str">
        <f t="shared" si="6"/>
        <v>CUST2188</v>
      </c>
      <c r="I1008" s="13" t="str">
        <f t="shared" si="7"/>
        <v>Bananas</v>
      </c>
      <c r="J1008" s="13" t="str">
        <f t="shared" si="8"/>
        <v>1</v>
      </c>
      <c r="K1008" s="13" t="str">
        <f t="shared" si="9"/>
        <v>25</v>
      </c>
    </row>
    <row r="1009">
      <c r="A1009" s="10">
        <v>1008.0</v>
      </c>
      <c r="B1009" s="11" t="s">
        <v>1027</v>
      </c>
      <c r="C1009" s="12" t="str">
        <f t="shared" si="1"/>
        <v>ORDER1497//CUST2188/45421/Potatoes/Q-2/*@?##30</v>
      </c>
      <c r="D1009" s="13" t="str">
        <f t="shared" si="2"/>
        <v>ORDER1497CUST218845421PotatoesQ-2*@?##30</v>
      </c>
      <c r="E1009" s="13" t="str">
        <f t="shared" si="3"/>
        <v>ORDER1497CUST218845421PotatoesQ230</v>
      </c>
      <c r="F1009" s="14">
        <f t="shared" si="4"/>
        <v>45421</v>
      </c>
      <c r="G1009" s="13" t="str">
        <f t="shared" si="5"/>
        <v>ORDER1497</v>
      </c>
      <c r="H1009" s="13" t="str">
        <f t="shared" si="6"/>
        <v>CUST2188</v>
      </c>
      <c r="I1009" s="13" t="str">
        <f t="shared" si="7"/>
        <v>Potatoes</v>
      </c>
      <c r="J1009" s="13" t="str">
        <f t="shared" si="8"/>
        <v>2</v>
      </c>
      <c r="K1009" s="13" t="str">
        <f t="shared" si="9"/>
        <v>30</v>
      </c>
    </row>
    <row r="1010">
      <c r="A1010" s="10">
        <v>1009.0</v>
      </c>
      <c r="B1010" s="11" t="s">
        <v>1028</v>
      </c>
      <c r="C1010" s="12" t="str">
        <f t="shared" si="1"/>
        <v>ORDER1496//CUST7043/45421/Onions/Q-2/*@?##25</v>
      </c>
      <c r="D1010" s="13" t="str">
        <f t="shared" si="2"/>
        <v>ORDER1496CUST704345421OnionsQ-2*@?##25</v>
      </c>
      <c r="E1010" s="13" t="str">
        <f t="shared" si="3"/>
        <v>ORDER1496CUST704345421OnionsQ225</v>
      </c>
      <c r="F1010" s="14">
        <f t="shared" si="4"/>
        <v>45421</v>
      </c>
      <c r="G1010" s="13" t="str">
        <f t="shared" si="5"/>
        <v>ORDER1496</v>
      </c>
      <c r="H1010" s="13" t="str">
        <f t="shared" si="6"/>
        <v>CUST7043</v>
      </c>
      <c r="I1010" s="13" t="str">
        <f t="shared" si="7"/>
        <v>Onions</v>
      </c>
      <c r="J1010" s="13" t="str">
        <f t="shared" si="8"/>
        <v>2</v>
      </c>
      <c r="K1010" s="13" t="str">
        <f t="shared" si="9"/>
        <v>25</v>
      </c>
    </row>
    <row r="1011">
      <c r="A1011" s="10">
        <v>1010.0</v>
      </c>
      <c r="B1011" s="11" t="s">
        <v>1029</v>
      </c>
      <c r="C1011" s="12" t="str">
        <f t="shared" si="1"/>
        <v>ORDER1496//CUST7043/45421/Paneer/Q-1/*@?##40</v>
      </c>
      <c r="D1011" s="13" t="str">
        <f t="shared" si="2"/>
        <v>ORDER1496CUST704345421PaneerQ-1*@?##40</v>
      </c>
      <c r="E1011" s="13" t="str">
        <f t="shared" si="3"/>
        <v>ORDER1496CUST704345421PaneerQ140</v>
      </c>
      <c r="F1011" s="14">
        <f t="shared" si="4"/>
        <v>45421</v>
      </c>
      <c r="G1011" s="13" t="str">
        <f t="shared" si="5"/>
        <v>ORDER1496</v>
      </c>
      <c r="H1011" s="13" t="str">
        <f t="shared" si="6"/>
        <v>CUST7043</v>
      </c>
      <c r="I1011" s="13" t="str">
        <f t="shared" si="7"/>
        <v>Paneer</v>
      </c>
      <c r="J1011" s="13" t="str">
        <f t="shared" si="8"/>
        <v>1</v>
      </c>
      <c r="K1011" s="13" t="str">
        <f t="shared" si="9"/>
        <v>40</v>
      </c>
    </row>
    <row r="1012">
      <c r="A1012" s="10">
        <v>1011.0</v>
      </c>
      <c r="B1012" s="11" t="s">
        <v>1030</v>
      </c>
      <c r="C1012" s="12" t="str">
        <f t="shared" si="1"/>
        <v>ORDER1495//CUST2502/45421/Butter/Q-1/*@?##125</v>
      </c>
      <c r="D1012" s="13" t="str">
        <f t="shared" si="2"/>
        <v>ORDER1495CUST250245421ButterQ-1*@?##125</v>
      </c>
      <c r="E1012" s="13" t="str">
        <f t="shared" si="3"/>
        <v>ORDER1495CUST250245421ButterQ1125</v>
      </c>
      <c r="F1012" s="14">
        <f t="shared" si="4"/>
        <v>45421</v>
      </c>
      <c r="G1012" s="13" t="str">
        <f t="shared" si="5"/>
        <v>ORDER1495</v>
      </c>
      <c r="H1012" s="13" t="str">
        <f t="shared" si="6"/>
        <v>CUST2502</v>
      </c>
      <c r="I1012" s="13" t="str">
        <f t="shared" si="7"/>
        <v>Butter</v>
      </c>
      <c r="J1012" s="13" t="str">
        <f t="shared" si="8"/>
        <v>1</v>
      </c>
      <c r="K1012" s="13" t="str">
        <f t="shared" si="9"/>
        <v>125</v>
      </c>
    </row>
    <row r="1013">
      <c r="A1013" s="10">
        <v>1012.0</v>
      </c>
      <c r="B1013" s="11" t="s">
        <v>1031</v>
      </c>
      <c r="C1013" s="12" t="str">
        <f t="shared" si="1"/>
        <v>ORDER1495//CUST2502/45421/CheeseSlices/Q-1/*@?##60</v>
      </c>
      <c r="D1013" s="13" t="str">
        <f t="shared" si="2"/>
        <v>ORDER1495CUST250245421CheeseSlicesQ-1*@?##60</v>
      </c>
      <c r="E1013" s="13" t="str">
        <f t="shared" si="3"/>
        <v>ORDER1495CUST250245421CheeseSlicesQ160</v>
      </c>
      <c r="F1013" s="14">
        <f t="shared" si="4"/>
        <v>45421</v>
      </c>
      <c r="G1013" s="13" t="str">
        <f t="shared" si="5"/>
        <v>ORDER1495</v>
      </c>
      <c r="H1013" s="13" t="str">
        <f t="shared" si="6"/>
        <v>CUST2502</v>
      </c>
      <c r="I1013" s="13" t="str">
        <f t="shared" si="7"/>
        <v>CheeseSlices</v>
      </c>
      <c r="J1013" s="13" t="str">
        <f t="shared" si="8"/>
        <v>1</v>
      </c>
      <c r="K1013" s="13" t="str">
        <f t="shared" si="9"/>
        <v>60</v>
      </c>
    </row>
    <row r="1014">
      <c r="A1014" s="10">
        <v>1013.0</v>
      </c>
      <c r="B1014" s="11" t="s">
        <v>1032</v>
      </c>
      <c r="C1014" s="12" t="str">
        <f t="shared" si="1"/>
        <v>ORDER1494//CUST4759/45421/Sugar/Q-1/*@?##22.5</v>
      </c>
      <c r="D1014" s="13" t="str">
        <f t="shared" si="2"/>
        <v>ORDER1494CUST475945421SugarQ-1*@?##22.5</v>
      </c>
      <c r="E1014" s="13" t="str">
        <f t="shared" si="3"/>
        <v>ORDER1494CUST475945421SugarQ122.5</v>
      </c>
      <c r="F1014" s="14">
        <f t="shared" si="4"/>
        <v>45421</v>
      </c>
      <c r="G1014" s="13" t="str">
        <f t="shared" si="5"/>
        <v>ORDER1494</v>
      </c>
      <c r="H1014" s="13" t="str">
        <f t="shared" si="6"/>
        <v>CUST4759</v>
      </c>
      <c r="I1014" s="13" t="str">
        <f t="shared" si="7"/>
        <v>Sugar</v>
      </c>
      <c r="J1014" s="13" t="str">
        <f t="shared" si="8"/>
        <v>1</v>
      </c>
      <c r="K1014" s="13" t="str">
        <f t="shared" si="9"/>
        <v>22.5</v>
      </c>
    </row>
    <row r="1015">
      <c r="A1015" s="10">
        <v>1014.0</v>
      </c>
      <c r="B1015" s="11" t="s">
        <v>1033</v>
      </c>
      <c r="C1015" s="12" t="str">
        <f t="shared" si="1"/>
        <v>ORDER1494//CUST4759/45421/CookingOil/Q-2/*@?##150</v>
      </c>
      <c r="D1015" s="13" t="str">
        <f t="shared" si="2"/>
        <v>ORDER1494CUST475945421CookingOilQ-2*@?##150</v>
      </c>
      <c r="E1015" s="13" t="str">
        <f t="shared" si="3"/>
        <v>ORDER1494CUST475945421CookingOilQ2150</v>
      </c>
      <c r="F1015" s="14">
        <f t="shared" si="4"/>
        <v>45421</v>
      </c>
      <c r="G1015" s="13" t="str">
        <f t="shared" si="5"/>
        <v>ORDER1494</v>
      </c>
      <c r="H1015" s="13" t="str">
        <f t="shared" si="6"/>
        <v>CUST4759</v>
      </c>
      <c r="I1015" s="13" t="str">
        <f t="shared" si="7"/>
        <v>CookingOil</v>
      </c>
      <c r="J1015" s="13" t="str">
        <f t="shared" si="8"/>
        <v>2</v>
      </c>
      <c r="K1015" s="13" t="str">
        <f t="shared" si="9"/>
        <v>150</v>
      </c>
    </row>
    <row r="1016">
      <c r="A1016" s="10">
        <v>1015.0</v>
      </c>
      <c r="B1016" s="11" t="s">
        <v>1034</v>
      </c>
      <c r="C1016" s="12" t="str">
        <f t="shared" si="1"/>
        <v>ORDER1493//CUST3384/45421/TeaLeaves/Q-1/*@?##60</v>
      </c>
      <c r="D1016" s="13" t="str">
        <f t="shared" si="2"/>
        <v>ORDER1493CUST338445421TeaLeavesQ-1*@?##60</v>
      </c>
      <c r="E1016" s="13" t="str">
        <f t="shared" si="3"/>
        <v>ORDER1493CUST338445421TeaLeavesQ160</v>
      </c>
      <c r="F1016" s="14">
        <f t="shared" si="4"/>
        <v>45421</v>
      </c>
      <c r="G1016" s="13" t="str">
        <f t="shared" si="5"/>
        <v>ORDER1493</v>
      </c>
      <c r="H1016" s="13" t="str">
        <f t="shared" si="6"/>
        <v>CUST3384</v>
      </c>
      <c r="I1016" s="13" t="str">
        <f t="shared" si="7"/>
        <v>TeaLeaves</v>
      </c>
      <c r="J1016" s="13" t="str">
        <f t="shared" si="8"/>
        <v>1</v>
      </c>
      <c r="K1016" s="13" t="str">
        <f t="shared" si="9"/>
        <v>60</v>
      </c>
    </row>
    <row r="1017">
      <c r="A1017" s="10">
        <v>1016.0</v>
      </c>
      <c r="B1017" s="11" t="s">
        <v>1035</v>
      </c>
      <c r="C1017" s="12" t="str">
        <f t="shared" si="1"/>
        <v>ORDER1493//CUST3384/45421/CoffeePowder/Q-1/*@?##45</v>
      </c>
      <c r="D1017" s="13" t="str">
        <f t="shared" si="2"/>
        <v>ORDER1493CUST338445421CoffeePowderQ-1*@?##45</v>
      </c>
      <c r="E1017" s="13" t="str">
        <f t="shared" si="3"/>
        <v>ORDER1493CUST338445421CoffeePowderQ145</v>
      </c>
      <c r="F1017" s="14">
        <f t="shared" si="4"/>
        <v>45421</v>
      </c>
      <c r="G1017" s="13" t="str">
        <f t="shared" si="5"/>
        <v>ORDER1493</v>
      </c>
      <c r="H1017" s="13" t="str">
        <f t="shared" si="6"/>
        <v>CUST3384</v>
      </c>
      <c r="I1017" s="13" t="str">
        <f t="shared" si="7"/>
        <v>CoffeePowder</v>
      </c>
      <c r="J1017" s="13" t="str">
        <f t="shared" si="8"/>
        <v>1</v>
      </c>
      <c r="K1017" s="13" t="str">
        <f t="shared" si="9"/>
        <v>45</v>
      </c>
    </row>
    <row r="1018">
      <c r="A1018" s="10">
        <v>1017.0</v>
      </c>
      <c r="B1018" s="11" t="s">
        <v>1036</v>
      </c>
      <c r="C1018" s="12" t="str">
        <f t="shared" si="1"/>
        <v>ORDER1492//CUST4052/45420/Biscuits/Q-1/*@?##20</v>
      </c>
      <c r="D1018" s="13" t="str">
        <f t="shared" si="2"/>
        <v>ORDER1492CUST405245420BiscuitsQ-1*@?##20</v>
      </c>
      <c r="E1018" s="13" t="str">
        <f t="shared" si="3"/>
        <v>ORDER1492CUST405245420BiscuitsQ120</v>
      </c>
      <c r="F1018" s="14">
        <f t="shared" si="4"/>
        <v>45420</v>
      </c>
      <c r="G1018" s="13" t="str">
        <f t="shared" si="5"/>
        <v>ORDER1492</v>
      </c>
      <c r="H1018" s="13" t="str">
        <f t="shared" si="6"/>
        <v>CUST4052</v>
      </c>
      <c r="I1018" s="13" t="str">
        <f t="shared" si="7"/>
        <v>Biscuits</v>
      </c>
      <c r="J1018" s="13" t="str">
        <f t="shared" si="8"/>
        <v>1</v>
      </c>
      <c r="K1018" s="13" t="str">
        <f t="shared" si="9"/>
        <v>20</v>
      </c>
    </row>
    <row r="1019">
      <c r="A1019" s="10">
        <v>1018.0</v>
      </c>
      <c r="B1019" s="11" t="s">
        <v>1037</v>
      </c>
      <c r="C1019" s="12" t="str">
        <f t="shared" si="1"/>
        <v>ORDER1492//CUST4052/45420/Chocolates/Q-1/*@?##50</v>
      </c>
      <c r="D1019" s="13" t="str">
        <f t="shared" si="2"/>
        <v>ORDER1492CUST405245420ChocolatesQ-1*@?##50</v>
      </c>
      <c r="E1019" s="13" t="str">
        <f t="shared" si="3"/>
        <v>ORDER1492CUST405245420ChocolatesQ150</v>
      </c>
      <c r="F1019" s="14">
        <f t="shared" si="4"/>
        <v>45420</v>
      </c>
      <c r="G1019" s="13" t="str">
        <f t="shared" si="5"/>
        <v>ORDER1492</v>
      </c>
      <c r="H1019" s="13" t="str">
        <f t="shared" si="6"/>
        <v>CUST4052</v>
      </c>
      <c r="I1019" s="13" t="str">
        <f t="shared" si="7"/>
        <v>Chocolates</v>
      </c>
      <c r="J1019" s="13" t="str">
        <f t="shared" si="8"/>
        <v>1</v>
      </c>
      <c r="K1019" s="13" t="str">
        <f t="shared" si="9"/>
        <v>50</v>
      </c>
    </row>
    <row r="1020">
      <c r="A1020" s="10">
        <v>1019.0</v>
      </c>
      <c r="B1020" s="11" t="s">
        <v>1038</v>
      </c>
      <c r="C1020" s="12" t="str">
        <f t="shared" si="1"/>
        <v>ORDER1491//CUST4470/45420/IceCream/Q-2/*@?##180</v>
      </c>
      <c r="D1020" s="13" t="str">
        <f t="shared" si="2"/>
        <v>ORDER1491CUST447045420IceCreamQ-2*@?##180</v>
      </c>
      <c r="E1020" s="13" t="str">
        <f t="shared" si="3"/>
        <v>ORDER1491CUST447045420IceCreamQ2180</v>
      </c>
      <c r="F1020" s="14">
        <f t="shared" si="4"/>
        <v>45420</v>
      </c>
      <c r="G1020" s="13" t="str">
        <f t="shared" si="5"/>
        <v>ORDER1491</v>
      </c>
      <c r="H1020" s="13" t="str">
        <f t="shared" si="6"/>
        <v>CUST4470</v>
      </c>
      <c r="I1020" s="13" t="str">
        <f t="shared" si="7"/>
        <v>IceCream</v>
      </c>
      <c r="J1020" s="13" t="str">
        <f t="shared" si="8"/>
        <v>2</v>
      </c>
      <c r="K1020" s="13" t="str">
        <f t="shared" si="9"/>
        <v>180</v>
      </c>
    </row>
    <row r="1021">
      <c r="A1021" s="10">
        <v>1020.0</v>
      </c>
      <c r="B1021" s="11" t="s">
        <v>1039</v>
      </c>
      <c r="C1021" s="12" t="str">
        <f t="shared" si="1"/>
        <v>ORDER1491//CUST4470/45420/SoftDrink/Q-1/*@?##50</v>
      </c>
      <c r="D1021" s="13" t="str">
        <f t="shared" si="2"/>
        <v>ORDER1491CUST447045420SoftDrinkQ-1*@?##50</v>
      </c>
      <c r="E1021" s="13" t="str">
        <f t="shared" si="3"/>
        <v>ORDER1491CUST447045420SoftDrinkQ150</v>
      </c>
      <c r="F1021" s="14">
        <f t="shared" si="4"/>
        <v>45420</v>
      </c>
      <c r="G1021" s="13" t="str">
        <f t="shared" si="5"/>
        <v>ORDER1491</v>
      </c>
      <c r="H1021" s="13" t="str">
        <f t="shared" si="6"/>
        <v>CUST4470</v>
      </c>
      <c r="I1021" s="13" t="str">
        <f t="shared" si="7"/>
        <v>SoftDrink</v>
      </c>
      <c r="J1021" s="13" t="str">
        <f t="shared" si="8"/>
        <v>1</v>
      </c>
      <c r="K1021" s="13" t="str">
        <f t="shared" si="9"/>
        <v>50</v>
      </c>
    </row>
    <row r="1022">
      <c r="A1022" s="10">
        <v>1021.0</v>
      </c>
      <c r="B1022" s="11" t="s">
        <v>1040</v>
      </c>
      <c r="C1022" s="12" t="str">
        <f t="shared" si="1"/>
        <v>ORDER1490//CUST3213/45420/BasmatiRice/Q-1/*@?##60</v>
      </c>
      <c r="D1022" s="13" t="str">
        <f t="shared" si="2"/>
        <v>ORDER1490CUST321345420BasmatiRiceQ-1*@?##60</v>
      </c>
      <c r="E1022" s="13" t="str">
        <f t="shared" si="3"/>
        <v>ORDER1490CUST321345420BasmatiRiceQ160</v>
      </c>
      <c r="F1022" s="14">
        <f t="shared" si="4"/>
        <v>45420</v>
      </c>
      <c r="G1022" s="13" t="str">
        <f t="shared" si="5"/>
        <v>ORDER1490</v>
      </c>
      <c r="H1022" s="13" t="str">
        <f t="shared" si="6"/>
        <v>CUST3213</v>
      </c>
      <c r="I1022" s="13" t="str">
        <f t="shared" si="7"/>
        <v>BasmatiRice</v>
      </c>
      <c r="J1022" s="13" t="str">
        <f t="shared" si="8"/>
        <v>1</v>
      </c>
      <c r="K1022" s="13" t="str">
        <f t="shared" si="9"/>
        <v>60</v>
      </c>
    </row>
    <row r="1023">
      <c r="A1023" s="10">
        <v>1022.0</v>
      </c>
      <c r="B1023" s="11" t="s">
        <v>1041</v>
      </c>
      <c r="C1023" s="12" t="str">
        <f t="shared" si="1"/>
        <v>ORDER1490//CUST3213/45420/WholeWheatBread/Q-1/*@?##20</v>
      </c>
      <c r="D1023" s="13" t="str">
        <f t="shared" si="2"/>
        <v>ORDER1490CUST321345420WholeWheatBreadQ-1*@?##20</v>
      </c>
      <c r="E1023" s="13" t="str">
        <f t="shared" si="3"/>
        <v>ORDER1490CUST321345420WholeWheatBreadQ120</v>
      </c>
      <c r="F1023" s="14">
        <f t="shared" si="4"/>
        <v>45420</v>
      </c>
      <c r="G1023" s="13" t="str">
        <f t="shared" si="5"/>
        <v>ORDER1490</v>
      </c>
      <c r="H1023" s="13" t="str">
        <f t="shared" si="6"/>
        <v>CUST3213</v>
      </c>
      <c r="I1023" s="13" t="str">
        <f t="shared" si="7"/>
        <v>WholeWheatBread</v>
      </c>
      <c r="J1023" s="13" t="str">
        <f t="shared" si="8"/>
        <v>1</v>
      </c>
      <c r="K1023" s="13" t="str">
        <f t="shared" si="9"/>
        <v>20</v>
      </c>
    </row>
    <row r="1024">
      <c r="A1024" s="10">
        <v>1023.0</v>
      </c>
      <c r="B1024" s="11" t="s">
        <v>1042</v>
      </c>
      <c r="C1024" s="12" t="str">
        <f t="shared" si="1"/>
        <v>ORDER1489//CUST2625/45420/FreshMilk/Q-2/*@?##60</v>
      </c>
      <c r="D1024" s="13" t="str">
        <f t="shared" si="2"/>
        <v>ORDER1489CUST262545420FreshMilkQ-2*@?##60</v>
      </c>
      <c r="E1024" s="13" t="str">
        <f t="shared" si="3"/>
        <v>ORDER1489CUST262545420FreshMilkQ260</v>
      </c>
      <c r="F1024" s="14">
        <f t="shared" si="4"/>
        <v>45420</v>
      </c>
      <c r="G1024" s="13" t="str">
        <f t="shared" si="5"/>
        <v>ORDER1489</v>
      </c>
      <c r="H1024" s="13" t="str">
        <f t="shared" si="6"/>
        <v>CUST2625</v>
      </c>
      <c r="I1024" s="13" t="str">
        <f t="shared" si="7"/>
        <v>FreshMilk</v>
      </c>
      <c r="J1024" s="13" t="str">
        <f t="shared" si="8"/>
        <v>2</v>
      </c>
      <c r="K1024" s="13" t="str">
        <f t="shared" si="9"/>
        <v>60</v>
      </c>
    </row>
    <row r="1025">
      <c r="A1025" s="10">
        <v>1024.0</v>
      </c>
      <c r="B1025" s="11" t="s">
        <v>1043</v>
      </c>
      <c r="C1025" s="12" t="str">
        <f t="shared" si="1"/>
        <v>ORDER1489//CUST2625/45420/Eggs/Q-1/*@?##40</v>
      </c>
      <c r="D1025" s="13" t="str">
        <f t="shared" si="2"/>
        <v>ORDER1489CUST262545420EggsQ-1*@?##40</v>
      </c>
      <c r="E1025" s="13" t="str">
        <f t="shared" si="3"/>
        <v>ORDER1489CUST262545420EggsQ140</v>
      </c>
      <c r="F1025" s="14">
        <f t="shared" si="4"/>
        <v>45420</v>
      </c>
      <c r="G1025" s="13" t="str">
        <f t="shared" si="5"/>
        <v>ORDER1489</v>
      </c>
      <c r="H1025" s="13" t="str">
        <f t="shared" si="6"/>
        <v>CUST2625</v>
      </c>
      <c r="I1025" s="13" t="str">
        <f t="shared" si="7"/>
        <v>Eggs</v>
      </c>
      <c r="J1025" s="13" t="str">
        <f t="shared" si="8"/>
        <v>1</v>
      </c>
      <c r="K1025" s="13" t="str">
        <f t="shared" si="9"/>
        <v>40</v>
      </c>
    </row>
    <row r="1026">
      <c r="A1026" s="10">
        <v>1025.0</v>
      </c>
      <c r="B1026" s="11" t="s">
        <v>1044</v>
      </c>
      <c r="C1026" s="12" t="str">
        <f t="shared" si="1"/>
        <v>ORDER1488//CUST9482/45420/ChickenBreast/Q-2/*@?##250</v>
      </c>
      <c r="D1026" s="13" t="str">
        <f t="shared" si="2"/>
        <v>ORDER1488CUST948245420ChickenBreastQ-2*@?##250</v>
      </c>
      <c r="E1026" s="13" t="str">
        <f t="shared" si="3"/>
        <v>ORDER1488CUST948245420ChickenBreastQ2250</v>
      </c>
      <c r="F1026" s="14">
        <f t="shared" si="4"/>
        <v>45420</v>
      </c>
      <c r="G1026" s="13" t="str">
        <f t="shared" si="5"/>
        <v>ORDER1488</v>
      </c>
      <c r="H1026" s="13" t="str">
        <f t="shared" si="6"/>
        <v>CUST9482</v>
      </c>
      <c r="I1026" s="13" t="str">
        <f t="shared" si="7"/>
        <v>ChickenBreast</v>
      </c>
      <c r="J1026" s="13" t="str">
        <f t="shared" si="8"/>
        <v>2</v>
      </c>
      <c r="K1026" s="13" t="str">
        <f t="shared" si="9"/>
        <v>250</v>
      </c>
    </row>
    <row r="1027">
      <c r="A1027" s="10">
        <v>1026.0</v>
      </c>
      <c r="B1027" s="11" t="s">
        <v>1045</v>
      </c>
      <c r="C1027" s="12" t="str">
        <f t="shared" si="1"/>
        <v>ORDER1488//CUST9482/45420/Apples/Q-1/*@?##75</v>
      </c>
      <c r="D1027" s="13" t="str">
        <f t="shared" si="2"/>
        <v>ORDER1488CUST948245420ApplesQ-1*@?##75</v>
      </c>
      <c r="E1027" s="13" t="str">
        <f t="shared" si="3"/>
        <v>ORDER1488CUST948245420ApplesQ175</v>
      </c>
      <c r="F1027" s="14">
        <f t="shared" si="4"/>
        <v>45420</v>
      </c>
      <c r="G1027" s="13" t="str">
        <f t="shared" si="5"/>
        <v>ORDER1488</v>
      </c>
      <c r="H1027" s="13" t="str">
        <f t="shared" si="6"/>
        <v>CUST9482</v>
      </c>
      <c r="I1027" s="13" t="str">
        <f t="shared" si="7"/>
        <v>Apples</v>
      </c>
      <c r="J1027" s="13" t="str">
        <f t="shared" si="8"/>
        <v>1</v>
      </c>
      <c r="K1027" s="13" t="str">
        <f t="shared" si="9"/>
        <v>75</v>
      </c>
    </row>
    <row r="1028">
      <c r="A1028" s="10">
        <v>1027.0</v>
      </c>
      <c r="B1028" s="11" t="s">
        <v>1046</v>
      </c>
      <c r="C1028" s="12" t="str">
        <f t="shared" si="1"/>
        <v>ORDER1487//CUST6210/45420/Bananas/Q-1/*@?##25</v>
      </c>
      <c r="D1028" s="13" t="str">
        <f t="shared" si="2"/>
        <v>ORDER1487CUST621045420BananasQ-1*@?##25</v>
      </c>
      <c r="E1028" s="13" t="str">
        <f t="shared" si="3"/>
        <v>ORDER1487CUST621045420BananasQ125</v>
      </c>
      <c r="F1028" s="14">
        <f t="shared" si="4"/>
        <v>45420</v>
      </c>
      <c r="G1028" s="13" t="str">
        <f t="shared" si="5"/>
        <v>ORDER1487</v>
      </c>
      <c r="H1028" s="13" t="str">
        <f t="shared" si="6"/>
        <v>CUST6210</v>
      </c>
      <c r="I1028" s="13" t="str">
        <f t="shared" si="7"/>
        <v>Bananas</v>
      </c>
      <c r="J1028" s="13" t="str">
        <f t="shared" si="8"/>
        <v>1</v>
      </c>
      <c r="K1028" s="13" t="str">
        <f t="shared" si="9"/>
        <v>25</v>
      </c>
    </row>
    <row r="1029">
      <c r="A1029" s="10">
        <v>1028.0</v>
      </c>
      <c r="B1029" s="11" t="s">
        <v>1047</v>
      </c>
      <c r="C1029" s="12" t="str">
        <f t="shared" si="1"/>
        <v>ORDER1487//CUST6210/45420/Potatoes/Q-2/*@?##30</v>
      </c>
      <c r="D1029" s="13" t="str">
        <f t="shared" si="2"/>
        <v>ORDER1487CUST621045420PotatoesQ-2*@?##30</v>
      </c>
      <c r="E1029" s="13" t="str">
        <f t="shared" si="3"/>
        <v>ORDER1487CUST621045420PotatoesQ230</v>
      </c>
      <c r="F1029" s="14">
        <f t="shared" si="4"/>
        <v>45420</v>
      </c>
      <c r="G1029" s="13" t="str">
        <f t="shared" si="5"/>
        <v>ORDER1487</v>
      </c>
      <c r="H1029" s="13" t="str">
        <f t="shared" si="6"/>
        <v>CUST6210</v>
      </c>
      <c r="I1029" s="13" t="str">
        <f t="shared" si="7"/>
        <v>Potatoes</v>
      </c>
      <c r="J1029" s="13" t="str">
        <f t="shared" si="8"/>
        <v>2</v>
      </c>
      <c r="K1029" s="13" t="str">
        <f t="shared" si="9"/>
        <v>30</v>
      </c>
    </row>
    <row r="1030">
      <c r="A1030" s="10">
        <v>1029.0</v>
      </c>
      <c r="B1030" s="11" t="s">
        <v>1048</v>
      </c>
      <c r="C1030" s="12" t="str">
        <f t="shared" si="1"/>
        <v>ORDER1486//CUST7498/45420/Onions/Q-1/*@?##12.5</v>
      </c>
      <c r="D1030" s="13" t="str">
        <f t="shared" si="2"/>
        <v>ORDER1486CUST749845420OnionsQ-1*@?##12.5</v>
      </c>
      <c r="E1030" s="13" t="str">
        <f t="shared" si="3"/>
        <v>ORDER1486CUST749845420OnionsQ112.5</v>
      </c>
      <c r="F1030" s="14">
        <f t="shared" si="4"/>
        <v>45420</v>
      </c>
      <c r="G1030" s="13" t="str">
        <f t="shared" si="5"/>
        <v>ORDER1486</v>
      </c>
      <c r="H1030" s="13" t="str">
        <f t="shared" si="6"/>
        <v>CUST7498</v>
      </c>
      <c r="I1030" s="13" t="str">
        <f t="shared" si="7"/>
        <v>Onions</v>
      </c>
      <c r="J1030" s="13" t="str">
        <f t="shared" si="8"/>
        <v>1</v>
      </c>
      <c r="K1030" s="13" t="str">
        <f t="shared" si="9"/>
        <v>12.5</v>
      </c>
    </row>
    <row r="1031">
      <c r="A1031" s="10">
        <v>1030.0</v>
      </c>
      <c r="B1031" s="11" t="s">
        <v>1049</v>
      </c>
      <c r="C1031" s="12" t="str">
        <f t="shared" si="1"/>
        <v>ORDER1486//CUST7498/45420/Paneer/Q-1/*@?##40</v>
      </c>
      <c r="D1031" s="13" t="str">
        <f t="shared" si="2"/>
        <v>ORDER1486CUST749845420PaneerQ-1*@?##40</v>
      </c>
      <c r="E1031" s="13" t="str">
        <f t="shared" si="3"/>
        <v>ORDER1486CUST749845420PaneerQ140</v>
      </c>
      <c r="F1031" s="14">
        <f t="shared" si="4"/>
        <v>45420</v>
      </c>
      <c r="G1031" s="13" t="str">
        <f t="shared" si="5"/>
        <v>ORDER1486</v>
      </c>
      <c r="H1031" s="13" t="str">
        <f t="shared" si="6"/>
        <v>CUST7498</v>
      </c>
      <c r="I1031" s="13" t="str">
        <f t="shared" si="7"/>
        <v>Paneer</v>
      </c>
      <c r="J1031" s="13" t="str">
        <f t="shared" si="8"/>
        <v>1</v>
      </c>
      <c r="K1031" s="13" t="str">
        <f t="shared" si="9"/>
        <v>40</v>
      </c>
    </row>
    <row r="1032">
      <c r="A1032" s="10">
        <v>1031.0</v>
      </c>
      <c r="B1032" s="11" t="s">
        <v>1050</v>
      </c>
      <c r="C1032" s="12" t="str">
        <f t="shared" si="1"/>
        <v>ORDER1485//CUST6201/45420/Butter/Q-1/*@?##125</v>
      </c>
      <c r="D1032" s="13" t="str">
        <f t="shared" si="2"/>
        <v>ORDER1485CUST620145420ButterQ-1*@?##125</v>
      </c>
      <c r="E1032" s="13" t="str">
        <f t="shared" si="3"/>
        <v>ORDER1485CUST620145420ButterQ1125</v>
      </c>
      <c r="F1032" s="14">
        <f t="shared" si="4"/>
        <v>45420</v>
      </c>
      <c r="G1032" s="13" t="str">
        <f t="shared" si="5"/>
        <v>ORDER1485</v>
      </c>
      <c r="H1032" s="13" t="str">
        <f t="shared" si="6"/>
        <v>CUST6201</v>
      </c>
      <c r="I1032" s="13" t="str">
        <f t="shared" si="7"/>
        <v>Butter</v>
      </c>
      <c r="J1032" s="13" t="str">
        <f t="shared" si="8"/>
        <v>1</v>
      </c>
      <c r="K1032" s="13" t="str">
        <f t="shared" si="9"/>
        <v>125</v>
      </c>
    </row>
    <row r="1033">
      <c r="A1033" s="10">
        <v>1032.0</v>
      </c>
      <c r="B1033" s="11" t="s">
        <v>1051</v>
      </c>
      <c r="C1033" s="12" t="str">
        <f t="shared" si="1"/>
        <v>ORDER1485//CUST6201/45420/CheeseSlices/Q-1/*@?##60</v>
      </c>
      <c r="D1033" s="13" t="str">
        <f t="shared" si="2"/>
        <v>ORDER1485CUST620145420CheeseSlicesQ-1*@?##60</v>
      </c>
      <c r="E1033" s="13" t="str">
        <f t="shared" si="3"/>
        <v>ORDER1485CUST620145420CheeseSlicesQ160</v>
      </c>
      <c r="F1033" s="14">
        <f t="shared" si="4"/>
        <v>45420</v>
      </c>
      <c r="G1033" s="13" t="str">
        <f t="shared" si="5"/>
        <v>ORDER1485</v>
      </c>
      <c r="H1033" s="13" t="str">
        <f t="shared" si="6"/>
        <v>CUST6201</v>
      </c>
      <c r="I1033" s="13" t="str">
        <f t="shared" si="7"/>
        <v>CheeseSlices</v>
      </c>
      <c r="J1033" s="13" t="str">
        <f t="shared" si="8"/>
        <v>1</v>
      </c>
      <c r="K1033" s="13" t="str">
        <f t="shared" si="9"/>
        <v>60</v>
      </c>
    </row>
    <row r="1034">
      <c r="A1034" s="10">
        <v>1033.0</v>
      </c>
      <c r="B1034" s="11" t="s">
        <v>1052</v>
      </c>
      <c r="C1034" s="12" t="str">
        <f t="shared" si="1"/>
        <v>ORDER1484//CUST8244/45420/Sugar/Q-1/*@?##22.5</v>
      </c>
      <c r="D1034" s="13" t="str">
        <f t="shared" si="2"/>
        <v>ORDER1484CUST824445420SugarQ-1*@?##22.5</v>
      </c>
      <c r="E1034" s="13" t="str">
        <f t="shared" si="3"/>
        <v>ORDER1484CUST824445420SugarQ122.5</v>
      </c>
      <c r="F1034" s="14">
        <f t="shared" si="4"/>
        <v>45420</v>
      </c>
      <c r="G1034" s="13" t="str">
        <f t="shared" si="5"/>
        <v>ORDER1484</v>
      </c>
      <c r="H1034" s="13" t="str">
        <f t="shared" si="6"/>
        <v>CUST8244</v>
      </c>
      <c r="I1034" s="13" t="str">
        <f t="shared" si="7"/>
        <v>Sugar</v>
      </c>
      <c r="J1034" s="13" t="str">
        <f t="shared" si="8"/>
        <v>1</v>
      </c>
      <c r="K1034" s="13" t="str">
        <f t="shared" si="9"/>
        <v>22.5</v>
      </c>
    </row>
    <row r="1035">
      <c r="A1035" s="10">
        <v>1034.0</v>
      </c>
      <c r="B1035" s="11" t="s">
        <v>1053</v>
      </c>
      <c r="C1035" s="12" t="str">
        <f t="shared" si="1"/>
        <v>ORDER1484//CUST8244/45420/CookingOil/Q-1/*@?##75</v>
      </c>
      <c r="D1035" s="13" t="str">
        <f t="shared" si="2"/>
        <v>ORDER1484CUST824445420CookingOilQ-1*@?##75</v>
      </c>
      <c r="E1035" s="13" t="str">
        <f t="shared" si="3"/>
        <v>ORDER1484CUST824445420CookingOilQ175</v>
      </c>
      <c r="F1035" s="14">
        <f t="shared" si="4"/>
        <v>45420</v>
      </c>
      <c r="G1035" s="13" t="str">
        <f t="shared" si="5"/>
        <v>ORDER1484</v>
      </c>
      <c r="H1035" s="13" t="str">
        <f t="shared" si="6"/>
        <v>CUST8244</v>
      </c>
      <c r="I1035" s="13" t="str">
        <f t="shared" si="7"/>
        <v>CookingOil</v>
      </c>
      <c r="J1035" s="13" t="str">
        <f t="shared" si="8"/>
        <v>1</v>
      </c>
      <c r="K1035" s="13" t="str">
        <f t="shared" si="9"/>
        <v>75</v>
      </c>
    </row>
    <row r="1036">
      <c r="A1036" s="10">
        <v>1035.0</v>
      </c>
      <c r="B1036" s="11" t="s">
        <v>1054</v>
      </c>
      <c r="C1036" s="12" t="str">
        <f t="shared" si="1"/>
        <v>ORDER1483//CUST8814/45420/TeaLeaves/Q-1/*@?##60</v>
      </c>
      <c r="D1036" s="13" t="str">
        <f t="shared" si="2"/>
        <v>ORDER1483CUST881445420TeaLeavesQ-1*@?##60</v>
      </c>
      <c r="E1036" s="13" t="str">
        <f t="shared" si="3"/>
        <v>ORDER1483CUST881445420TeaLeavesQ160</v>
      </c>
      <c r="F1036" s="14">
        <f t="shared" si="4"/>
        <v>45420</v>
      </c>
      <c r="G1036" s="13" t="str">
        <f t="shared" si="5"/>
        <v>ORDER1483</v>
      </c>
      <c r="H1036" s="13" t="str">
        <f t="shared" si="6"/>
        <v>CUST8814</v>
      </c>
      <c r="I1036" s="13" t="str">
        <f t="shared" si="7"/>
        <v>TeaLeaves</v>
      </c>
      <c r="J1036" s="13" t="str">
        <f t="shared" si="8"/>
        <v>1</v>
      </c>
      <c r="K1036" s="13" t="str">
        <f t="shared" si="9"/>
        <v>60</v>
      </c>
    </row>
    <row r="1037">
      <c r="A1037" s="10">
        <v>1036.0</v>
      </c>
      <c r="B1037" s="11" t="s">
        <v>1055</v>
      </c>
      <c r="C1037" s="12" t="str">
        <f t="shared" si="1"/>
        <v>ORDER1483//CUST8814/45420/CoffeePowder/Q-1/*@?##45</v>
      </c>
      <c r="D1037" s="13" t="str">
        <f t="shared" si="2"/>
        <v>ORDER1483CUST881445420CoffeePowderQ-1*@?##45</v>
      </c>
      <c r="E1037" s="13" t="str">
        <f t="shared" si="3"/>
        <v>ORDER1483CUST881445420CoffeePowderQ145</v>
      </c>
      <c r="F1037" s="14">
        <f t="shared" si="4"/>
        <v>45420</v>
      </c>
      <c r="G1037" s="13" t="str">
        <f t="shared" si="5"/>
        <v>ORDER1483</v>
      </c>
      <c r="H1037" s="13" t="str">
        <f t="shared" si="6"/>
        <v>CUST8814</v>
      </c>
      <c r="I1037" s="13" t="str">
        <f t="shared" si="7"/>
        <v>CoffeePowder</v>
      </c>
      <c r="J1037" s="13" t="str">
        <f t="shared" si="8"/>
        <v>1</v>
      </c>
      <c r="K1037" s="13" t="str">
        <f t="shared" si="9"/>
        <v>45</v>
      </c>
    </row>
    <row r="1038">
      <c r="A1038" s="10">
        <v>1037.0</v>
      </c>
      <c r="B1038" s="11" t="s">
        <v>1056</v>
      </c>
      <c r="C1038" s="12" t="str">
        <f t="shared" si="1"/>
        <v>ORDER1482//CUST2964/45420/Biscuits/Q-1/*@?##20</v>
      </c>
      <c r="D1038" s="13" t="str">
        <f t="shared" si="2"/>
        <v>ORDER1482CUST296445420BiscuitsQ-1*@?##20</v>
      </c>
      <c r="E1038" s="13" t="str">
        <f t="shared" si="3"/>
        <v>ORDER1482CUST296445420BiscuitsQ120</v>
      </c>
      <c r="F1038" s="14">
        <f t="shared" si="4"/>
        <v>45420</v>
      </c>
      <c r="G1038" s="13" t="str">
        <f t="shared" si="5"/>
        <v>ORDER1482</v>
      </c>
      <c r="H1038" s="13" t="str">
        <f t="shared" si="6"/>
        <v>CUST2964</v>
      </c>
      <c r="I1038" s="13" t="str">
        <f t="shared" si="7"/>
        <v>Biscuits</v>
      </c>
      <c r="J1038" s="13" t="str">
        <f t="shared" si="8"/>
        <v>1</v>
      </c>
      <c r="K1038" s="13" t="str">
        <f t="shared" si="9"/>
        <v>20</v>
      </c>
    </row>
    <row r="1039">
      <c r="A1039" s="10">
        <v>1038.0</v>
      </c>
      <c r="B1039" s="11" t="s">
        <v>1057</v>
      </c>
      <c r="C1039" s="12" t="str">
        <f t="shared" si="1"/>
        <v>ORDER1482//CUST2964/45420/Chocolates/Q-1/*@?##50</v>
      </c>
      <c r="D1039" s="13" t="str">
        <f t="shared" si="2"/>
        <v>ORDER1482CUST296445420ChocolatesQ-1*@?##50</v>
      </c>
      <c r="E1039" s="13" t="str">
        <f t="shared" si="3"/>
        <v>ORDER1482CUST296445420ChocolatesQ150</v>
      </c>
      <c r="F1039" s="14">
        <f t="shared" si="4"/>
        <v>45420</v>
      </c>
      <c r="G1039" s="13" t="str">
        <f t="shared" si="5"/>
        <v>ORDER1482</v>
      </c>
      <c r="H1039" s="13" t="str">
        <f t="shared" si="6"/>
        <v>CUST2964</v>
      </c>
      <c r="I1039" s="13" t="str">
        <f t="shared" si="7"/>
        <v>Chocolates</v>
      </c>
      <c r="J1039" s="13" t="str">
        <f t="shared" si="8"/>
        <v>1</v>
      </c>
      <c r="K1039" s="13" t="str">
        <f t="shared" si="9"/>
        <v>50</v>
      </c>
    </row>
    <row r="1040">
      <c r="A1040" s="10">
        <v>1039.0</v>
      </c>
      <c r="B1040" s="11" t="s">
        <v>1058</v>
      </c>
      <c r="C1040" s="12" t="str">
        <f t="shared" si="1"/>
        <v>ORDER1481//CUST4470/45420/IceCream/Q-1/*@?##90</v>
      </c>
      <c r="D1040" s="13" t="str">
        <f t="shared" si="2"/>
        <v>ORDER1481CUST447045420IceCreamQ-1*@?##90</v>
      </c>
      <c r="E1040" s="13" t="str">
        <f t="shared" si="3"/>
        <v>ORDER1481CUST447045420IceCreamQ190</v>
      </c>
      <c r="F1040" s="14">
        <f t="shared" si="4"/>
        <v>45420</v>
      </c>
      <c r="G1040" s="13" t="str">
        <f t="shared" si="5"/>
        <v>ORDER1481</v>
      </c>
      <c r="H1040" s="13" t="str">
        <f t="shared" si="6"/>
        <v>CUST4470</v>
      </c>
      <c r="I1040" s="13" t="str">
        <f t="shared" si="7"/>
        <v>IceCream</v>
      </c>
      <c r="J1040" s="13" t="str">
        <f t="shared" si="8"/>
        <v>1</v>
      </c>
      <c r="K1040" s="13" t="str">
        <f t="shared" si="9"/>
        <v>90</v>
      </c>
    </row>
    <row r="1041">
      <c r="A1041" s="10">
        <v>1040.0</v>
      </c>
      <c r="B1041" s="11" t="s">
        <v>1059</v>
      </c>
      <c r="C1041" s="12" t="str">
        <f t="shared" si="1"/>
        <v>ORDER1481//CUST4470/45420/SoftDrink/Q-2/*@?##100</v>
      </c>
      <c r="D1041" s="13" t="str">
        <f t="shared" si="2"/>
        <v>ORDER1481CUST447045420SoftDrinkQ-2*@?##100</v>
      </c>
      <c r="E1041" s="13" t="str">
        <f t="shared" si="3"/>
        <v>ORDER1481CUST447045420SoftDrinkQ2100</v>
      </c>
      <c r="F1041" s="14">
        <f t="shared" si="4"/>
        <v>45420</v>
      </c>
      <c r="G1041" s="13" t="str">
        <f t="shared" si="5"/>
        <v>ORDER1481</v>
      </c>
      <c r="H1041" s="13" t="str">
        <f t="shared" si="6"/>
        <v>CUST4470</v>
      </c>
      <c r="I1041" s="13" t="str">
        <f t="shared" si="7"/>
        <v>SoftDrink</v>
      </c>
      <c r="J1041" s="13" t="str">
        <f t="shared" si="8"/>
        <v>2</v>
      </c>
      <c r="K1041" s="13" t="str">
        <f t="shared" si="9"/>
        <v>100</v>
      </c>
    </row>
    <row r="1042">
      <c r="A1042" s="10">
        <v>1041.0</v>
      </c>
      <c r="B1042" s="11" t="s">
        <v>1060</v>
      </c>
      <c r="C1042" s="12" t="str">
        <f t="shared" si="1"/>
        <v>ORDER1480//CUST5349/45419/BasmatiRice/Q-1/*@?##60</v>
      </c>
      <c r="D1042" s="13" t="str">
        <f t="shared" si="2"/>
        <v>ORDER1480CUST534945419BasmatiRiceQ-1*@?##60</v>
      </c>
      <c r="E1042" s="13" t="str">
        <f t="shared" si="3"/>
        <v>ORDER1480CUST534945419BasmatiRiceQ160</v>
      </c>
      <c r="F1042" s="14">
        <f t="shared" si="4"/>
        <v>45419</v>
      </c>
      <c r="G1042" s="13" t="str">
        <f t="shared" si="5"/>
        <v>ORDER1480</v>
      </c>
      <c r="H1042" s="13" t="str">
        <f t="shared" si="6"/>
        <v>CUST5349</v>
      </c>
      <c r="I1042" s="13" t="str">
        <f t="shared" si="7"/>
        <v>BasmatiRice</v>
      </c>
      <c r="J1042" s="13" t="str">
        <f t="shared" si="8"/>
        <v>1</v>
      </c>
      <c r="K1042" s="13" t="str">
        <f t="shared" si="9"/>
        <v>60</v>
      </c>
    </row>
    <row r="1043">
      <c r="A1043" s="10">
        <v>1042.0</v>
      </c>
      <c r="B1043" s="11" t="s">
        <v>1061</v>
      </c>
      <c r="C1043" s="12" t="str">
        <f t="shared" si="1"/>
        <v>ORDER1480//CUST5349/45419/WholeWheatBread/Q-2/*@?##40</v>
      </c>
      <c r="D1043" s="13" t="str">
        <f t="shared" si="2"/>
        <v>ORDER1480CUST534945419WholeWheatBreadQ-2*@?##40</v>
      </c>
      <c r="E1043" s="13" t="str">
        <f t="shared" si="3"/>
        <v>ORDER1480CUST534945419WholeWheatBreadQ240</v>
      </c>
      <c r="F1043" s="14">
        <f t="shared" si="4"/>
        <v>45419</v>
      </c>
      <c r="G1043" s="13" t="str">
        <f t="shared" si="5"/>
        <v>ORDER1480</v>
      </c>
      <c r="H1043" s="13" t="str">
        <f t="shared" si="6"/>
        <v>CUST5349</v>
      </c>
      <c r="I1043" s="13" t="str">
        <f t="shared" si="7"/>
        <v>WholeWheatBread</v>
      </c>
      <c r="J1043" s="13" t="str">
        <f t="shared" si="8"/>
        <v>2</v>
      </c>
      <c r="K1043" s="13" t="str">
        <f t="shared" si="9"/>
        <v>40</v>
      </c>
    </row>
    <row r="1044">
      <c r="A1044" s="10">
        <v>1043.0</v>
      </c>
      <c r="B1044" s="11" t="s">
        <v>1062</v>
      </c>
      <c r="C1044" s="12" t="str">
        <f t="shared" si="1"/>
        <v>ORDER1479//CUST6860/45419/FreshMilk/Q-1/*@?##30</v>
      </c>
      <c r="D1044" s="13" t="str">
        <f t="shared" si="2"/>
        <v>ORDER1479CUST686045419FreshMilkQ-1*@?##30</v>
      </c>
      <c r="E1044" s="13" t="str">
        <f t="shared" si="3"/>
        <v>ORDER1479CUST686045419FreshMilkQ130</v>
      </c>
      <c r="F1044" s="14">
        <f t="shared" si="4"/>
        <v>45419</v>
      </c>
      <c r="G1044" s="13" t="str">
        <f t="shared" si="5"/>
        <v>ORDER1479</v>
      </c>
      <c r="H1044" s="13" t="str">
        <f t="shared" si="6"/>
        <v>CUST6860</v>
      </c>
      <c r="I1044" s="13" t="str">
        <f t="shared" si="7"/>
        <v>FreshMilk</v>
      </c>
      <c r="J1044" s="13" t="str">
        <f t="shared" si="8"/>
        <v>1</v>
      </c>
      <c r="K1044" s="13" t="str">
        <f t="shared" si="9"/>
        <v>30</v>
      </c>
    </row>
    <row r="1045">
      <c r="A1045" s="10">
        <v>1044.0</v>
      </c>
      <c r="B1045" s="11" t="s">
        <v>1063</v>
      </c>
      <c r="C1045" s="12" t="str">
        <f t="shared" si="1"/>
        <v>ORDER1479//CUST6860/45419/Eggs/Q-1/*@?##40</v>
      </c>
      <c r="D1045" s="13" t="str">
        <f t="shared" si="2"/>
        <v>ORDER1479CUST686045419EggsQ-1*@?##40</v>
      </c>
      <c r="E1045" s="13" t="str">
        <f t="shared" si="3"/>
        <v>ORDER1479CUST686045419EggsQ140</v>
      </c>
      <c r="F1045" s="14">
        <f t="shared" si="4"/>
        <v>45419</v>
      </c>
      <c r="G1045" s="13" t="str">
        <f t="shared" si="5"/>
        <v>ORDER1479</v>
      </c>
      <c r="H1045" s="13" t="str">
        <f t="shared" si="6"/>
        <v>CUST6860</v>
      </c>
      <c r="I1045" s="13" t="str">
        <f t="shared" si="7"/>
        <v>Eggs</v>
      </c>
      <c r="J1045" s="13" t="str">
        <f t="shared" si="8"/>
        <v>1</v>
      </c>
      <c r="K1045" s="13" t="str">
        <f t="shared" si="9"/>
        <v>40</v>
      </c>
    </row>
    <row r="1046">
      <c r="A1046" s="10">
        <v>1045.0</v>
      </c>
      <c r="B1046" s="11" t="s">
        <v>1064</v>
      </c>
      <c r="C1046" s="12" t="str">
        <f t="shared" si="1"/>
        <v>ORDER1478//CUST4982/45419/ChickenBreast/Q-1/*@?##125</v>
      </c>
      <c r="D1046" s="13" t="str">
        <f t="shared" si="2"/>
        <v>ORDER1478CUST498245419ChickenBreastQ-1*@?##125</v>
      </c>
      <c r="E1046" s="13" t="str">
        <f t="shared" si="3"/>
        <v>ORDER1478CUST498245419ChickenBreastQ1125</v>
      </c>
      <c r="F1046" s="14">
        <f t="shared" si="4"/>
        <v>45419</v>
      </c>
      <c r="G1046" s="13" t="str">
        <f t="shared" si="5"/>
        <v>ORDER1478</v>
      </c>
      <c r="H1046" s="13" t="str">
        <f t="shared" si="6"/>
        <v>CUST4982</v>
      </c>
      <c r="I1046" s="13" t="str">
        <f t="shared" si="7"/>
        <v>ChickenBreast</v>
      </c>
      <c r="J1046" s="13" t="str">
        <f t="shared" si="8"/>
        <v>1</v>
      </c>
      <c r="K1046" s="13" t="str">
        <f t="shared" si="9"/>
        <v>125</v>
      </c>
    </row>
    <row r="1047">
      <c r="A1047" s="10">
        <v>1046.0</v>
      </c>
      <c r="B1047" s="11" t="s">
        <v>1065</v>
      </c>
      <c r="C1047" s="12" t="str">
        <f t="shared" si="1"/>
        <v>ORDER1478//CUST4982/45419/Apples/Q-1/*@?##75</v>
      </c>
      <c r="D1047" s="13" t="str">
        <f t="shared" si="2"/>
        <v>ORDER1478CUST498245419ApplesQ-1*@?##75</v>
      </c>
      <c r="E1047" s="13" t="str">
        <f t="shared" si="3"/>
        <v>ORDER1478CUST498245419ApplesQ175</v>
      </c>
      <c r="F1047" s="14">
        <f t="shared" si="4"/>
        <v>45419</v>
      </c>
      <c r="G1047" s="13" t="str">
        <f t="shared" si="5"/>
        <v>ORDER1478</v>
      </c>
      <c r="H1047" s="13" t="str">
        <f t="shared" si="6"/>
        <v>CUST4982</v>
      </c>
      <c r="I1047" s="13" t="str">
        <f t="shared" si="7"/>
        <v>Apples</v>
      </c>
      <c r="J1047" s="13" t="str">
        <f t="shared" si="8"/>
        <v>1</v>
      </c>
      <c r="K1047" s="13" t="str">
        <f t="shared" si="9"/>
        <v>75</v>
      </c>
    </row>
    <row r="1048">
      <c r="A1048" s="10">
        <v>1047.0</v>
      </c>
      <c r="B1048" s="11" t="s">
        <v>1066</v>
      </c>
      <c r="C1048" s="12" t="str">
        <f t="shared" si="1"/>
        <v>ORDER1477//CUST6669/45419/Bananas/Q-1/*@?##25</v>
      </c>
      <c r="D1048" s="13" t="str">
        <f t="shared" si="2"/>
        <v>ORDER1477CUST666945419BananasQ-1*@?##25</v>
      </c>
      <c r="E1048" s="13" t="str">
        <f t="shared" si="3"/>
        <v>ORDER1477CUST666945419BananasQ125</v>
      </c>
      <c r="F1048" s="14">
        <f t="shared" si="4"/>
        <v>45419</v>
      </c>
      <c r="G1048" s="13" t="str">
        <f t="shared" si="5"/>
        <v>ORDER1477</v>
      </c>
      <c r="H1048" s="13" t="str">
        <f t="shared" si="6"/>
        <v>CUST6669</v>
      </c>
      <c r="I1048" s="13" t="str">
        <f t="shared" si="7"/>
        <v>Bananas</v>
      </c>
      <c r="J1048" s="13" t="str">
        <f t="shared" si="8"/>
        <v>1</v>
      </c>
      <c r="K1048" s="13" t="str">
        <f t="shared" si="9"/>
        <v>25</v>
      </c>
    </row>
    <row r="1049">
      <c r="A1049" s="10">
        <v>1048.0</v>
      </c>
      <c r="B1049" s="11" t="s">
        <v>1067</v>
      </c>
      <c r="C1049" s="12" t="str">
        <f t="shared" si="1"/>
        <v>ORDER1477//CUST6669/45419/Potatoes/Q-1/*@?##15</v>
      </c>
      <c r="D1049" s="13" t="str">
        <f t="shared" si="2"/>
        <v>ORDER1477CUST666945419PotatoesQ-1*@?##15</v>
      </c>
      <c r="E1049" s="13" t="str">
        <f t="shared" si="3"/>
        <v>ORDER1477CUST666945419PotatoesQ115</v>
      </c>
      <c r="F1049" s="14">
        <f t="shared" si="4"/>
        <v>45419</v>
      </c>
      <c r="G1049" s="13" t="str">
        <f t="shared" si="5"/>
        <v>ORDER1477</v>
      </c>
      <c r="H1049" s="13" t="str">
        <f t="shared" si="6"/>
        <v>CUST6669</v>
      </c>
      <c r="I1049" s="13" t="str">
        <f t="shared" si="7"/>
        <v>Potatoes</v>
      </c>
      <c r="J1049" s="13" t="str">
        <f t="shared" si="8"/>
        <v>1</v>
      </c>
      <c r="K1049" s="13" t="str">
        <f t="shared" si="9"/>
        <v>15</v>
      </c>
    </row>
    <row r="1050">
      <c r="A1050" s="10">
        <v>1049.0</v>
      </c>
      <c r="B1050" s="11" t="s">
        <v>1068</v>
      </c>
      <c r="C1050" s="12" t="str">
        <f t="shared" si="1"/>
        <v>ORDER1476//CUST9582/45419/Onions/Q-1/*@?##12.5</v>
      </c>
      <c r="D1050" s="13" t="str">
        <f t="shared" si="2"/>
        <v>ORDER1476CUST958245419OnionsQ-1*@?##12.5</v>
      </c>
      <c r="E1050" s="13" t="str">
        <f t="shared" si="3"/>
        <v>ORDER1476CUST958245419OnionsQ112.5</v>
      </c>
      <c r="F1050" s="14">
        <f t="shared" si="4"/>
        <v>45419</v>
      </c>
      <c r="G1050" s="13" t="str">
        <f t="shared" si="5"/>
        <v>ORDER1476</v>
      </c>
      <c r="H1050" s="13" t="str">
        <f t="shared" si="6"/>
        <v>CUST9582</v>
      </c>
      <c r="I1050" s="13" t="str">
        <f t="shared" si="7"/>
        <v>Onions</v>
      </c>
      <c r="J1050" s="13" t="str">
        <f t="shared" si="8"/>
        <v>1</v>
      </c>
      <c r="K1050" s="13" t="str">
        <f t="shared" si="9"/>
        <v>12.5</v>
      </c>
    </row>
    <row r="1051">
      <c r="A1051" s="10">
        <v>1050.0</v>
      </c>
      <c r="B1051" s="11" t="s">
        <v>1069</v>
      </c>
      <c r="C1051" s="12" t="str">
        <f t="shared" si="1"/>
        <v>ORDER1476//CUST9582/45419/Paneer/Q-1/*@?##40</v>
      </c>
      <c r="D1051" s="13" t="str">
        <f t="shared" si="2"/>
        <v>ORDER1476CUST958245419PaneerQ-1*@?##40</v>
      </c>
      <c r="E1051" s="13" t="str">
        <f t="shared" si="3"/>
        <v>ORDER1476CUST958245419PaneerQ140</v>
      </c>
      <c r="F1051" s="14">
        <f t="shared" si="4"/>
        <v>45419</v>
      </c>
      <c r="G1051" s="13" t="str">
        <f t="shared" si="5"/>
        <v>ORDER1476</v>
      </c>
      <c r="H1051" s="13" t="str">
        <f t="shared" si="6"/>
        <v>CUST9582</v>
      </c>
      <c r="I1051" s="13" t="str">
        <f t="shared" si="7"/>
        <v>Paneer</v>
      </c>
      <c r="J1051" s="13" t="str">
        <f t="shared" si="8"/>
        <v>1</v>
      </c>
      <c r="K1051" s="13" t="str">
        <f t="shared" si="9"/>
        <v>40</v>
      </c>
    </row>
    <row r="1052">
      <c r="A1052" s="10">
        <v>1051.0</v>
      </c>
      <c r="B1052" s="11" t="s">
        <v>1070</v>
      </c>
      <c r="C1052" s="12" t="str">
        <f t="shared" si="1"/>
        <v>ORDER1475//CUST9317/45419/Butter/Q-1/*@?##125</v>
      </c>
      <c r="D1052" s="13" t="str">
        <f t="shared" si="2"/>
        <v>ORDER1475CUST931745419ButterQ-1*@?##125</v>
      </c>
      <c r="E1052" s="13" t="str">
        <f t="shared" si="3"/>
        <v>ORDER1475CUST931745419ButterQ1125</v>
      </c>
      <c r="F1052" s="14">
        <f t="shared" si="4"/>
        <v>45419</v>
      </c>
      <c r="G1052" s="13" t="str">
        <f t="shared" si="5"/>
        <v>ORDER1475</v>
      </c>
      <c r="H1052" s="13" t="str">
        <f t="shared" si="6"/>
        <v>CUST9317</v>
      </c>
      <c r="I1052" s="13" t="str">
        <f t="shared" si="7"/>
        <v>Butter</v>
      </c>
      <c r="J1052" s="13" t="str">
        <f t="shared" si="8"/>
        <v>1</v>
      </c>
      <c r="K1052" s="13" t="str">
        <f t="shared" si="9"/>
        <v>125</v>
      </c>
    </row>
    <row r="1053">
      <c r="A1053" s="10">
        <v>1052.0</v>
      </c>
      <c r="B1053" s="11" t="s">
        <v>1071</v>
      </c>
      <c r="C1053" s="12" t="str">
        <f t="shared" si="1"/>
        <v>ORDER1475//CUST9317/45419/CheeseSlices/Q-1/*@?##60</v>
      </c>
      <c r="D1053" s="13" t="str">
        <f t="shared" si="2"/>
        <v>ORDER1475CUST931745419CheeseSlicesQ-1*@?##60</v>
      </c>
      <c r="E1053" s="13" t="str">
        <f t="shared" si="3"/>
        <v>ORDER1475CUST931745419CheeseSlicesQ160</v>
      </c>
      <c r="F1053" s="14">
        <f t="shared" si="4"/>
        <v>45419</v>
      </c>
      <c r="G1053" s="13" t="str">
        <f t="shared" si="5"/>
        <v>ORDER1475</v>
      </c>
      <c r="H1053" s="13" t="str">
        <f t="shared" si="6"/>
        <v>CUST9317</v>
      </c>
      <c r="I1053" s="13" t="str">
        <f t="shared" si="7"/>
        <v>CheeseSlices</v>
      </c>
      <c r="J1053" s="13" t="str">
        <f t="shared" si="8"/>
        <v>1</v>
      </c>
      <c r="K1053" s="13" t="str">
        <f t="shared" si="9"/>
        <v>60</v>
      </c>
    </row>
    <row r="1054">
      <c r="A1054" s="10">
        <v>1053.0</v>
      </c>
      <c r="B1054" s="11" t="s">
        <v>1072</v>
      </c>
      <c r="C1054" s="12" t="str">
        <f t="shared" si="1"/>
        <v>ORDER1474//CUST8532/45419/Sugar/Q-1/*@?##22.5</v>
      </c>
      <c r="D1054" s="13" t="str">
        <f t="shared" si="2"/>
        <v>ORDER1474CUST853245419SugarQ-1*@?##22.5</v>
      </c>
      <c r="E1054" s="13" t="str">
        <f t="shared" si="3"/>
        <v>ORDER1474CUST853245419SugarQ122.5</v>
      </c>
      <c r="F1054" s="14">
        <f t="shared" si="4"/>
        <v>45419</v>
      </c>
      <c r="G1054" s="13" t="str">
        <f t="shared" si="5"/>
        <v>ORDER1474</v>
      </c>
      <c r="H1054" s="13" t="str">
        <f t="shared" si="6"/>
        <v>CUST8532</v>
      </c>
      <c r="I1054" s="13" t="str">
        <f t="shared" si="7"/>
        <v>Sugar</v>
      </c>
      <c r="J1054" s="13" t="str">
        <f t="shared" si="8"/>
        <v>1</v>
      </c>
      <c r="K1054" s="13" t="str">
        <f t="shared" si="9"/>
        <v>22.5</v>
      </c>
    </row>
    <row r="1055">
      <c r="A1055" s="10">
        <v>1054.0</v>
      </c>
      <c r="B1055" s="11" t="s">
        <v>1073</v>
      </c>
      <c r="C1055" s="12" t="str">
        <f t="shared" si="1"/>
        <v>ORDER1474//CUST8532/45419/CookingOil/Q-1/*@?##75</v>
      </c>
      <c r="D1055" s="13" t="str">
        <f t="shared" si="2"/>
        <v>ORDER1474CUST853245419CookingOilQ-1*@?##75</v>
      </c>
      <c r="E1055" s="13" t="str">
        <f t="shared" si="3"/>
        <v>ORDER1474CUST853245419CookingOilQ175</v>
      </c>
      <c r="F1055" s="14">
        <f t="shared" si="4"/>
        <v>45419</v>
      </c>
      <c r="G1055" s="13" t="str">
        <f t="shared" si="5"/>
        <v>ORDER1474</v>
      </c>
      <c r="H1055" s="13" t="str">
        <f t="shared" si="6"/>
        <v>CUST8532</v>
      </c>
      <c r="I1055" s="13" t="str">
        <f t="shared" si="7"/>
        <v>CookingOil</v>
      </c>
      <c r="J1055" s="13" t="str">
        <f t="shared" si="8"/>
        <v>1</v>
      </c>
      <c r="K1055" s="13" t="str">
        <f t="shared" si="9"/>
        <v>75</v>
      </c>
    </row>
    <row r="1056">
      <c r="A1056" s="10">
        <v>1055.0</v>
      </c>
      <c r="B1056" s="11" t="s">
        <v>1074</v>
      </c>
      <c r="C1056" s="12" t="str">
        <f t="shared" si="1"/>
        <v>ORDER1473//CUST9482/45419/TeaLeaves/Q-2/*@?##120</v>
      </c>
      <c r="D1056" s="13" t="str">
        <f t="shared" si="2"/>
        <v>ORDER1473CUST948245419TeaLeavesQ-2*@?##120</v>
      </c>
      <c r="E1056" s="13" t="str">
        <f t="shared" si="3"/>
        <v>ORDER1473CUST948245419TeaLeavesQ2120</v>
      </c>
      <c r="F1056" s="14">
        <f t="shared" si="4"/>
        <v>45419</v>
      </c>
      <c r="G1056" s="13" t="str">
        <f t="shared" si="5"/>
        <v>ORDER1473</v>
      </c>
      <c r="H1056" s="13" t="str">
        <f t="shared" si="6"/>
        <v>CUST9482</v>
      </c>
      <c r="I1056" s="13" t="str">
        <f t="shared" si="7"/>
        <v>TeaLeaves</v>
      </c>
      <c r="J1056" s="13" t="str">
        <f t="shared" si="8"/>
        <v>2</v>
      </c>
      <c r="K1056" s="13" t="str">
        <f t="shared" si="9"/>
        <v>120</v>
      </c>
    </row>
    <row r="1057">
      <c r="A1057" s="10">
        <v>1056.0</v>
      </c>
      <c r="B1057" s="11" t="s">
        <v>1075</v>
      </c>
      <c r="C1057" s="12" t="str">
        <f t="shared" si="1"/>
        <v>ORDER1473//CUST9482/45419/CoffeePowder/Q-1/*@?##45</v>
      </c>
      <c r="D1057" s="13" t="str">
        <f t="shared" si="2"/>
        <v>ORDER1473CUST948245419CoffeePowderQ-1*@?##45</v>
      </c>
      <c r="E1057" s="13" t="str">
        <f t="shared" si="3"/>
        <v>ORDER1473CUST948245419CoffeePowderQ145</v>
      </c>
      <c r="F1057" s="14">
        <f t="shared" si="4"/>
        <v>45419</v>
      </c>
      <c r="G1057" s="13" t="str">
        <f t="shared" si="5"/>
        <v>ORDER1473</v>
      </c>
      <c r="H1057" s="13" t="str">
        <f t="shared" si="6"/>
        <v>CUST9482</v>
      </c>
      <c r="I1057" s="13" t="str">
        <f t="shared" si="7"/>
        <v>CoffeePowder</v>
      </c>
      <c r="J1057" s="13" t="str">
        <f t="shared" si="8"/>
        <v>1</v>
      </c>
      <c r="K1057" s="13" t="str">
        <f t="shared" si="9"/>
        <v>45</v>
      </c>
    </row>
    <row r="1058">
      <c r="A1058" s="10">
        <v>1057.0</v>
      </c>
      <c r="B1058" s="11" t="s">
        <v>1076</v>
      </c>
      <c r="C1058" s="12" t="str">
        <f t="shared" si="1"/>
        <v>ORDER1472//CUST2124/45419/Biscuits/Q-2/*@?##40</v>
      </c>
      <c r="D1058" s="13" t="str">
        <f t="shared" si="2"/>
        <v>ORDER1472CUST212445419BiscuitsQ-2*@?##40</v>
      </c>
      <c r="E1058" s="13" t="str">
        <f t="shared" si="3"/>
        <v>ORDER1472CUST212445419BiscuitsQ240</v>
      </c>
      <c r="F1058" s="14">
        <f t="shared" si="4"/>
        <v>45419</v>
      </c>
      <c r="G1058" s="13" t="str">
        <f t="shared" si="5"/>
        <v>ORDER1472</v>
      </c>
      <c r="H1058" s="13" t="str">
        <f t="shared" si="6"/>
        <v>CUST2124</v>
      </c>
      <c r="I1058" s="13" t="str">
        <f t="shared" si="7"/>
        <v>Biscuits</v>
      </c>
      <c r="J1058" s="13" t="str">
        <f t="shared" si="8"/>
        <v>2</v>
      </c>
      <c r="K1058" s="13" t="str">
        <f t="shared" si="9"/>
        <v>40</v>
      </c>
    </row>
    <row r="1059">
      <c r="A1059" s="10">
        <v>1058.0</v>
      </c>
      <c r="B1059" s="11" t="s">
        <v>1077</v>
      </c>
      <c r="C1059" s="12" t="str">
        <f t="shared" si="1"/>
        <v>ORDER1472//CUST2124/45419/Chocolates/Q-1/*@?##50</v>
      </c>
      <c r="D1059" s="13" t="str">
        <f t="shared" si="2"/>
        <v>ORDER1472CUST212445419ChocolatesQ-1*@?##50</v>
      </c>
      <c r="E1059" s="13" t="str">
        <f t="shared" si="3"/>
        <v>ORDER1472CUST212445419ChocolatesQ150</v>
      </c>
      <c r="F1059" s="14">
        <f t="shared" si="4"/>
        <v>45419</v>
      </c>
      <c r="G1059" s="13" t="str">
        <f t="shared" si="5"/>
        <v>ORDER1472</v>
      </c>
      <c r="H1059" s="13" t="str">
        <f t="shared" si="6"/>
        <v>CUST2124</v>
      </c>
      <c r="I1059" s="13" t="str">
        <f t="shared" si="7"/>
        <v>Chocolates</v>
      </c>
      <c r="J1059" s="13" t="str">
        <f t="shared" si="8"/>
        <v>1</v>
      </c>
      <c r="K1059" s="13" t="str">
        <f t="shared" si="9"/>
        <v>50</v>
      </c>
    </row>
    <row r="1060">
      <c r="A1060" s="10">
        <v>1059.0</v>
      </c>
      <c r="B1060" s="11" t="s">
        <v>1078</v>
      </c>
      <c r="C1060" s="12" t="str">
        <f t="shared" si="1"/>
        <v>ORDER1471//CUST6210/45419/IceCream/Q-1/*@?##90</v>
      </c>
      <c r="D1060" s="13" t="str">
        <f t="shared" si="2"/>
        <v>ORDER1471CUST621045419IceCreamQ-1*@?##90</v>
      </c>
      <c r="E1060" s="13" t="str">
        <f t="shared" si="3"/>
        <v>ORDER1471CUST621045419IceCreamQ190</v>
      </c>
      <c r="F1060" s="14">
        <f t="shared" si="4"/>
        <v>45419</v>
      </c>
      <c r="G1060" s="13" t="str">
        <f t="shared" si="5"/>
        <v>ORDER1471</v>
      </c>
      <c r="H1060" s="13" t="str">
        <f t="shared" si="6"/>
        <v>CUST6210</v>
      </c>
      <c r="I1060" s="13" t="str">
        <f t="shared" si="7"/>
        <v>IceCream</v>
      </c>
      <c r="J1060" s="13" t="str">
        <f t="shared" si="8"/>
        <v>1</v>
      </c>
      <c r="K1060" s="13" t="str">
        <f t="shared" si="9"/>
        <v>90</v>
      </c>
    </row>
    <row r="1061">
      <c r="A1061" s="10">
        <v>1060.0</v>
      </c>
      <c r="B1061" s="11" t="s">
        <v>1079</v>
      </c>
      <c r="C1061" s="12" t="str">
        <f t="shared" si="1"/>
        <v>ORDER1471//CUST6210/45419/SoftDrink/Q-1/*@?##50</v>
      </c>
      <c r="D1061" s="13" t="str">
        <f t="shared" si="2"/>
        <v>ORDER1471CUST621045419SoftDrinkQ-1*@?##50</v>
      </c>
      <c r="E1061" s="13" t="str">
        <f t="shared" si="3"/>
        <v>ORDER1471CUST621045419SoftDrinkQ150</v>
      </c>
      <c r="F1061" s="14">
        <f t="shared" si="4"/>
        <v>45419</v>
      </c>
      <c r="G1061" s="13" t="str">
        <f t="shared" si="5"/>
        <v>ORDER1471</v>
      </c>
      <c r="H1061" s="13" t="str">
        <f t="shared" si="6"/>
        <v>CUST6210</v>
      </c>
      <c r="I1061" s="13" t="str">
        <f t="shared" si="7"/>
        <v>SoftDrink</v>
      </c>
      <c r="J1061" s="13" t="str">
        <f t="shared" si="8"/>
        <v>1</v>
      </c>
      <c r="K1061" s="13" t="str">
        <f t="shared" si="9"/>
        <v>50</v>
      </c>
    </row>
    <row r="1062">
      <c r="A1062" s="10">
        <v>1061.0</v>
      </c>
      <c r="B1062" s="11" t="s">
        <v>1080</v>
      </c>
      <c r="C1062" s="12" t="str">
        <f t="shared" si="1"/>
        <v>ORDER1470//CUST4804/45419/BasmatiRice/Q-1/*@?##60</v>
      </c>
      <c r="D1062" s="13" t="str">
        <f t="shared" si="2"/>
        <v>ORDER1470CUST480445419BasmatiRiceQ-1*@?##60</v>
      </c>
      <c r="E1062" s="13" t="str">
        <f t="shared" si="3"/>
        <v>ORDER1470CUST480445419BasmatiRiceQ160</v>
      </c>
      <c r="F1062" s="14">
        <f t="shared" si="4"/>
        <v>45419</v>
      </c>
      <c r="G1062" s="13" t="str">
        <f t="shared" si="5"/>
        <v>ORDER1470</v>
      </c>
      <c r="H1062" s="13" t="str">
        <f t="shared" si="6"/>
        <v>CUST4804</v>
      </c>
      <c r="I1062" s="13" t="str">
        <f t="shared" si="7"/>
        <v>BasmatiRice</v>
      </c>
      <c r="J1062" s="13" t="str">
        <f t="shared" si="8"/>
        <v>1</v>
      </c>
      <c r="K1062" s="13" t="str">
        <f t="shared" si="9"/>
        <v>60</v>
      </c>
    </row>
    <row r="1063">
      <c r="A1063" s="10">
        <v>1062.0</v>
      </c>
      <c r="B1063" s="11" t="s">
        <v>1081</v>
      </c>
      <c r="C1063" s="12" t="str">
        <f t="shared" si="1"/>
        <v>ORDER1470//CUST4804/45419/WholeWheatBread/Q-1/*@?##20</v>
      </c>
      <c r="D1063" s="13" t="str">
        <f t="shared" si="2"/>
        <v>ORDER1470CUST480445419WholeWheatBreadQ-1*@?##20</v>
      </c>
      <c r="E1063" s="13" t="str">
        <f t="shared" si="3"/>
        <v>ORDER1470CUST480445419WholeWheatBreadQ120</v>
      </c>
      <c r="F1063" s="14">
        <f t="shared" si="4"/>
        <v>45419</v>
      </c>
      <c r="G1063" s="13" t="str">
        <f t="shared" si="5"/>
        <v>ORDER1470</v>
      </c>
      <c r="H1063" s="13" t="str">
        <f t="shared" si="6"/>
        <v>CUST4804</v>
      </c>
      <c r="I1063" s="13" t="str">
        <f t="shared" si="7"/>
        <v>WholeWheatBread</v>
      </c>
      <c r="J1063" s="13" t="str">
        <f t="shared" si="8"/>
        <v>1</v>
      </c>
      <c r="K1063" s="13" t="str">
        <f t="shared" si="9"/>
        <v>20</v>
      </c>
    </row>
    <row r="1064">
      <c r="A1064" s="10">
        <v>1063.0</v>
      </c>
      <c r="B1064" s="11" t="s">
        <v>1082</v>
      </c>
      <c r="C1064" s="12" t="str">
        <f t="shared" si="1"/>
        <v>ORDER1469//CUST7862/45419/FreshMilk/Q-1/*@?##30</v>
      </c>
      <c r="D1064" s="13" t="str">
        <f t="shared" si="2"/>
        <v>ORDER1469CUST786245419FreshMilkQ-1*@?##30</v>
      </c>
      <c r="E1064" s="13" t="str">
        <f t="shared" si="3"/>
        <v>ORDER1469CUST786245419FreshMilkQ130</v>
      </c>
      <c r="F1064" s="14">
        <f t="shared" si="4"/>
        <v>45419</v>
      </c>
      <c r="G1064" s="13" t="str">
        <f t="shared" si="5"/>
        <v>ORDER1469</v>
      </c>
      <c r="H1064" s="13" t="str">
        <f t="shared" si="6"/>
        <v>CUST7862</v>
      </c>
      <c r="I1064" s="13" t="str">
        <f t="shared" si="7"/>
        <v>FreshMilk</v>
      </c>
      <c r="J1064" s="13" t="str">
        <f t="shared" si="8"/>
        <v>1</v>
      </c>
      <c r="K1064" s="13" t="str">
        <f t="shared" si="9"/>
        <v>30</v>
      </c>
    </row>
    <row r="1065">
      <c r="A1065" s="10">
        <v>1064.0</v>
      </c>
      <c r="B1065" s="11" t="s">
        <v>1083</v>
      </c>
      <c r="C1065" s="12" t="str">
        <f t="shared" si="1"/>
        <v>ORDER1469//CUST7862/45419/Eggs/Q-1/*@?##40</v>
      </c>
      <c r="D1065" s="13" t="str">
        <f t="shared" si="2"/>
        <v>ORDER1469CUST786245419EggsQ-1*@?##40</v>
      </c>
      <c r="E1065" s="13" t="str">
        <f t="shared" si="3"/>
        <v>ORDER1469CUST786245419EggsQ140</v>
      </c>
      <c r="F1065" s="14">
        <f t="shared" si="4"/>
        <v>45419</v>
      </c>
      <c r="G1065" s="13" t="str">
        <f t="shared" si="5"/>
        <v>ORDER1469</v>
      </c>
      <c r="H1065" s="13" t="str">
        <f t="shared" si="6"/>
        <v>CUST7862</v>
      </c>
      <c r="I1065" s="13" t="str">
        <f t="shared" si="7"/>
        <v>Eggs</v>
      </c>
      <c r="J1065" s="13" t="str">
        <f t="shared" si="8"/>
        <v>1</v>
      </c>
      <c r="K1065" s="13" t="str">
        <f t="shared" si="9"/>
        <v>40</v>
      </c>
    </row>
    <row r="1066">
      <c r="A1066" s="10">
        <v>1065.0</v>
      </c>
      <c r="B1066" s="11" t="s">
        <v>1084</v>
      </c>
      <c r="C1066" s="12" t="str">
        <f t="shared" si="1"/>
        <v>ORDER1468//CUST8951/45419/ChickenBreast/Q-1/*@?##125</v>
      </c>
      <c r="D1066" s="13" t="str">
        <f t="shared" si="2"/>
        <v>ORDER1468CUST895145419ChickenBreastQ-1*@?##125</v>
      </c>
      <c r="E1066" s="13" t="str">
        <f t="shared" si="3"/>
        <v>ORDER1468CUST895145419ChickenBreastQ1125</v>
      </c>
      <c r="F1066" s="14">
        <f t="shared" si="4"/>
        <v>45419</v>
      </c>
      <c r="G1066" s="13" t="str">
        <f t="shared" si="5"/>
        <v>ORDER1468</v>
      </c>
      <c r="H1066" s="13" t="str">
        <f t="shared" si="6"/>
        <v>CUST8951</v>
      </c>
      <c r="I1066" s="13" t="str">
        <f t="shared" si="7"/>
        <v>ChickenBreast</v>
      </c>
      <c r="J1066" s="13" t="str">
        <f t="shared" si="8"/>
        <v>1</v>
      </c>
      <c r="K1066" s="13" t="str">
        <f t="shared" si="9"/>
        <v>125</v>
      </c>
    </row>
    <row r="1067">
      <c r="A1067" s="10">
        <v>1066.0</v>
      </c>
      <c r="B1067" s="11" t="s">
        <v>1085</v>
      </c>
      <c r="C1067" s="12" t="str">
        <f t="shared" si="1"/>
        <v>ORDER1468//CUST8951/45419/Apples/Q-2/*@?##150</v>
      </c>
      <c r="D1067" s="13" t="str">
        <f t="shared" si="2"/>
        <v>ORDER1468CUST895145419ApplesQ-2*@?##150</v>
      </c>
      <c r="E1067" s="13" t="str">
        <f t="shared" si="3"/>
        <v>ORDER1468CUST895145419ApplesQ2150</v>
      </c>
      <c r="F1067" s="14">
        <f t="shared" si="4"/>
        <v>45419</v>
      </c>
      <c r="G1067" s="13" t="str">
        <f t="shared" si="5"/>
        <v>ORDER1468</v>
      </c>
      <c r="H1067" s="13" t="str">
        <f t="shared" si="6"/>
        <v>CUST8951</v>
      </c>
      <c r="I1067" s="13" t="str">
        <f t="shared" si="7"/>
        <v>Apples</v>
      </c>
      <c r="J1067" s="13" t="str">
        <f t="shared" si="8"/>
        <v>2</v>
      </c>
      <c r="K1067" s="13" t="str">
        <f t="shared" si="9"/>
        <v>150</v>
      </c>
    </row>
    <row r="1068">
      <c r="A1068" s="10">
        <v>1067.0</v>
      </c>
      <c r="B1068" s="11" t="s">
        <v>1086</v>
      </c>
      <c r="C1068" s="12" t="str">
        <f t="shared" si="1"/>
        <v>ORDER1467//CUST2169/45419/Bananas/Q-1/*@?##25</v>
      </c>
      <c r="D1068" s="13" t="str">
        <f t="shared" si="2"/>
        <v>ORDER1467CUST216945419BananasQ-1*@?##25</v>
      </c>
      <c r="E1068" s="13" t="str">
        <f t="shared" si="3"/>
        <v>ORDER1467CUST216945419BananasQ125</v>
      </c>
      <c r="F1068" s="14">
        <f t="shared" si="4"/>
        <v>45419</v>
      </c>
      <c r="G1068" s="13" t="str">
        <f t="shared" si="5"/>
        <v>ORDER1467</v>
      </c>
      <c r="H1068" s="13" t="str">
        <f t="shared" si="6"/>
        <v>CUST2169</v>
      </c>
      <c r="I1068" s="13" t="str">
        <f t="shared" si="7"/>
        <v>Bananas</v>
      </c>
      <c r="J1068" s="13" t="str">
        <f t="shared" si="8"/>
        <v>1</v>
      </c>
      <c r="K1068" s="13" t="str">
        <f t="shared" si="9"/>
        <v>25</v>
      </c>
    </row>
    <row r="1069">
      <c r="A1069" s="10">
        <v>1068.0</v>
      </c>
      <c r="B1069" s="11" t="s">
        <v>1087</v>
      </c>
      <c r="C1069" s="12" t="str">
        <f t="shared" si="1"/>
        <v>ORDER1467//CUST2169/45419/Potatoes/Q-2/*@?##30</v>
      </c>
      <c r="D1069" s="13" t="str">
        <f t="shared" si="2"/>
        <v>ORDER1467CUST216945419PotatoesQ-2*@?##30</v>
      </c>
      <c r="E1069" s="13" t="str">
        <f t="shared" si="3"/>
        <v>ORDER1467CUST216945419PotatoesQ230</v>
      </c>
      <c r="F1069" s="14">
        <f t="shared" si="4"/>
        <v>45419</v>
      </c>
      <c r="G1069" s="13" t="str">
        <f t="shared" si="5"/>
        <v>ORDER1467</v>
      </c>
      <c r="H1069" s="13" t="str">
        <f t="shared" si="6"/>
        <v>CUST2169</v>
      </c>
      <c r="I1069" s="13" t="str">
        <f t="shared" si="7"/>
        <v>Potatoes</v>
      </c>
      <c r="J1069" s="13" t="str">
        <f t="shared" si="8"/>
        <v>2</v>
      </c>
      <c r="K1069" s="13" t="str">
        <f t="shared" si="9"/>
        <v>30</v>
      </c>
    </row>
    <row r="1070">
      <c r="A1070" s="10">
        <v>1069.0</v>
      </c>
      <c r="B1070" s="11" t="s">
        <v>1088</v>
      </c>
      <c r="C1070" s="12" t="str">
        <f t="shared" si="1"/>
        <v>ORDER1466//CUST1960/45419/Onions/Q-1/*@?##12.5</v>
      </c>
      <c r="D1070" s="13" t="str">
        <f t="shared" si="2"/>
        <v>ORDER1466CUST196045419OnionsQ-1*@?##12.5</v>
      </c>
      <c r="E1070" s="13" t="str">
        <f t="shared" si="3"/>
        <v>ORDER1466CUST196045419OnionsQ112.5</v>
      </c>
      <c r="F1070" s="14">
        <f t="shared" si="4"/>
        <v>45419</v>
      </c>
      <c r="G1070" s="13" t="str">
        <f t="shared" si="5"/>
        <v>ORDER1466</v>
      </c>
      <c r="H1070" s="13" t="str">
        <f t="shared" si="6"/>
        <v>CUST1960</v>
      </c>
      <c r="I1070" s="13" t="str">
        <f t="shared" si="7"/>
        <v>Onions</v>
      </c>
      <c r="J1070" s="13" t="str">
        <f t="shared" si="8"/>
        <v>1</v>
      </c>
      <c r="K1070" s="13" t="str">
        <f t="shared" si="9"/>
        <v>12.5</v>
      </c>
    </row>
    <row r="1071">
      <c r="A1071" s="10">
        <v>1070.0</v>
      </c>
      <c r="B1071" s="11" t="s">
        <v>1089</v>
      </c>
      <c r="C1071" s="12" t="str">
        <f t="shared" si="1"/>
        <v>ORDER1466//CUST1960/45419/Paneer/Q-1/*@?##40</v>
      </c>
      <c r="D1071" s="13" t="str">
        <f t="shared" si="2"/>
        <v>ORDER1466CUST196045419PaneerQ-1*@?##40</v>
      </c>
      <c r="E1071" s="13" t="str">
        <f t="shared" si="3"/>
        <v>ORDER1466CUST196045419PaneerQ140</v>
      </c>
      <c r="F1071" s="14">
        <f t="shared" si="4"/>
        <v>45419</v>
      </c>
      <c r="G1071" s="13" t="str">
        <f t="shared" si="5"/>
        <v>ORDER1466</v>
      </c>
      <c r="H1071" s="13" t="str">
        <f t="shared" si="6"/>
        <v>CUST1960</v>
      </c>
      <c r="I1071" s="13" t="str">
        <f t="shared" si="7"/>
        <v>Paneer</v>
      </c>
      <c r="J1071" s="13" t="str">
        <f t="shared" si="8"/>
        <v>1</v>
      </c>
      <c r="K1071" s="13" t="str">
        <f t="shared" si="9"/>
        <v>40</v>
      </c>
    </row>
    <row r="1072">
      <c r="A1072" s="10">
        <v>1071.0</v>
      </c>
      <c r="B1072" s="11" t="s">
        <v>1090</v>
      </c>
      <c r="C1072" s="12" t="str">
        <f t="shared" si="1"/>
        <v>ORDER1465//CUST4485/45419/Butter/Q-1/*@?##125</v>
      </c>
      <c r="D1072" s="13" t="str">
        <f t="shared" si="2"/>
        <v>ORDER1465CUST448545419ButterQ-1*@?##125</v>
      </c>
      <c r="E1072" s="13" t="str">
        <f t="shared" si="3"/>
        <v>ORDER1465CUST448545419ButterQ1125</v>
      </c>
      <c r="F1072" s="14">
        <f t="shared" si="4"/>
        <v>45419</v>
      </c>
      <c r="G1072" s="13" t="str">
        <f t="shared" si="5"/>
        <v>ORDER1465</v>
      </c>
      <c r="H1072" s="13" t="str">
        <f t="shared" si="6"/>
        <v>CUST4485</v>
      </c>
      <c r="I1072" s="13" t="str">
        <f t="shared" si="7"/>
        <v>Butter</v>
      </c>
      <c r="J1072" s="13" t="str">
        <f t="shared" si="8"/>
        <v>1</v>
      </c>
      <c r="K1072" s="13" t="str">
        <f t="shared" si="9"/>
        <v>125</v>
      </c>
    </row>
    <row r="1073">
      <c r="A1073" s="10">
        <v>1072.0</v>
      </c>
      <c r="B1073" s="11" t="s">
        <v>1091</v>
      </c>
      <c r="C1073" s="12" t="str">
        <f t="shared" si="1"/>
        <v>ORDER1465//CUST4485/45419/CheeseSlices/Q-1/*@?##60</v>
      </c>
      <c r="D1073" s="13" t="str">
        <f t="shared" si="2"/>
        <v>ORDER1465CUST448545419CheeseSlicesQ-1*@?##60</v>
      </c>
      <c r="E1073" s="13" t="str">
        <f t="shared" si="3"/>
        <v>ORDER1465CUST448545419CheeseSlicesQ160</v>
      </c>
      <c r="F1073" s="14">
        <f t="shared" si="4"/>
        <v>45419</v>
      </c>
      <c r="G1073" s="13" t="str">
        <f t="shared" si="5"/>
        <v>ORDER1465</v>
      </c>
      <c r="H1073" s="13" t="str">
        <f t="shared" si="6"/>
        <v>CUST4485</v>
      </c>
      <c r="I1073" s="13" t="str">
        <f t="shared" si="7"/>
        <v>CheeseSlices</v>
      </c>
      <c r="J1073" s="13" t="str">
        <f t="shared" si="8"/>
        <v>1</v>
      </c>
      <c r="K1073" s="13" t="str">
        <f t="shared" si="9"/>
        <v>60</v>
      </c>
    </row>
    <row r="1074">
      <c r="A1074" s="10">
        <v>1073.0</v>
      </c>
      <c r="B1074" s="11" t="s">
        <v>1092</v>
      </c>
      <c r="C1074" s="12" t="str">
        <f t="shared" si="1"/>
        <v>ORDER1464//CUST7498/45419/Sugar/Q-1/*@?##22.5</v>
      </c>
      <c r="D1074" s="13" t="str">
        <f t="shared" si="2"/>
        <v>ORDER1464CUST749845419SugarQ-1*@?##22.5</v>
      </c>
      <c r="E1074" s="13" t="str">
        <f t="shared" si="3"/>
        <v>ORDER1464CUST749845419SugarQ122.5</v>
      </c>
      <c r="F1074" s="14">
        <f t="shared" si="4"/>
        <v>45419</v>
      </c>
      <c r="G1074" s="13" t="str">
        <f t="shared" si="5"/>
        <v>ORDER1464</v>
      </c>
      <c r="H1074" s="13" t="str">
        <f t="shared" si="6"/>
        <v>CUST7498</v>
      </c>
      <c r="I1074" s="13" t="str">
        <f t="shared" si="7"/>
        <v>Sugar</v>
      </c>
      <c r="J1074" s="13" t="str">
        <f t="shared" si="8"/>
        <v>1</v>
      </c>
      <c r="K1074" s="13" t="str">
        <f t="shared" si="9"/>
        <v>22.5</v>
      </c>
    </row>
    <row r="1075">
      <c r="A1075" s="10">
        <v>1074.0</v>
      </c>
      <c r="B1075" s="11" t="s">
        <v>1093</v>
      </c>
      <c r="C1075" s="12" t="str">
        <f t="shared" si="1"/>
        <v>ORDER1464//CUST7498/45419/CookingOil/Q-1/*@?##75</v>
      </c>
      <c r="D1075" s="13" t="str">
        <f t="shared" si="2"/>
        <v>ORDER1464CUST749845419CookingOilQ-1*@?##75</v>
      </c>
      <c r="E1075" s="13" t="str">
        <f t="shared" si="3"/>
        <v>ORDER1464CUST749845419CookingOilQ175</v>
      </c>
      <c r="F1075" s="14">
        <f t="shared" si="4"/>
        <v>45419</v>
      </c>
      <c r="G1075" s="13" t="str">
        <f t="shared" si="5"/>
        <v>ORDER1464</v>
      </c>
      <c r="H1075" s="13" t="str">
        <f t="shared" si="6"/>
        <v>CUST7498</v>
      </c>
      <c r="I1075" s="13" t="str">
        <f t="shared" si="7"/>
        <v>CookingOil</v>
      </c>
      <c r="J1075" s="13" t="str">
        <f t="shared" si="8"/>
        <v>1</v>
      </c>
      <c r="K1075" s="13" t="str">
        <f t="shared" si="9"/>
        <v>75</v>
      </c>
    </row>
    <row r="1076">
      <c r="A1076" s="10">
        <v>1075.0</v>
      </c>
      <c r="B1076" s="11" t="s">
        <v>1094</v>
      </c>
      <c r="C1076" s="12" t="str">
        <f t="shared" si="1"/>
        <v>ORDER1463//CUST7984/45419/TeaLeaves/Q-2/*@?##120</v>
      </c>
      <c r="D1076" s="13" t="str">
        <f t="shared" si="2"/>
        <v>ORDER1463CUST798445419TeaLeavesQ-2*@?##120</v>
      </c>
      <c r="E1076" s="13" t="str">
        <f t="shared" si="3"/>
        <v>ORDER1463CUST798445419TeaLeavesQ2120</v>
      </c>
      <c r="F1076" s="14">
        <f t="shared" si="4"/>
        <v>45419</v>
      </c>
      <c r="G1076" s="13" t="str">
        <f t="shared" si="5"/>
        <v>ORDER1463</v>
      </c>
      <c r="H1076" s="13" t="str">
        <f t="shared" si="6"/>
        <v>CUST7984</v>
      </c>
      <c r="I1076" s="13" t="str">
        <f t="shared" si="7"/>
        <v>TeaLeaves</v>
      </c>
      <c r="J1076" s="13" t="str">
        <f t="shared" si="8"/>
        <v>2</v>
      </c>
      <c r="K1076" s="13" t="str">
        <f t="shared" si="9"/>
        <v>120</v>
      </c>
    </row>
    <row r="1077">
      <c r="A1077" s="10">
        <v>1076.0</v>
      </c>
      <c r="B1077" s="11" t="s">
        <v>1095</v>
      </c>
      <c r="C1077" s="12" t="str">
        <f t="shared" si="1"/>
        <v>ORDER1463//CUST7984/45419/CoffeePowder/Q-1/*@?##45</v>
      </c>
      <c r="D1077" s="13" t="str">
        <f t="shared" si="2"/>
        <v>ORDER1463CUST798445419CoffeePowderQ-1*@?##45</v>
      </c>
      <c r="E1077" s="13" t="str">
        <f t="shared" si="3"/>
        <v>ORDER1463CUST798445419CoffeePowderQ145</v>
      </c>
      <c r="F1077" s="14">
        <f t="shared" si="4"/>
        <v>45419</v>
      </c>
      <c r="G1077" s="13" t="str">
        <f t="shared" si="5"/>
        <v>ORDER1463</v>
      </c>
      <c r="H1077" s="13" t="str">
        <f t="shared" si="6"/>
        <v>CUST7984</v>
      </c>
      <c r="I1077" s="13" t="str">
        <f t="shared" si="7"/>
        <v>CoffeePowder</v>
      </c>
      <c r="J1077" s="13" t="str">
        <f t="shared" si="8"/>
        <v>1</v>
      </c>
      <c r="K1077" s="13" t="str">
        <f t="shared" si="9"/>
        <v>45</v>
      </c>
    </row>
    <row r="1078">
      <c r="A1078" s="10">
        <v>1077.0</v>
      </c>
      <c r="B1078" s="11" t="s">
        <v>1096</v>
      </c>
      <c r="C1078" s="12" t="str">
        <f t="shared" si="1"/>
        <v>ORDER1462//CUST2124/45418/Biscuits/Q-2/*@?##40</v>
      </c>
      <c r="D1078" s="13" t="str">
        <f t="shared" si="2"/>
        <v>ORDER1462CUST212445418BiscuitsQ-2*@?##40</v>
      </c>
      <c r="E1078" s="13" t="str">
        <f t="shared" si="3"/>
        <v>ORDER1462CUST212445418BiscuitsQ240</v>
      </c>
      <c r="F1078" s="14">
        <f t="shared" si="4"/>
        <v>45418</v>
      </c>
      <c r="G1078" s="13" t="str">
        <f t="shared" si="5"/>
        <v>ORDER1462</v>
      </c>
      <c r="H1078" s="13" t="str">
        <f t="shared" si="6"/>
        <v>CUST2124</v>
      </c>
      <c r="I1078" s="13" t="str">
        <f t="shared" si="7"/>
        <v>Biscuits</v>
      </c>
      <c r="J1078" s="13" t="str">
        <f t="shared" si="8"/>
        <v>2</v>
      </c>
      <c r="K1078" s="13" t="str">
        <f t="shared" si="9"/>
        <v>40</v>
      </c>
    </row>
    <row r="1079">
      <c r="A1079" s="10">
        <v>1078.0</v>
      </c>
      <c r="B1079" s="11" t="s">
        <v>1097</v>
      </c>
      <c r="C1079" s="12" t="str">
        <f t="shared" si="1"/>
        <v>ORDER1462//CUST2124/45418/Chocolates/Q-1/*@?##50</v>
      </c>
      <c r="D1079" s="13" t="str">
        <f t="shared" si="2"/>
        <v>ORDER1462CUST212445418ChocolatesQ-1*@?##50</v>
      </c>
      <c r="E1079" s="13" t="str">
        <f t="shared" si="3"/>
        <v>ORDER1462CUST212445418ChocolatesQ150</v>
      </c>
      <c r="F1079" s="14">
        <f t="shared" si="4"/>
        <v>45418</v>
      </c>
      <c r="G1079" s="13" t="str">
        <f t="shared" si="5"/>
        <v>ORDER1462</v>
      </c>
      <c r="H1079" s="13" t="str">
        <f t="shared" si="6"/>
        <v>CUST2124</v>
      </c>
      <c r="I1079" s="13" t="str">
        <f t="shared" si="7"/>
        <v>Chocolates</v>
      </c>
      <c r="J1079" s="13" t="str">
        <f t="shared" si="8"/>
        <v>1</v>
      </c>
      <c r="K1079" s="13" t="str">
        <f t="shared" si="9"/>
        <v>50</v>
      </c>
    </row>
    <row r="1080">
      <c r="A1080" s="10">
        <v>1079.0</v>
      </c>
      <c r="B1080" s="11" t="s">
        <v>1098</v>
      </c>
      <c r="C1080" s="12" t="str">
        <f t="shared" si="1"/>
        <v>ORDER1461//CUST8105/45418/IceCream/Q-1/*@?##90</v>
      </c>
      <c r="D1080" s="13" t="str">
        <f t="shared" si="2"/>
        <v>ORDER1461CUST810545418IceCreamQ-1*@?##90</v>
      </c>
      <c r="E1080" s="13" t="str">
        <f t="shared" si="3"/>
        <v>ORDER1461CUST810545418IceCreamQ190</v>
      </c>
      <c r="F1080" s="14">
        <f t="shared" si="4"/>
        <v>45418</v>
      </c>
      <c r="G1080" s="13" t="str">
        <f t="shared" si="5"/>
        <v>ORDER1461</v>
      </c>
      <c r="H1080" s="13" t="str">
        <f t="shared" si="6"/>
        <v>CUST8105</v>
      </c>
      <c r="I1080" s="13" t="str">
        <f t="shared" si="7"/>
        <v>IceCream</v>
      </c>
      <c r="J1080" s="13" t="str">
        <f t="shared" si="8"/>
        <v>1</v>
      </c>
      <c r="K1080" s="13" t="str">
        <f t="shared" si="9"/>
        <v>90</v>
      </c>
    </row>
    <row r="1081">
      <c r="A1081" s="10">
        <v>1080.0</v>
      </c>
      <c r="B1081" s="11" t="s">
        <v>1099</v>
      </c>
      <c r="C1081" s="12" t="str">
        <f t="shared" si="1"/>
        <v>ORDER1461//CUST8105/45418/SoftDrink/Q-1/*@?##50</v>
      </c>
      <c r="D1081" s="13" t="str">
        <f t="shared" si="2"/>
        <v>ORDER1461CUST810545418SoftDrinkQ-1*@?##50</v>
      </c>
      <c r="E1081" s="13" t="str">
        <f t="shared" si="3"/>
        <v>ORDER1461CUST810545418SoftDrinkQ150</v>
      </c>
      <c r="F1081" s="14">
        <f t="shared" si="4"/>
        <v>45418</v>
      </c>
      <c r="G1081" s="13" t="str">
        <f t="shared" si="5"/>
        <v>ORDER1461</v>
      </c>
      <c r="H1081" s="13" t="str">
        <f t="shared" si="6"/>
        <v>CUST8105</v>
      </c>
      <c r="I1081" s="13" t="str">
        <f t="shared" si="7"/>
        <v>SoftDrink</v>
      </c>
      <c r="J1081" s="13" t="str">
        <f t="shared" si="8"/>
        <v>1</v>
      </c>
      <c r="K1081" s="13" t="str">
        <f t="shared" si="9"/>
        <v>50</v>
      </c>
    </row>
    <row r="1082">
      <c r="A1082" s="10">
        <v>1081.0</v>
      </c>
      <c r="B1082" s="11" t="s">
        <v>1100</v>
      </c>
      <c r="C1082" s="12" t="str">
        <f t="shared" si="1"/>
        <v>ORDER1460//CUST5067/45418/BasmatiRice/Q-1/*@?##60</v>
      </c>
      <c r="D1082" s="13" t="str">
        <f t="shared" si="2"/>
        <v>ORDER1460CUST506745418BasmatiRiceQ-1*@?##60</v>
      </c>
      <c r="E1082" s="13" t="str">
        <f t="shared" si="3"/>
        <v>ORDER1460CUST506745418BasmatiRiceQ160</v>
      </c>
      <c r="F1082" s="14">
        <f t="shared" si="4"/>
        <v>45418</v>
      </c>
      <c r="G1082" s="13" t="str">
        <f t="shared" si="5"/>
        <v>ORDER1460</v>
      </c>
      <c r="H1082" s="13" t="str">
        <f t="shared" si="6"/>
        <v>CUST5067</v>
      </c>
      <c r="I1082" s="13" t="str">
        <f t="shared" si="7"/>
        <v>BasmatiRice</v>
      </c>
      <c r="J1082" s="13" t="str">
        <f t="shared" si="8"/>
        <v>1</v>
      </c>
      <c r="K1082" s="13" t="str">
        <f t="shared" si="9"/>
        <v>60</v>
      </c>
    </row>
    <row r="1083">
      <c r="A1083" s="10">
        <v>1082.0</v>
      </c>
      <c r="B1083" s="11" t="s">
        <v>1101</v>
      </c>
      <c r="C1083" s="12" t="str">
        <f t="shared" si="1"/>
        <v>ORDER1460//CUST5067/45418/WholeWheatBread/Q-1/*@?##20</v>
      </c>
      <c r="D1083" s="13" t="str">
        <f t="shared" si="2"/>
        <v>ORDER1460CUST506745418WholeWheatBreadQ-1*@?##20</v>
      </c>
      <c r="E1083" s="13" t="str">
        <f t="shared" si="3"/>
        <v>ORDER1460CUST506745418WholeWheatBreadQ120</v>
      </c>
      <c r="F1083" s="14">
        <f t="shared" si="4"/>
        <v>45418</v>
      </c>
      <c r="G1083" s="13" t="str">
        <f t="shared" si="5"/>
        <v>ORDER1460</v>
      </c>
      <c r="H1083" s="13" t="str">
        <f t="shared" si="6"/>
        <v>CUST5067</v>
      </c>
      <c r="I1083" s="13" t="str">
        <f t="shared" si="7"/>
        <v>WholeWheatBread</v>
      </c>
      <c r="J1083" s="13" t="str">
        <f t="shared" si="8"/>
        <v>1</v>
      </c>
      <c r="K1083" s="13" t="str">
        <f t="shared" si="9"/>
        <v>20</v>
      </c>
    </row>
    <row r="1084">
      <c r="A1084" s="10">
        <v>1083.0</v>
      </c>
      <c r="B1084" s="11" t="s">
        <v>1102</v>
      </c>
      <c r="C1084" s="12" t="str">
        <f t="shared" si="1"/>
        <v>ORDER1459//CUST8244/45418/FreshMilk/Q-1/*@?##30</v>
      </c>
      <c r="D1084" s="13" t="str">
        <f t="shared" si="2"/>
        <v>ORDER1459CUST824445418FreshMilkQ-1*@?##30</v>
      </c>
      <c r="E1084" s="13" t="str">
        <f t="shared" si="3"/>
        <v>ORDER1459CUST824445418FreshMilkQ130</v>
      </c>
      <c r="F1084" s="14">
        <f t="shared" si="4"/>
        <v>45418</v>
      </c>
      <c r="G1084" s="13" t="str">
        <f t="shared" si="5"/>
        <v>ORDER1459</v>
      </c>
      <c r="H1084" s="13" t="str">
        <f t="shared" si="6"/>
        <v>CUST8244</v>
      </c>
      <c r="I1084" s="13" t="str">
        <f t="shared" si="7"/>
        <v>FreshMilk</v>
      </c>
      <c r="J1084" s="13" t="str">
        <f t="shared" si="8"/>
        <v>1</v>
      </c>
      <c r="K1084" s="13" t="str">
        <f t="shared" si="9"/>
        <v>30</v>
      </c>
    </row>
    <row r="1085">
      <c r="A1085" s="10">
        <v>1084.0</v>
      </c>
      <c r="B1085" s="11" t="s">
        <v>1103</v>
      </c>
      <c r="C1085" s="12" t="str">
        <f t="shared" si="1"/>
        <v>ORDER1459//CUST8244/45418/Eggs/Q-1/*@?##40</v>
      </c>
      <c r="D1085" s="13" t="str">
        <f t="shared" si="2"/>
        <v>ORDER1459CUST824445418EggsQ-1*@?##40</v>
      </c>
      <c r="E1085" s="13" t="str">
        <f t="shared" si="3"/>
        <v>ORDER1459CUST824445418EggsQ140</v>
      </c>
      <c r="F1085" s="14">
        <f t="shared" si="4"/>
        <v>45418</v>
      </c>
      <c r="G1085" s="13" t="str">
        <f t="shared" si="5"/>
        <v>ORDER1459</v>
      </c>
      <c r="H1085" s="13" t="str">
        <f t="shared" si="6"/>
        <v>CUST8244</v>
      </c>
      <c r="I1085" s="13" t="str">
        <f t="shared" si="7"/>
        <v>Eggs</v>
      </c>
      <c r="J1085" s="13" t="str">
        <f t="shared" si="8"/>
        <v>1</v>
      </c>
      <c r="K1085" s="13" t="str">
        <f t="shared" si="9"/>
        <v>40</v>
      </c>
    </row>
    <row r="1086">
      <c r="A1086" s="10">
        <v>1085.0</v>
      </c>
      <c r="B1086" s="11" t="s">
        <v>1104</v>
      </c>
      <c r="C1086" s="12" t="str">
        <f t="shared" si="1"/>
        <v>ORDER1458//CUST8622/45418/ChickenBreast/Q-1/*@?##125</v>
      </c>
      <c r="D1086" s="13" t="str">
        <f t="shared" si="2"/>
        <v>ORDER1458CUST862245418ChickenBreastQ-1*@?##125</v>
      </c>
      <c r="E1086" s="13" t="str">
        <f t="shared" si="3"/>
        <v>ORDER1458CUST862245418ChickenBreastQ1125</v>
      </c>
      <c r="F1086" s="14">
        <f t="shared" si="4"/>
        <v>45418</v>
      </c>
      <c r="G1086" s="13" t="str">
        <f t="shared" si="5"/>
        <v>ORDER1458</v>
      </c>
      <c r="H1086" s="13" t="str">
        <f t="shared" si="6"/>
        <v>CUST8622</v>
      </c>
      <c r="I1086" s="13" t="str">
        <f t="shared" si="7"/>
        <v>ChickenBreast</v>
      </c>
      <c r="J1086" s="13" t="str">
        <f t="shared" si="8"/>
        <v>1</v>
      </c>
      <c r="K1086" s="13" t="str">
        <f t="shared" si="9"/>
        <v>125</v>
      </c>
    </row>
    <row r="1087">
      <c r="A1087" s="10">
        <v>1086.0</v>
      </c>
      <c r="B1087" s="11" t="s">
        <v>1105</v>
      </c>
      <c r="C1087" s="12" t="str">
        <f t="shared" si="1"/>
        <v>ORDER1458//CUST8622/45418/Apples/Q-1/*@?##75</v>
      </c>
      <c r="D1087" s="13" t="str">
        <f t="shared" si="2"/>
        <v>ORDER1458CUST862245418ApplesQ-1*@?##75</v>
      </c>
      <c r="E1087" s="13" t="str">
        <f t="shared" si="3"/>
        <v>ORDER1458CUST862245418ApplesQ175</v>
      </c>
      <c r="F1087" s="14">
        <f t="shared" si="4"/>
        <v>45418</v>
      </c>
      <c r="G1087" s="13" t="str">
        <f t="shared" si="5"/>
        <v>ORDER1458</v>
      </c>
      <c r="H1087" s="13" t="str">
        <f t="shared" si="6"/>
        <v>CUST8622</v>
      </c>
      <c r="I1087" s="13" t="str">
        <f t="shared" si="7"/>
        <v>Apples</v>
      </c>
      <c r="J1087" s="13" t="str">
        <f t="shared" si="8"/>
        <v>1</v>
      </c>
      <c r="K1087" s="13" t="str">
        <f t="shared" si="9"/>
        <v>75</v>
      </c>
    </row>
    <row r="1088">
      <c r="A1088" s="10">
        <v>1087.0</v>
      </c>
      <c r="B1088" s="11" t="s">
        <v>1106</v>
      </c>
      <c r="C1088" s="12" t="str">
        <f t="shared" si="1"/>
        <v>ORDER1457//CUST2143/45418/Bananas/Q-2/*@?##50</v>
      </c>
      <c r="D1088" s="13" t="str">
        <f t="shared" si="2"/>
        <v>ORDER1457CUST214345418BananasQ-2*@?##50</v>
      </c>
      <c r="E1088" s="13" t="str">
        <f t="shared" si="3"/>
        <v>ORDER1457CUST214345418BananasQ250</v>
      </c>
      <c r="F1088" s="14">
        <f t="shared" si="4"/>
        <v>45418</v>
      </c>
      <c r="G1088" s="13" t="str">
        <f t="shared" si="5"/>
        <v>ORDER1457</v>
      </c>
      <c r="H1088" s="13" t="str">
        <f t="shared" si="6"/>
        <v>CUST2143</v>
      </c>
      <c r="I1088" s="13" t="str">
        <f t="shared" si="7"/>
        <v>Bananas</v>
      </c>
      <c r="J1088" s="13" t="str">
        <f t="shared" si="8"/>
        <v>2</v>
      </c>
      <c r="K1088" s="13" t="str">
        <f t="shared" si="9"/>
        <v>50</v>
      </c>
    </row>
    <row r="1089">
      <c r="A1089" s="10">
        <v>1088.0</v>
      </c>
      <c r="B1089" s="11" t="s">
        <v>1107</v>
      </c>
      <c r="C1089" s="12" t="str">
        <f t="shared" si="1"/>
        <v>ORDER1457//CUST2143/45418/Potatoes/Q-2/*@?##30</v>
      </c>
      <c r="D1089" s="13" t="str">
        <f t="shared" si="2"/>
        <v>ORDER1457CUST214345418PotatoesQ-2*@?##30</v>
      </c>
      <c r="E1089" s="13" t="str">
        <f t="shared" si="3"/>
        <v>ORDER1457CUST214345418PotatoesQ230</v>
      </c>
      <c r="F1089" s="14">
        <f t="shared" si="4"/>
        <v>45418</v>
      </c>
      <c r="G1089" s="13" t="str">
        <f t="shared" si="5"/>
        <v>ORDER1457</v>
      </c>
      <c r="H1089" s="13" t="str">
        <f t="shared" si="6"/>
        <v>CUST2143</v>
      </c>
      <c r="I1089" s="13" t="str">
        <f t="shared" si="7"/>
        <v>Potatoes</v>
      </c>
      <c r="J1089" s="13" t="str">
        <f t="shared" si="8"/>
        <v>2</v>
      </c>
      <c r="K1089" s="13" t="str">
        <f t="shared" si="9"/>
        <v>30</v>
      </c>
    </row>
    <row r="1090">
      <c r="A1090" s="10">
        <v>1089.0</v>
      </c>
      <c r="B1090" s="11" t="s">
        <v>1108</v>
      </c>
      <c r="C1090" s="12" t="str">
        <f t="shared" si="1"/>
        <v>ORDER1456//CUST8814/45418/Onions/Q-1/*@?##12.5</v>
      </c>
      <c r="D1090" s="13" t="str">
        <f t="shared" si="2"/>
        <v>ORDER1456CUST881445418OnionsQ-1*@?##12.5</v>
      </c>
      <c r="E1090" s="13" t="str">
        <f t="shared" si="3"/>
        <v>ORDER1456CUST881445418OnionsQ112.5</v>
      </c>
      <c r="F1090" s="14">
        <f t="shared" si="4"/>
        <v>45418</v>
      </c>
      <c r="G1090" s="13" t="str">
        <f t="shared" si="5"/>
        <v>ORDER1456</v>
      </c>
      <c r="H1090" s="13" t="str">
        <f t="shared" si="6"/>
        <v>CUST8814</v>
      </c>
      <c r="I1090" s="13" t="str">
        <f t="shared" si="7"/>
        <v>Onions</v>
      </c>
      <c r="J1090" s="13" t="str">
        <f t="shared" si="8"/>
        <v>1</v>
      </c>
      <c r="K1090" s="13" t="str">
        <f t="shared" si="9"/>
        <v>12.5</v>
      </c>
    </row>
    <row r="1091">
      <c r="A1091" s="10">
        <v>1090.0</v>
      </c>
      <c r="B1091" s="11" t="s">
        <v>1109</v>
      </c>
      <c r="C1091" s="12" t="str">
        <f t="shared" si="1"/>
        <v>ORDER1456//CUST8814/45418/Paneer/Q-2/*@?##80</v>
      </c>
      <c r="D1091" s="13" t="str">
        <f t="shared" si="2"/>
        <v>ORDER1456CUST881445418PaneerQ-2*@?##80</v>
      </c>
      <c r="E1091" s="13" t="str">
        <f t="shared" si="3"/>
        <v>ORDER1456CUST881445418PaneerQ280</v>
      </c>
      <c r="F1091" s="14">
        <f t="shared" si="4"/>
        <v>45418</v>
      </c>
      <c r="G1091" s="13" t="str">
        <f t="shared" si="5"/>
        <v>ORDER1456</v>
      </c>
      <c r="H1091" s="13" t="str">
        <f t="shared" si="6"/>
        <v>CUST8814</v>
      </c>
      <c r="I1091" s="13" t="str">
        <f t="shared" si="7"/>
        <v>Paneer</v>
      </c>
      <c r="J1091" s="13" t="str">
        <f t="shared" si="8"/>
        <v>2</v>
      </c>
      <c r="K1091" s="13" t="str">
        <f t="shared" si="9"/>
        <v>80</v>
      </c>
    </row>
    <row r="1092">
      <c r="A1092" s="10">
        <v>1091.0</v>
      </c>
      <c r="B1092" s="11" t="s">
        <v>1110</v>
      </c>
      <c r="C1092" s="12" t="str">
        <f t="shared" si="1"/>
        <v>ORDER1455//CUST4271/45418/Butter/Q-1/*@?##125</v>
      </c>
      <c r="D1092" s="13" t="str">
        <f t="shared" si="2"/>
        <v>ORDER1455CUST427145418ButterQ-1*@?##125</v>
      </c>
      <c r="E1092" s="13" t="str">
        <f t="shared" si="3"/>
        <v>ORDER1455CUST427145418ButterQ1125</v>
      </c>
      <c r="F1092" s="14">
        <f t="shared" si="4"/>
        <v>45418</v>
      </c>
      <c r="G1092" s="13" t="str">
        <f t="shared" si="5"/>
        <v>ORDER1455</v>
      </c>
      <c r="H1092" s="13" t="str">
        <f t="shared" si="6"/>
        <v>CUST4271</v>
      </c>
      <c r="I1092" s="13" t="str">
        <f t="shared" si="7"/>
        <v>Butter</v>
      </c>
      <c r="J1092" s="13" t="str">
        <f t="shared" si="8"/>
        <v>1</v>
      </c>
      <c r="K1092" s="13" t="str">
        <f t="shared" si="9"/>
        <v>125</v>
      </c>
    </row>
    <row r="1093">
      <c r="A1093" s="10">
        <v>1092.0</v>
      </c>
      <c r="B1093" s="11" t="s">
        <v>1111</v>
      </c>
      <c r="C1093" s="12" t="str">
        <f t="shared" si="1"/>
        <v>ORDER1455//CUST4271/45418/CheeseSlices/Q-1/*@?##60</v>
      </c>
      <c r="D1093" s="13" t="str">
        <f t="shared" si="2"/>
        <v>ORDER1455CUST427145418CheeseSlicesQ-1*@?##60</v>
      </c>
      <c r="E1093" s="13" t="str">
        <f t="shared" si="3"/>
        <v>ORDER1455CUST427145418CheeseSlicesQ160</v>
      </c>
      <c r="F1093" s="14">
        <f t="shared" si="4"/>
        <v>45418</v>
      </c>
      <c r="G1093" s="13" t="str">
        <f t="shared" si="5"/>
        <v>ORDER1455</v>
      </c>
      <c r="H1093" s="13" t="str">
        <f t="shared" si="6"/>
        <v>CUST4271</v>
      </c>
      <c r="I1093" s="13" t="str">
        <f t="shared" si="7"/>
        <v>CheeseSlices</v>
      </c>
      <c r="J1093" s="13" t="str">
        <f t="shared" si="8"/>
        <v>1</v>
      </c>
      <c r="K1093" s="13" t="str">
        <f t="shared" si="9"/>
        <v>60</v>
      </c>
    </row>
    <row r="1094">
      <c r="A1094" s="10">
        <v>1093.0</v>
      </c>
      <c r="B1094" s="11" t="s">
        <v>1112</v>
      </c>
      <c r="C1094" s="12" t="str">
        <f t="shared" si="1"/>
        <v>ORDER1454//CUST1509/45418/Sugar/Q-1/*@?##22.5</v>
      </c>
      <c r="D1094" s="13" t="str">
        <f t="shared" si="2"/>
        <v>ORDER1454CUST150945418SugarQ-1*@?##22.5</v>
      </c>
      <c r="E1094" s="13" t="str">
        <f t="shared" si="3"/>
        <v>ORDER1454CUST150945418SugarQ122.5</v>
      </c>
      <c r="F1094" s="14">
        <f t="shared" si="4"/>
        <v>45418</v>
      </c>
      <c r="G1094" s="13" t="str">
        <f t="shared" si="5"/>
        <v>ORDER1454</v>
      </c>
      <c r="H1094" s="13" t="str">
        <f t="shared" si="6"/>
        <v>CUST1509</v>
      </c>
      <c r="I1094" s="13" t="str">
        <f t="shared" si="7"/>
        <v>Sugar</v>
      </c>
      <c r="J1094" s="13" t="str">
        <f t="shared" si="8"/>
        <v>1</v>
      </c>
      <c r="K1094" s="13" t="str">
        <f t="shared" si="9"/>
        <v>22.5</v>
      </c>
    </row>
    <row r="1095">
      <c r="A1095" s="10">
        <v>1094.0</v>
      </c>
      <c r="B1095" s="11" t="s">
        <v>1113</v>
      </c>
      <c r="C1095" s="12" t="str">
        <f t="shared" si="1"/>
        <v>ORDER1454//CUST1509/45418/CookingOil/Q-1/*@?##75</v>
      </c>
      <c r="D1095" s="13" t="str">
        <f t="shared" si="2"/>
        <v>ORDER1454CUST150945418CookingOilQ-1*@?##75</v>
      </c>
      <c r="E1095" s="13" t="str">
        <f t="shared" si="3"/>
        <v>ORDER1454CUST150945418CookingOilQ175</v>
      </c>
      <c r="F1095" s="14">
        <f t="shared" si="4"/>
        <v>45418</v>
      </c>
      <c r="G1095" s="13" t="str">
        <f t="shared" si="5"/>
        <v>ORDER1454</v>
      </c>
      <c r="H1095" s="13" t="str">
        <f t="shared" si="6"/>
        <v>CUST1509</v>
      </c>
      <c r="I1095" s="13" t="str">
        <f t="shared" si="7"/>
        <v>CookingOil</v>
      </c>
      <c r="J1095" s="13" t="str">
        <f t="shared" si="8"/>
        <v>1</v>
      </c>
      <c r="K1095" s="13" t="str">
        <f t="shared" si="9"/>
        <v>75</v>
      </c>
    </row>
    <row r="1096">
      <c r="A1096" s="10">
        <v>1095.0</v>
      </c>
      <c r="B1096" s="11" t="s">
        <v>1114</v>
      </c>
      <c r="C1096" s="12" t="str">
        <f t="shared" si="1"/>
        <v>ORDER1453//CUST1960/45418/TeaLeaves/Q-1/*@?##60</v>
      </c>
      <c r="D1096" s="13" t="str">
        <f t="shared" si="2"/>
        <v>ORDER1453CUST196045418TeaLeavesQ-1*@?##60</v>
      </c>
      <c r="E1096" s="13" t="str">
        <f t="shared" si="3"/>
        <v>ORDER1453CUST196045418TeaLeavesQ160</v>
      </c>
      <c r="F1096" s="14">
        <f t="shared" si="4"/>
        <v>45418</v>
      </c>
      <c r="G1096" s="13" t="str">
        <f t="shared" si="5"/>
        <v>ORDER1453</v>
      </c>
      <c r="H1096" s="13" t="str">
        <f t="shared" si="6"/>
        <v>CUST1960</v>
      </c>
      <c r="I1096" s="13" t="str">
        <f t="shared" si="7"/>
        <v>TeaLeaves</v>
      </c>
      <c r="J1096" s="13" t="str">
        <f t="shared" si="8"/>
        <v>1</v>
      </c>
      <c r="K1096" s="13" t="str">
        <f t="shared" si="9"/>
        <v>60</v>
      </c>
    </row>
    <row r="1097">
      <c r="A1097" s="10">
        <v>1096.0</v>
      </c>
      <c r="B1097" s="11" t="s">
        <v>1115</v>
      </c>
      <c r="C1097" s="12" t="str">
        <f t="shared" si="1"/>
        <v>ORDER1453//CUST1960/45418/CoffeePowder/Q-1/*@?##45</v>
      </c>
      <c r="D1097" s="13" t="str">
        <f t="shared" si="2"/>
        <v>ORDER1453CUST196045418CoffeePowderQ-1*@?##45</v>
      </c>
      <c r="E1097" s="13" t="str">
        <f t="shared" si="3"/>
        <v>ORDER1453CUST196045418CoffeePowderQ145</v>
      </c>
      <c r="F1097" s="14">
        <f t="shared" si="4"/>
        <v>45418</v>
      </c>
      <c r="G1097" s="13" t="str">
        <f t="shared" si="5"/>
        <v>ORDER1453</v>
      </c>
      <c r="H1097" s="13" t="str">
        <f t="shared" si="6"/>
        <v>CUST1960</v>
      </c>
      <c r="I1097" s="13" t="str">
        <f t="shared" si="7"/>
        <v>CoffeePowder</v>
      </c>
      <c r="J1097" s="13" t="str">
        <f t="shared" si="8"/>
        <v>1</v>
      </c>
      <c r="K1097" s="13" t="str">
        <f t="shared" si="9"/>
        <v>45</v>
      </c>
    </row>
    <row r="1098">
      <c r="A1098" s="10">
        <v>1097.0</v>
      </c>
      <c r="B1098" s="11" t="s">
        <v>1116</v>
      </c>
      <c r="C1098" s="12" t="str">
        <f t="shared" si="1"/>
        <v>ORDER1452//CUST6570/45418/Biscuits/Q-2/*@?##40</v>
      </c>
      <c r="D1098" s="13" t="str">
        <f t="shared" si="2"/>
        <v>ORDER1452CUST657045418BiscuitsQ-2*@?##40</v>
      </c>
      <c r="E1098" s="13" t="str">
        <f t="shared" si="3"/>
        <v>ORDER1452CUST657045418BiscuitsQ240</v>
      </c>
      <c r="F1098" s="14">
        <f t="shared" si="4"/>
        <v>45418</v>
      </c>
      <c r="G1098" s="13" t="str">
        <f t="shared" si="5"/>
        <v>ORDER1452</v>
      </c>
      <c r="H1098" s="13" t="str">
        <f t="shared" si="6"/>
        <v>CUST6570</v>
      </c>
      <c r="I1098" s="13" t="str">
        <f t="shared" si="7"/>
        <v>Biscuits</v>
      </c>
      <c r="J1098" s="13" t="str">
        <f t="shared" si="8"/>
        <v>2</v>
      </c>
      <c r="K1098" s="13" t="str">
        <f t="shared" si="9"/>
        <v>40</v>
      </c>
    </row>
    <row r="1099">
      <c r="A1099" s="10">
        <v>1098.0</v>
      </c>
      <c r="B1099" s="11" t="s">
        <v>1117</v>
      </c>
      <c r="C1099" s="12" t="str">
        <f t="shared" si="1"/>
        <v>ORDER1452//CUST6570/45418/Chocolates/Q-1/*@?##50</v>
      </c>
      <c r="D1099" s="13" t="str">
        <f t="shared" si="2"/>
        <v>ORDER1452CUST657045418ChocolatesQ-1*@?##50</v>
      </c>
      <c r="E1099" s="13" t="str">
        <f t="shared" si="3"/>
        <v>ORDER1452CUST657045418ChocolatesQ150</v>
      </c>
      <c r="F1099" s="14">
        <f t="shared" si="4"/>
        <v>45418</v>
      </c>
      <c r="G1099" s="13" t="str">
        <f t="shared" si="5"/>
        <v>ORDER1452</v>
      </c>
      <c r="H1099" s="13" t="str">
        <f t="shared" si="6"/>
        <v>CUST6570</v>
      </c>
      <c r="I1099" s="13" t="str">
        <f t="shared" si="7"/>
        <v>Chocolates</v>
      </c>
      <c r="J1099" s="13" t="str">
        <f t="shared" si="8"/>
        <v>1</v>
      </c>
      <c r="K1099" s="13" t="str">
        <f t="shared" si="9"/>
        <v>50</v>
      </c>
    </row>
    <row r="1100">
      <c r="A1100" s="10">
        <v>1099.0</v>
      </c>
      <c r="B1100" s="11" t="s">
        <v>1118</v>
      </c>
      <c r="C1100" s="12" t="str">
        <f t="shared" si="1"/>
        <v>ORDER1451//CUST8724/45418/IceCream/Q-1/*@?##90</v>
      </c>
      <c r="D1100" s="13" t="str">
        <f t="shared" si="2"/>
        <v>ORDER1451CUST872445418IceCreamQ-1*@?##90</v>
      </c>
      <c r="E1100" s="13" t="str">
        <f t="shared" si="3"/>
        <v>ORDER1451CUST872445418IceCreamQ190</v>
      </c>
      <c r="F1100" s="14">
        <f t="shared" si="4"/>
        <v>45418</v>
      </c>
      <c r="G1100" s="13" t="str">
        <f t="shared" si="5"/>
        <v>ORDER1451</v>
      </c>
      <c r="H1100" s="13" t="str">
        <f t="shared" si="6"/>
        <v>CUST8724</v>
      </c>
      <c r="I1100" s="13" t="str">
        <f t="shared" si="7"/>
        <v>IceCream</v>
      </c>
      <c r="J1100" s="13" t="str">
        <f t="shared" si="8"/>
        <v>1</v>
      </c>
      <c r="K1100" s="13" t="str">
        <f t="shared" si="9"/>
        <v>90</v>
      </c>
    </row>
    <row r="1101">
      <c r="A1101" s="10">
        <v>1100.0</v>
      </c>
      <c r="B1101" s="11" t="s">
        <v>1119</v>
      </c>
      <c r="C1101" s="12" t="str">
        <f t="shared" si="1"/>
        <v>ORDER1451//CUST8724/45418/SoftDrink/Q-1/*@?##50</v>
      </c>
      <c r="D1101" s="13" t="str">
        <f t="shared" si="2"/>
        <v>ORDER1451CUST872445418SoftDrinkQ-1*@?##50</v>
      </c>
      <c r="E1101" s="13" t="str">
        <f t="shared" si="3"/>
        <v>ORDER1451CUST872445418SoftDrinkQ150</v>
      </c>
      <c r="F1101" s="14">
        <f t="shared" si="4"/>
        <v>45418</v>
      </c>
      <c r="G1101" s="13" t="str">
        <f t="shared" si="5"/>
        <v>ORDER1451</v>
      </c>
      <c r="H1101" s="13" t="str">
        <f t="shared" si="6"/>
        <v>CUST8724</v>
      </c>
      <c r="I1101" s="13" t="str">
        <f t="shared" si="7"/>
        <v>SoftDrink</v>
      </c>
      <c r="J1101" s="13" t="str">
        <f t="shared" si="8"/>
        <v>1</v>
      </c>
      <c r="K1101" s="13" t="str">
        <f t="shared" si="9"/>
        <v>50</v>
      </c>
    </row>
    <row r="1102">
      <c r="A1102" s="10">
        <v>1101.0</v>
      </c>
      <c r="B1102" s="11" t="s">
        <v>1120</v>
      </c>
      <c r="C1102" s="12" t="str">
        <f t="shared" si="1"/>
        <v>ORDER1450//CUST6210/45418/BasmatiRice/Q-1/*@?##60</v>
      </c>
      <c r="D1102" s="13" t="str">
        <f t="shared" si="2"/>
        <v>ORDER1450CUST621045418BasmatiRiceQ-1*@?##60</v>
      </c>
      <c r="E1102" s="13" t="str">
        <f t="shared" si="3"/>
        <v>ORDER1450CUST621045418BasmatiRiceQ160</v>
      </c>
      <c r="F1102" s="14">
        <f t="shared" si="4"/>
        <v>45418</v>
      </c>
      <c r="G1102" s="13" t="str">
        <f t="shared" si="5"/>
        <v>ORDER1450</v>
      </c>
      <c r="H1102" s="13" t="str">
        <f t="shared" si="6"/>
        <v>CUST6210</v>
      </c>
      <c r="I1102" s="13" t="str">
        <f t="shared" si="7"/>
        <v>BasmatiRice</v>
      </c>
      <c r="J1102" s="13" t="str">
        <f t="shared" si="8"/>
        <v>1</v>
      </c>
      <c r="K1102" s="13" t="str">
        <f t="shared" si="9"/>
        <v>60</v>
      </c>
    </row>
    <row r="1103">
      <c r="A1103" s="10">
        <v>1102.0</v>
      </c>
      <c r="B1103" s="11" t="s">
        <v>1121</v>
      </c>
      <c r="C1103" s="12" t="str">
        <f t="shared" si="1"/>
        <v>ORDER1450//CUST6210/45418/WholeWheatBread/Q-1/*@?##20</v>
      </c>
      <c r="D1103" s="13" t="str">
        <f t="shared" si="2"/>
        <v>ORDER1450CUST621045418WholeWheatBreadQ-1*@?##20</v>
      </c>
      <c r="E1103" s="13" t="str">
        <f t="shared" si="3"/>
        <v>ORDER1450CUST621045418WholeWheatBreadQ120</v>
      </c>
      <c r="F1103" s="14">
        <f t="shared" si="4"/>
        <v>45418</v>
      </c>
      <c r="G1103" s="13" t="str">
        <f t="shared" si="5"/>
        <v>ORDER1450</v>
      </c>
      <c r="H1103" s="13" t="str">
        <f t="shared" si="6"/>
        <v>CUST6210</v>
      </c>
      <c r="I1103" s="13" t="str">
        <f t="shared" si="7"/>
        <v>WholeWheatBread</v>
      </c>
      <c r="J1103" s="13" t="str">
        <f t="shared" si="8"/>
        <v>1</v>
      </c>
      <c r="K1103" s="13" t="str">
        <f t="shared" si="9"/>
        <v>20</v>
      </c>
    </row>
    <row r="1104">
      <c r="A1104" s="10">
        <v>1103.0</v>
      </c>
      <c r="B1104" s="11" t="s">
        <v>1122</v>
      </c>
      <c r="C1104" s="12" t="str">
        <f t="shared" si="1"/>
        <v>ORDER1449//CUST8814/45418/FreshMilk/Q-2/*@?##60</v>
      </c>
      <c r="D1104" s="13" t="str">
        <f t="shared" si="2"/>
        <v>ORDER1449CUST881445418FreshMilkQ-2*@?##60</v>
      </c>
      <c r="E1104" s="13" t="str">
        <f t="shared" si="3"/>
        <v>ORDER1449CUST881445418FreshMilkQ260</v>
      </c>
      <c r="F1104" s="14">
        <f t="shared" si="4"/>
        <v>45418</v>
      </c>
      <c r="G1104" s="13" t="str">
        <f t="shared" si="5"/>
        <v>ORDER1449</v>
      </c>
      <c r="H1104" s="13" t="str">
        <f t="shared" si="6"/>
        <v>CUST8814</v>
      </c>
      <c r="I1104" s="13" t="str">
        <f t="shared" si="7"/>
        <v>FreshMilk</v>
      </c>
      <c r="J1104" s="13" t="str">
        <f t="shared" si="8"/>
        <v>2</v>
      </c>
      <c r="K1104" s="13" t="str">
        <f t="shared" si="9"/>
        <v>60</v>
      </c>
    </row>
    <row r="1105">
      <c r="A1105" s="10">
        <v>1104.0</v>
      </c>
      <c r="B1105" s="11" t="s">
        <v>1123</v>
      </c>
      <c r="C1105" s="12" t="str">
        <f t="shared" si="1"/>
        <v>ORDER1449//CUST8814/45418/Eggs/Q-1/*@?##40</v>
      </c>
      <c r="D1105" s="13" t="str">
        <f t="shared" si="2"/>
        <v>ORDER1449CUST881445418EggsQ-1*@?##40</v>
      </c>
      <c r="E1105" s="13" t="str">
        <f t="shared" si="3"/>
        <v>ORDER1449CUST881445418EggsQ140</v>
      </c>
      <c r="F1105" s="14">
        <f t="shared" si="4"/>
        <v>45418</v>
      </c>
      <c r="G1105" s="13" t="str">
        <f t="shared" si="5"/>
        <v>ORDER1449</v>
      </c>
      <c r="H1105" s="13" t="str">
        <f t="shared" si="6"/>
        <v>CUST8814</v>
      </c>
      <c r="I1105" s="13" t="str">
        <f t="shared" si="7"/>
        <v>Eggs</v>
      </c>
      <c r="J1105" s="13" t="str">
        <f t="shared" si="8"/>
        <v>1</v>
      </c>
      <c r="K1105" s="13" t="str">
        <f t="shared" si="9"/>
        <v>40</v>
      </c>
    </row>
    <row r="1106">
      <c r="A1106" s="10">
        <v>1105.0</v>
      </c>
      <c r="B1106" s="11" t="s">
        <v>1124</v>
      </c>
      <c r="C1106" s="12" t="str">
        <f t="shared" si="1"/>
        <v>ORDER1448//CUST2169/45418/ChickenBreast/Q-2/*@?##250</v>
      </c>
      <c r="D1106" s="13" t="str">
        <f t="shared" si="2"/>
        <v>ORDER1448CUST216945418ChickenBreastQ-2*@?##250</v>
      </c>
      <c r="E1106" s="13" t="str">
        <f t="shared" si="3"/>
        <v>ORDER1448CUST216945418ChickenBreastQ2250</v>
      </c>
      <c r="F1106" s="14">
        <f t="shared" si="4"/>
        <v>45418</v>
      </c>
      <c r="G1106" s="13" t="str">
        <f t="shared" si="5"/>
        <v>ORDER1448</v>
      </c>
      <c r="H1106" s="13" t="str">
        <f t="shared" si="6"/>
        <v>CUST2169</v>
      </c>
      <c r="I1106" s="13" t="str">
        <f t="shared" si="7"/>
        <v>ChickenBreast</v>
      </c>
      <c r="J1106" s="13" t="str">
        <f t="shared" si="8"/>
        <v>2</v>
      </c>
      <c r="K1106" s="13" t="str">
        <f t="shared" si="9"/>
        <v>250</v>
      </c>
    </row>
    <row r="1107">
      <c r="A1107" s="10">
        <v>1106.0</v>
      </c>
      <c r="B1107" s="11" t="s">
        <v>1125</v>
      </c>
      <c r="C1107" s="12" t="str">
        <f t="shared" si="1"/>
        <v>ORDER1448//CUST2169/45418/Apples/Q-2/*@?##150</v>
      </c>
      <c r="D1107" s="13" t="str">
        <f t="shared" si="2"/>
        <v>ORDER1448CUST216945418ApplesQ-2*@?##150</v>
      </c>
      <c r="E1107" s="13" t="str">
        <f t="shared" si="3"/>
        <v>ORDER1448CUST216945418ApplesQ2150</v>
      </c>
      <c r="F1107" s="14">
        <f t="shared" si="4"/>
        <v>45418</v>
      </c>
      <c r="G1107" s="13" t="str">
        <f t="shared" si="5"/>
        <v>ORDER1448</v>
      </c>
      <c r="H1107" s="13" t="str">
        <f t="shared" si="6"/>
        <v>CUST2169</v>
      </c>
      <c r="I1107" s="13" t="str">
        <f t="shared" si="7"/>
        <v>Apples</v>
      </c>
      <c r="J1107" s="13" t="str">
        <f t="shared" si="8"/>
        <v>2</v>
      </c>
      <c r="K1107" s="13" t="str">
        <f t="shared" si="9"/>
        <v>150</v>
      </c>
    </row>
    <row r="1108">
      <c r="A1108" s="10">
        <v>1107.0</v>
      </c>
      <c r="B1108" s="11" t="s">
        <v>1126</v>
      </c>
      <c r="C1108" s="12" t="str">
        <f t="shared" si="1"/>
        <v>ORDER1447//CUST8484/45418/Bananas/Q-1/*@?##25</v>
      </c>
      <c r="D1108" s="13" t="str">
        <f t="shared" si="2"/>
        <v>ORDER1447CUST848445418BananasQ-1*@?##25</v>
      </c>
      <c r="E1108" s="13" t="str">
        <f t="shared" si="3"/>
        <v>ORDER1447CUST848445418BananasQ125</v>
      </c>
      <c r="F1108" s="14">
        <f t="shared" si="4"/>
        <v>45418</v>
      </c>
      <c r="G1108" s="13" t="str">
        <f t="shared" si="5"/>
        <v>ORDER1447</v>
      </c>
      <c r="H1108" s="13" t="str">
        <f t="shared" si="6"/>
        <v>CUST8484</v>
      </c>
      <c r="I1108" s="13" t="str">
        <f t="shared" si="7"/>
        <v>Bananas</v>
      </c>
      <c r="J1108" s="13" t="str">
        <f t="shared" si="8"/>
        <v>1</v>
      </c>
      <c r="K1108" s="13" t="str">
        <f t="shared" si="9"/>
        <v>25</v>
      </c>
    </row>
    <row r="1109">
      <c r="A1109" s="10">
        <v>1108.0</v>
      </c>
      <c r="B1109" s="11" t="s">
        <v>1127</v>
      </c>
      <c r="C1109" s="12" t="str">
        <f t="shared" si="1"/>
        <v>ORDER1447//CUST8484/45418/Potatoes/Q-1/*@?##15</v>
      </c>
      <c r="D1109" s="13" t="str">
        <f t="shared" si="2"/>
        <v>ORDER1447CUST848445418PotatoesQ-1*@?##15</v>
      </c>
      <c r="E1109" s="13" t="str">
        <f t="shared" si="3"/>
        <v>ORDER1447CUST848445418PotatoesQ115</v>
      </c>
      <c r="F1109" s="14">
        <f t="shared" si="4"/>
        <v>45418</v>
      </c>
      <c r="G1109" s="13" t="str">
        <f t="shared" si="5"/>
        <v>ORDER1447</v>
      </c>
      <c r="H1109" s="13" t="str">
        <f t="shared" si="6"/>
        <v>CUST8484</v>
      </c>
      <c r="I1109" s="13" t="str">
        <f t="shared" si="7"/>
        <v>Potatoes</v>
      </c>
      <c r="J1109" s="13" t="str">
        <f t="shared" si="8"/>
        <v>1</v>
      </c>
      <c r="K1109" s="13" t="str">
        <f t="shared" si="9"/>
        <v>15</v>
      </c>
    </row>
    <row r="1110">
      <c r="A1110" s="10">
        <v>1109.0</v>
      </c>
      <c r="B1110" s="11" t="s">
        <v>1128</v>
      </c>
      <c r="C1110" s="12" t="str">
        <f t="shared" si="1"/>
        <v>ORDER1446//CUST3521/45418/Onions/Q-1/*@?##12.5</v>
      </c>
      <c r="D1110" s="13" t="str">
        <f t="shared" si="2"/>
        <v>ORDER1446CUST352145418OnionsQ-1*@?##12.5</v>
      </c>
      <c r="E1110" s="13" t="str">
        <f t="shared" si="3"/>
        <v>ORDER1446CUST352145418OnionsQ112.5</v>
      </c>
      <c r="F1110" s="14">
        <f t="shared" si="4"/>
        <v>45418</v>
      </c>
      <c r="G1110" s="13" t="str">
        <f t="shared" si="5"/>
        <v>ORDER1446</v>
      </c>
      <c r="H1110" s="13" t="str">
        <f t="shared" si="6"/>
        <v>CUST3521</v>
      </c>
      <c r="I1110" s="13" t="str">
        <f t="shared" si="7"/>
        <v>Onions</v>
      </c>
      <c r="J1110" s="13" t="str">
        <f t="shared" si="8"/>
        <v>1</v>
      </c>
      <c r="K1110" s="13" t="str">
        <f t="shared" si="9"/>
        <v>12.5</v>
      </c>
    </row>
    <row r="1111">
      <c r="A1111" s="10">
        <v>1110.0</v>
      </c>
      <c r="B1111" s="11" t="s">
        <v>1129</v>
      </c>
      <c r="C1111" s="12" t="str">
        <f t="shared" si="1"/>
        <v>ORDER1446//CUST3521/45418/Paneer/Q-1/*@?##40</v>
      </c>
      <c r="D1111" s="13" t="str">
        <f t="shared" si="2"/>
        <v>ORDER1446CUST352145418PaneerQ-1*@?##40</v>
      </c>
      <c r="E1111" s="13" t="str">
        <f t="shared" si="3"/>
        <v>ORDER1446CUST352145418PaneerQ140</v>
      </c>
      <c r="F1111" s="14">
        <f t="shared" si="4"/>
        <v>45418</v>
      </c>
      <c r="G1111" s="13" t="str">
        <f t="shared" si="5"/>
        <v>ORDER1446</v>
      </c>
      <c r="H1111" s="13" t="str">
        <f t="shared" si="6"/>
        <v>CUST3521</v>
      </c>
      <c r="I1111" s="13" t="str">
        <f t="shared" si="7"/>
        <v>Paneer</v>
      </c>
      <c r="J1111" s="13" t="str">
        <f t="shared" si="8"/>
        <v>1</v>
      </c>
      <c r="K1111" s="13" t="str">
        <f t="shared" si="9"/>
        <v>40</v>
      </c>
    </row>
    <row r="1112">
      <c r="A1112" s="10">
        <v>1111.0</v>
      </c>
      <c r="B1112" s="11" t="s">
        <v>1130</v>
      </c>
      <c r="C1112" s="12" t="str">
        <f t="shared" si="1"/>
        <v>ORDER1445//CUST4470/45418/Butter/Q-2/*@?##250</v>
      </c>
      <c r="D1112" s="13" t="str">
        <f t="shared" si="2"/>
        <v>ORDER1445CUST447045418ButterQ-2*@?##250</v>
      </c>
      <c r="E1112" s="13" t="str">
        <f t="shared" si="3"/>
        <v>ORDER1445CUST447045418ButterQ2250</v>
      </c>
      <c r="F1112" s="14">
        <f t="shared" si="4"/>
        <v>45418</v>
      </c>
      <c r="G1112" s="13" t="str">
        <f t="shared" si="5"/>
        <v>ORDER1445</v>
      </c>
      <c r="H1112" s="13" t="str">
        <f t="shared" si="6"/>
        <v>CUST4470</v>
      </c>
      <c r="I1112" s="13" t="str">
        <f t="shared" si="7"/>
        <v>Butter</v>
      </c>
      <c r="J1112" s="13" t="str">
        <f t="shared" si="8"/>
        <v>2</v>
      </c>
      <c r="K1112" s="13" t="str">
        <f t="shared" si="9"/>
        <v>250</v>
      </c>
    </row>
    <row r="1113">
      <c r="A1113" s="10">
        <v>1112.0</v>
      </c>
      <c r="B1113" s="11" t="s">
        <v>1131</v>
      </c>
      <c r="C1113" s="12" t="str">
        <f t="shared" si="1"/>
        <v>ORDER1445//CUST4470/45418/CheeseSlices/Q-1/*@?##60</v>
      </c>
      <c r="D1113" s="13" t="str">
        <f t="shared" si="2"/>
        <v>ORDER1445CUST447045418CheeseSlicesQ-1*@?##60</v>
      </c>
      <c r="E1113" s="13" t="str">
        <f t="shared" si="3"/>
        <v>ORDER1445CUST447045418CheeseSlicesQ160</v>
      </c>
      <c r="F1113" s="14">
        <f t="shared" si="4"/>
        <v>45418</v>
      </c>
      <c r="G1113" s="13" t="str">
        <f t="shared" si="5"/>
        <v>ORDER1445</v>
      </c>
      <c r="H1113" s="13" t="str">
        <f t="shared" si="6"/>
        <v>CUST4470</v>
      </c>
      <c r="I1113" s="13" t="str">
        <f t="shared" si="7"/>
        <v>CheeseSlices</v>
      </c>
      <c r="J1113" s="13" t="str">
        <f t="shared" si="8"/>
        <v>1</v>
      </c>
      <c r="K1113" s="13" t="str">
        <f t="shared" si="9"/>
        <v>60</v>
      </c>
    </row>
    <row r="1114">
      <c r="A1114" s="10">
        <v>1113.0</v>
      </c>
      <c r="B1114" s="11" t="s">
        <v>1132</v>
      </c>
      <c r="C1114" s="12" t="str">
        <f t="shared" si="1"/>
        <v>ORDER1444//CUST3213/45418/Sugar/Q-1/*@?##22.5</v>
      </c>
      <c r="D1114" s="13" t="str">
        <f t="shared" si="2"/>
        <v>ORDER1444CUST321345418SugarQ-1*@?##22.5</v>
      </c>
      <c r="E1114" s="13" t="str">
        <f t="shared" si="3"/>
        <v>ORDER1444CUST321345418SugarQ122.5</v>
      </c>
      <c r="F1114" s="14">
        <f t="shared" si="4"/>
        <v>45418</v>
      </c>
      <c r="G1114" s="13" t="str">
        <f t="shared" si="5"/>
        <v>ORDER1444</v>
      </c>
      <c r="H1114" s="13" t="str">
        <f t="shared" si="6"/>
        <v>CUST3213</v>
      </c>
      <c r="I1114" s="13" t="str">
        <f t="shared" si="7"/>
        <v>Sugar</v>
      </c>
      <c r="J1114" s="13" t="str">
        <f t="shared" si="8"/>
        <v>1</v>
      </c>
      <c r="K1114" s="13" t="str">
        <f t="shared" si="9"/>
        <v>22.5</v>
      </c>
    </row>
    <row r="1115">
      <c r="A1115" s="10">
        <v>1114.0</v>
      </c>
      <c r="B1115" s="11" t="s">
        <v>1133</v>
      </c>
      <c r="C1115" s="12" t="str">
        <f t="shared" si="1"/>
        <v>ORDER1444//CUST3213/45418/CookingOil/Q-1/*@?##75</v>
      </c>
      <c r="D1115" s="13" t="str">
        <f t="shared" si="2"/>
        <v>ORDER1444CUST321345418CookingOilQ-1*@?##75</v>
      </c>
      <c r="E1115" s="13" t="str">
        <f t="shared" si="3"/>
        <v>ORDER1444CUST321345418CookingOilQ175</v>
      </c>
      <c r="F1115" s="14">
        <f t="shared" si="4"/>
        <v>45418</v>
      </c>
      <c r="G1115" s="13" t="str">
        <f t="shared" si="5"/>
        <v>ORDER1444</v>
      </c>
      <c r="H1115" s="13" t="str">
        <f t="shared" si="6"/>
        <v>CUST3213</v>
      </c>
      <c r="I1115" s="13" t="str">
        <f t="shared" si="7"/>
        <v>CookingOil</v>
      </c>
      <c r="J1115" s="13" t="str">
        <f t="shared" si="8"/>
        <v>1</v>
      </c>
      <c r="K1115" s="13" t="str">
        <f t="shared" si="9"/>
        <v>75</v>
      </c>
    </row>
    <row r="1116">
      <c r="A1116" s="10">
        <v>1115.0</v>
      </c>
      <c r="B1116" s="11" t="s">
        <v>1134</v>
      </c>
      <c r="C1116" s="12" t="str">
        <f t="shared" si="1"/>
        <v>ORDER1443//CUST2625/45417/TeaLeaves/Q-2/*@?##120</v>
      </c>
      <c r="D1116" s="13" t="str">
        <f t="shared" si="2"/>
        <v>ORDER1443CUST262545417TeaLeavesQ-2*@?##120</v>
      </c>
      <c r="E1116" s="13" t="str">
        <f t="shared" si="3"/>
        <v>ORDER1443CUST262545417TeaLeavesQ2120</v>
      </c>
      <c r="F1116" s="14">
        <f t="shared" si="4"/>
        <v>45417</v>
      </c>
      <c r="G1116" s="13" t="str">
        <f t="shared" si="5"/>
        <v>ORDER1443</v>
      </c>
      <c r="H1116" s="13" t="str">
        <f t="shared" si="6"/>
        <v>CUST2625</v>
      </c>
      <c r="I1116" s="13" t="str">
        <f t="shared" si="7"/>
        <v>TeaLeaves</v>
      </c>
      <c r="J1116" s="13" t="str">
        <f t="shared" si="8"/>
        <v>2</v>
      </c>
      <c r="K1116" s="13" t="str">
        <f t="shared" si="9"/>
        <v>120</v>
      </c>
    </row>
    <row r="1117">
      <c r="A1117" s="10">
        <v>1116.0</v>
      </c>
      <c r="B1117" s="11" t="s">
        <v>1135</v>
      </c>
      <c r="C1117" s="12" t="str">
        <f t="shared" si="1"/>
        <v>ORDER1443//CUST2625/45417/CoffeePowder/Q-1/*@?##45</v>
      </c>
      <c r="D1117" s="13" t="str">
        <f t="shared" si="2"/>
        <v>ORDER1443CUST262545417CoffeePowderQ-1*@?##45</v>
      </c>
      <c r="E1117" s="13" t="str">
        <f t="shared" si="3"/>
        <v>ORDER1443CUST262545417CoffeePowderQ145</v>
      </c>
      <c r="F1117" s="14">
        <f t="shared" si="4"/>
        <v>45417</v>
      </c>
      <c r="G1117" s="13" t="str">
        <f t="shared" si="5"/>
        <v>ORDER1443</v>
      </c>
      <c r="H1117" s="13" t="str">
        <f t="shared" si="6"/>
        <v>CUST2625</v>
      </c>
      <c r="I1117" s="13" t="str">
        <f t="shared" si="7"/>
        <v>CoffeePowder</v>
      </c>
      <c r="J1117" s="13" t="str">
        <f t="shared" si="8"/>
        <v>1</v>
      </c>
      <c r="K1117" s="13" t="str">
        <f t="shared" si="9"/>
        <v>45</v>
      </c>
    </row>
    <row r="1118">
      <c r="A1118" s="10">
        <v>1117.0</v>
      </c>
      <c r="B1118" s="11" t="s">
        <v>1136</v>
      </c>
      <c r="C1118" s="12" t="str">
        <f t="shared" si="1"/>
        <v>ORDER1442//CUST2658/45417/Biscuits/Q-2/*@?##40</v>
      </c>
      <c r="D1118" s="13" t="str">
        <f t="shared" si="2"/>
        <v>ORDER1442CUST265845417BiscuitsQ-2*@?##40</v>
      </c>
      <c r="E1118" s="13" t="str">
        <f t="shared" si="3"/>
        <v>ORDER1442CUST265845417BiscuitsQ240</v>
      </c>
      <c r="F1118" s="14">
        <f t="shared" si="4"/>
        <v>45417</v>
      </c>
      <c r="G1118" s="13" t="str">
        <f t="shared" si="5"/>
        <v>ORDER1442</v>
      </c>
      <c r="H1118" s="13" t="str">
        <f t="shared" si="6"/>
        <v>CUST2658</v>
      </c>
      <c r="I1118" s="13" t="str">
        <f t="shared" si="7"/>
        <v>Biscuits</v>
      </c>
      <c r="J1118" s="13" t="str">
        <f t="shared" si="8"/>
        <v>2</v>
      </c>
      <c r="K1118" s="13" t="str">
        <f t="shared" si="9"/>
        <v>40</v>
      </c>
    </row>
    <row r="1119">
      <c r="A1119" s="10">
        <v>1118.0</v>
      </c>
      <c r="B1119" s="11" t="s">
        <v>1137</v>
      </c>
      <c r="C1119" s="12" t="str">
        <f t="shared" si="1"/>
        <v>ORDER1442//CUST2658/45417/Chocolates/Q-1/*@?##50</v>
      </c>
      <c r="D1119" s="13" t="str">
        <f t="shared" si="2"/>
        <v>ORDER1442CUST265845417ChocolatesQ-1*@?##50</v>
      </c>
      <c r="E1119" s="13" t="str">
        <f t="shared" si="3"/>
        <v>ORDER1442CUST265845417ChocolatesQ150</v>
      </c>
      <c r="F1119" s="14">
        <f t="shared" si="4"/>
        <v>45417</v>
      </c>
      <c r="G1119" s="13" t="str">
        <f t="shared" si="5"/>
        <v>ORDER1442</v>
      </c>
      <c r="H1119" s="13" t="str">
        <f t="shared" si="6"/>
        <v>CUST2658</v>
      </c>
      <c r="I1119" s="13" t="str">
        <f t="shared" si="7"/>
        <v>Chocolates</v>
      </c>
      <c r="J1119" s="13" t="str">
        <f t="shared" si="8"/>
        <v>1</v>
      </c>
      <c r="K1119" s="13" t="str">
        <f t="shared" si="9"/>
        <v>50</v>
      </c>
    </row>
    <row r="1120">
      <c r="A1120" s="10">
        <v>1119.0</v>
      </c>
      <c r="B1120" s="11" t="s">
        <v>1138</v>
      </c>
      <c r="C1120" s="12" t="str">
        <f t="shared" si="1"/>
        <v>ORDER1441//CUST4470/45417/IceCream/Q-1/*@?##90</v>
      </c>
      <c r="D1120" s="13" t="str">
        <f t="shared" si="2"/>
        <v>ORDER1441CUST447045417IceCreamQ-1*@?##90</v>
      </c>
      <c r="E1120" s="13" t="str">
        <f t="shared" si="3"/>
        <v>ORDER1441CUST447045417IceCreamQ190</v>
      </c>
      <c r="F1120" s="14">
        <f t="shared" si="4"/>
        <v>45417</v>
      </c>
      <c r="G1120" s="13" t="str">
        <f t="shared" si="5"/>
        <v>ORDER1441</v>
      </c>
      <c r="H1120" s="13" t="str">
        <f t="shared" si="6"/>
        <v>CUST4470</v>
      </c>
      <c r="I1120" s="13" t="str">
        <f t="shared" si="7"/>
        <v>IceCream</v>
      </c>
      <c r="J1120" s="13" t="str">
        <f t="shared" si="8"/>
        <v>1</v>
      </c>
      <c r="K1120" s="13" t="str">
        <f t="shared" si="9"/>
        <v>90</v>
      </c>
    </row>
    <row r="1121">
      <c r="A1121" s="10">
        <v>1120.0</v>
      </c>
      <c r="B1121" s="11" t="s">
        <v>1139</v>
      </c>
      <c r="C1121" s="12" t="str">
        <f t="shared" si="1"/>
        <v>ORDER1441//CUST4470/45417/SoftDrink/Q-1/*@?##50</v>
      </c>
      <c r="D1121" s="13" t="str">
        <f t="shared" si="2"/>
        <v>ORDER1441CUST447045417SoftDrinkQ-1*@?##50</v>
      </c>
      <c r="E1121" s="13" t="str">
        <f t="shared" si="3"/>
        <v>ORDER1441CUST447045417SoftDrinkQ150</v>
      </c>
      <c r="F1121" s="14">
        <f t="shared" si="4"/>
        <v>45417</v>
      </c>
      <c r="G1121" s="13" t="str">
        <f t="shared" si="5"/>
        <v>ORDER1441</v>
      </c>
      <c r="H1121" s="13" t="str">
        <f t="shared" si="6"/>
        <v>CUST4470</v>
      </c>
      <c r="I1121" s="13" t="str">
        <f t="shared" si="7"/>
        <v>SoftDrink</v>
      </c>
      <c r="J1121" s="13" t="str">
        <f t="shared" si="8"/>
        <v>1</v>
      </c>
      <c r="K1121" s="13" t="str">
        <f t="shared" si="9"/>
        <v>50</v>
      </c>
    </row>
    <row r="1122">
      <c r="A1122" s="10">
        <v>1121.0</v>
      </c>
      <c r="B1122" s="11" t="s">
        <v>1140</v>
      </c>
      <c r="C1122" s="12" t="str">
        <f t="shared" si="1"/>
        <v>ORDER1440//CUST4470/45417/BasmatiRice/Q-2/*@?##120</v>
      </c>
      <c r="D1122" s="13" t="str">
        <f t="shared" si="2"/>
        <v>ORDER1440CUST447045417BasmatiRiceQ-2*@?##120</v>
      </c>
      <c r="E1122" s="13" t="str">
        <f t="shared" si="3"/>
        <v>ORDER1440CUST447045417BasmatiRiceQ2120</v>
      </c>
      <c r="F1122" s="14">
        <f t="shared" si="4"/>
        <v>45417</v>
      </c>
      <c r="G1122" s="13" t="str">
        <f t="shared" si="5"/>
        <v>ORDER1440</v>
      </c>
      <c r="H1122" s="13" t="str">
        <f t="shared" si="6"/>
        <v>CUST4470</v>
      </c>
      <c r="I1122" s="13" t="str">
        <f t="shared" si="7"/>
        <v>BasmatiRice</v>
      </c>
      <c r="J1122" s="13" t="str">
        <f t="shared" si="8"/>
        <v>2</v>
      </c>
      <c r="K1122" s="13" t="str">
        <f t="shared" si="9"/>
        <v>120</v>
      </c>
    </row>
    <row r="1123">
      <c r="A1123" s="10">
        <v>1122.0</v>
      </c>
      <c r="B1123" s="11" t="s">
        <v>1141</v>
      </c>
      <c r="C1123" s="12" t="str">
        <f t="shared" si="1"/>
        <v>ORDER1440//CUST4470/45417/WholeWheatBread/Q-1/*@?##20</v>
      </c>
      <c r="D1123" s="13" t="str">
        <f t="shared" si="2"/>
        <v>ORDER1440CUST447045417WholeWheatBreadQ-1*@?##20</v>
      </c>
      <c r="E1123" s="13" t="str">
        <f t="shared" si="3"/>
        <v>ORDER1440CUST447045417WholeWheatBreadQ120</v>
      </c>
      <c r="F1123" s="14">
        <f t="shared" si="4"/>
        <v>45417</v>
      </c>
      <c r="G1123" s="13" t="str">
        <f t="shared" si="5"/>
        <v>ORDER1440</v>
      </c>
      <c r="H1123" s="13" t="str">
        <f t="shared" si="6"/>
        <v>CUST4470</v>
      </c>
      <c r="I1123" s="13" t="str">
        <f t="shared" si="7"/>
        <v>WholeWheatBread</v>
      </c>
      <c r="J1123" s="13" t="str">
        <f t="shared" si="8"/>
        <v>1</v>
      </c>
      <c r="K1123" s="13" t="str">
        <f t="shared" si="9"/>
        <v>20</v>
      </c>
    </row>
    <row r="1124">
      <c r="A1124" s="10">
        <v>1123.0</v>
      </c>
      <c r="B1124" s="11" t="s">
        <v>1142</v>
      </c>
      <c r="C1124" s="12" t="str">
        <f t="shared" si="1"/>
        <v>ORDER1439//CUST6860/45417/FreshMilk/Q-1/*@?##30</v>
      </c>
      <c r="D1124" s="13" t="str">
        <f t="shared" si="2"/>
        <v>ORDER1439CUST686045417FreshMilkQ-1*@?##30</v>
      </c>
      <c r="E1124" s="13" t="str">
        <f t="shared" si="3"/>
        <v>ORDER1439CUST686045417FreshMilkQ130</v>
      </c>
      <c r="F1124" s="14">
        <f t="shared" si="4"/>
        <v>45417</v>
      </c>
      <c r="G1124" s="13" t="str">
        <f t="shared" si="5"/>
        <v>ORDER1439</v>
      </c>
      <c r="H1124" s="13" t="str">
        <f t="shared" si="6"/>
        <v>CUST6860</v>
      </c>
      <c r="I1124" s="13" t="str">
        <f t="shared" si="7"/>
        <v>FreshMilk</v>
      </c>
      <c r="J1124" s="13" t="str">
        <f t="shared" si="8"/>
        <v>1</v>
      </c>
      <c r="K1124" s="13" t="str">
        <f t="shared" si="9"/>
        <v>30</v>
      </c>
    </row>
    <row r="1125">
      <c r="A1125" s="10">
        <v>1124.0</v>
      </c>
      <c r="B1125" s="11" t="s">
        <v>1143</v>
      </c>
      <c r="C1125" s="12" t="str">
        <f t="shared" si="1"/>
        <v>ORDER1439//CUST6860/45417/Eggs/Q-1/*@?##40</v>
      </c>
      <c r="D1125" s="13" t="str">
        <f t="shared" si="2"/>
        <v>ORDER1439CUST686045417EggsQ-1*@?##40</v>
      </c>
      <c r="E1125" s="13" t="str">
        <f t="shared" si="3"/>
        <v>ORDER1439CUST686045417EggsQ140</v>
      </c>
      <c r="F1125" s="14">
        <f t="shared" si="4"/>
        <v>45417</v>
      </c>
      <c r="G1125" s="13" t="str">
        <f t="shared" si="5"/>
        <v>ORDER1439</v>
      </c>
      <c r="H1125" s="13" t="str">
        <f t="shared" si="6"/>
        <v>CUST6860</v>
      </c>
      <c r="I1125" s="13" t="str">
        <f t="shared" si="7"/>
        <v>Eggs</v>
      </c>
      <c r="J1125" s="13" t="str">
        <f t="shared" si="8"/>
        <v>1</v>
      </c>
      <c r="K1125" s="13" t="str">
        <f t="shared" si="9"/>
        <v>40</v>
      </c>
    </row>
    <row r="1126">
      <c r="A1126" s="10">
        <v>1125.0</v>
      </c>
      <c r="B1126" s="11" t="s">
        <v>1144</v>
      </c>
      <c r="C1126" s="12" t="str">
        <f t="shared" si="1"/>
        <v>ORDER1438//CUST9482/45417/ChickenBreast/Q-1/*@?##125</v>
      </c>
      <c r="D1126" s="13" t="str">
        <f t="shared" si="2"/>
        <v>ORDER1438CUST948245417ChickenBreastQ-1*@?##125</v>
      </c>
      <c r="E1126" s="13" t="str">
        <f t="shared" si="3"/>
        <v>ORDER1438CUST948245417ChickenBreastQ1125</v>
      </c>
      <c r="F1126" s="14">
        <f t="shared" si="4"/>
        <v>45417</v>
      </c>
      <c r="G1126" s="13" t="str">
        <f t="shared" si="5"/>
        <v>ORDER1438</v>
      </c>
      <c r="H1126" s="13" t="str">
        <f t="shared" si="6"/>
        <v>CUST9482</v>
      </c>
      <c r="I1126" s="13" t="str">
        <f t="shared" si="7"/>
        <v>ChickenBreast</v>
      </c>
      <c r="J1126" s="13" t="str">
        <f t="shared" si="8"/>
        <v>1</v>
      </c>
      <c r="K1126" s="13" t="str">
        <f t="shared" si="9"/>
        <v>125</v>
      </c>
    </row>
    <row r="1127">
      <c r="A1127" s="10">
        <v>1126.0</v>
      </c>
      <c r="B1127" s="11" t="s">
        <v>1145</v>
      </c>
      <c r="C1127" s="12" t="str">
        <f t="shared" si="1"/>
        <v>ORDER1438//CUST9482/45417/Apples/Q-1/*@?##75</v>
      </c>
      <c r="D1127" s="13" t="str">
        <f t="shared" si="2"/>
        <v>ORDER1438CUST948245417ApplesQ-1*@?##75</v>
      </c>
      <c r="E1127" s="13" t="str">
        <f t="shared" si="3"/>
        <v>ORDER1438CUST948245417ApplesQ175</v>
      </c>
      <c r="F1127" s="14">
        <f t="shared" si="4"/>
        <v>45417</v>
      </c>
      <c r="G1127" s="13" t="str">
        <f t="shared" si="5"/>
        <v>ORDER1438</v>
      </c>
      <c r="H1127" s="13" t="str">
        <f t="shared" si="6"/>
        <v>CUST9482</v>
      </c>
      <c r="I1127" s="13" t="str">
        <f t="shared" si="7"/>
        <v>Apples</v>
      </c>
      <c r="J1127" s="13" t="str">
        <f t="shared" si="8"/>
        <v>1</v>
      </c>
      <c r="K1127" s="13" t="str">
        <f t="shared" si="9"/>
        <v>75</v>
      </c>
    </row>
    <row r="1128">
      <c r="A1128" s="10">
        <v>1127.0</v>
      </c>
      <c r="B1128" s="11" t="s">
        <v>1146</v>
      </c>
      <c r="C1128" s="12" t="str">
        <f t="shared" si="1"/>
        <v>ORDER1437//CUST3267/45417/Bananas/Q-1/*@?##25</v>
      </c>
      <c r="D1128" s="13" t="str">
        <f t="shared" si="2"/>
        <v>ORDER1437CUST326745417BananasQ-1*@?##25</v>
      </c>
      <c r="E1128" s="13" t="str">
        <f t="shared" si="3"/>
        <v>ORDER1437CUST326745417BananasQ125</v>
      </c>
      <c r="F1128" s="14">
        <f t="shared" si="4"/>
        <v>45417</v>
      </c>
      <c r="G1128" s="13" t="str">
        <f t="shared" si="5"/>
        <v>ORDER1437</v>
      </c>
      <c r="H1128" s="13" t="str">
        <f t="shared" si="6"/>
        <v>CUST3267</v>
      </c>
      <c r="I1128" s="13" t="str">
        <f t="shared" si="7"/>
        <v>Bananas</v>
      </c>
      <c r="J1128" s="13" t="str">
        <f t="shared" si="8"/>
        <v>1</v>
      </c>
      <c r="K1128" s="13" t="str">
        <f t="shared" si="9"/>
        <v>25</v>
      </c>
    </row>
    <row r="1129">
      <c r="A1129" s="10">
        <v>1128.0</v>
      </c>
      <c r="B1129" s="11" t="s">
        <v>1147</v>
      </c>
      <c r="C1129" s="12" t="str">
        <f t="shared" si="1"/>
        <v>ORDER1437//CUST3267/45417/Potatoes/Q-1/*@?##15</v>
      </c>
      <c r="D1129" s="13" t="str">
        <f t="shared" si="2"/>
        <v>ORDER1437CUST326745417PotatoesQ-1*@?##15</v>
      </c>
      <c r="E1129" s="13" t="str">
        <f t="shared" si="3"/>
        <v>ORDER1437CUST326745417PotatoesQ115</v>
      </c>
      <c r="F1129" s="14">
        <f t="shared" si="4"/>
        <v>45417</v>
      </c>
      <c r="G1129" s="13" t="str">
        <f t="shared" si="5"/>
        <v>ORDER1437</v>
      </c>
      <c r="H1129" s="13" t="str">
        <f t="shared" si="6"/>
        <v>CUST3267</v>
      </c>
      <c r="I1129" s="13" t="str">
        <f t="shared" si="7"/>
        <v>Potatoes</v>
      </c>
      <c r="J1129" s="13" t="str">
        <f t="shared" si="8"/>
        <v>1</v>
      </c>
      <c r="K1129" s="13" t="str">
        <f t="shared" si="9"/>
        <v>15</v>
      </c>
    </row>
    <row r="1130">
      <c r="A1130" s="10">
        <v>1129.0</v>
      </c>
      <c r="B1130" s="11" t="s">
        <v>1148</v>
      </c>
      <c r="C1130" s="12" t="str">
        <f t="shared" si="1"/>
        <v>ORDER1436//CUST3153/45417/Onions/Q-1/*@?##12.5</v>
      </c>
      <c r="D1130" s="13" t="str">
        <f t="shared" si="2"/>
        <v>ORDER1436CUST315345417OnionsQ-1*@?##12.5</v>
      </c>
      <c r="E1130" s="13" t="str">
        <f t="shared" si="3"/>
        <v>ORDER1436CUST315345417OnionsQ112.5</v>
      </c>
      <c r="F1130" s="14">
        <f t="shared" si="4"/>
        <v>45417</v>
      </c>
      <c r="G1130" s="13" t="str">
        <f t="shared" si="5"/>
        <v>ORDER1436</v>
      </c>
      <c r="H1130" s="13" t="str">
        <f t="shared" si="6"/>
        <v>CUST3153</v>
      </c>
      <c r="I1130" s="13" t="str">
        <f t="shared" si="7"/>
        <v>Onions</v>
      </c>
      <c r="J1130" s="13" t="str">
        <f t="shared" si="8"/>
        <v>1</v>
      </c>
      <c r="K1130" s="13" t="str">
        <f t="shared" si="9"/>
        <v>12.5</v>
      </c>
    </row>
    <row r="1131">
      <c r="A1131" s="10">
        <v>1130.0</v>
      </c>
      <c r="B1131" s="11" t="s">
        <v>1149</v>
      </c>
      <c r="C1131" s="12" t="str">
        <f t="shared" si="1"/>
        <v>ORDER1436//CUST3153/45417/Paneer/Q-1/*@?##40</v>
      </c>
      <c r="D1131" s="13" t="str">
        <f t="shared" si="2"/>
        <v>ORDER1436CUST315345417PaneerQ-1*@?##40</v>
      </c>
      <c r="E1131" s="13" t="str">
        <f t="shared" si="3"/>
        <v>ORDER1436CUST315345417PaneerQ140</v>
      </c>
      <c r="F1131" s="14">
        <f t="shared" si="4"/>
        <v>45417</v>
      </c>
      <c r="G1131" s="13" t="str">
        <f t="shared" si="5"/>
        <v>ORDER1436</v>
      </c>
      <c r="H1131" s="13" t="str">
        <f t="shared" si="6"/>
        <v>CUST3153</v>
      </c>
      <c r="I1131" s="13" t="str">
        <f t="shared" si="7"/>
        <v>Paneer</v>
      </c>
      <c r="J1131" s="13" t="str">
        <f t="shared" si="8"/>
        <v>1</v>
      </c>
      <c r="K1131" s="13" t="str">
        <f t="shared" si="9"/>
        <v>40</v>
      </c>
    </row>
    <row r="1132">
      <c r="A1132" s="10">
        <v>1131.0</v>
      </c>
      <c r="B1132" s="11" t="s">
        <v>1150</v>
      </c>
      <c r="C1132" s="12" t="str">
        <f t="shared" si="1"/>
        <v>ORDER1435//CUST6201/45417/Butter/Q-1/*@?##125</v>
      </c>
      <c r="D1132" s="13" t="str">
        <f t="shared" si="2"/>
        <v>ORDER1435CUST620145417ButterQ-1*@?##125</v>
      </c>
      <c r="E1132" s="13" t="str">
        <f t="shared" si="3"/>
        <v>ORDER1435CUST620145417ButterQ1125</v>
      </c>
      <c r="F1132" s="14">
        <f t="shared" si="4"/>
        <v>45417</v>
      </c>
      <c r="G1132" s="13" t="str">
        <f t="shared" si="5"/>
        <v>ORDER1435</v>
      </c>
      <c r="H1132" s="13" t="str">
        <f t="shared" si="6"/>
        <v>CUST6201</v>
      </c>
      <c r="I1132" s="13" t="str">
        <f t="shared" si="7"/>
        <v>Butter</v>
      </c>
      <c r="J1132" s="13" t="str">
        <f t="shared" si="8"/>
        <v>1</v>
      </c>
      <c r="K1132" s="13" t="str">
        <f t="shared" si="9"/>
        <v>125</v>
      </c>
    </row>
    <row r="1133">
      <c r="A1133" s="10">
        <v>1132.0</v>
      </c>
      <c r="B1133" s="11" t="s">
        <v>1151</v>
      </c>
      <c r="C1133" s="12" t="str">
        <f t="shared" si="1"/>
        <v>ORDER1435//CUST6201/45417/CheeseSlices/Q-1/*@?##60</v>
      </c>
      <c r="D1133" s="13" t="str">
        <f t="shared" si="2"/>
        <v>ORDER1435CUST620145417CheeseSlicesQ-1*@?##60</v>
      </c>
      <c r="E1133" s="13" t="str">
        <f t="shared" si="3"/>
        <v>ORDER1435CUST620145417CheeseSlicesQ160</v>
      </c>
      <c r="F1133" s="14">
        <f t="shared" si="4"/>
        <v>45417</v>
      </c>
      <c r="G1133" s="13" t="str">
        <f t="shared" si="5"/>
        <v>ORDER1435</v>
      </c>
      <c r="H1133" s="13" t="str">
        <f t="shared" si="6"/>
        <v>CUST6201</v>
      </c>
      <c r="I1133" s="13" t="str">
        <f t="shared" si="7"/>
        <v>CheeseSlices</v>
      </c>
      <c r="J1133" s="13" t="str">
        <f t="shared" si="8"/>
        <v>1</v>
      </c>
      <c r="K1133" s="13" t="str">
        <f t="shared" si="9"/>
        <v>60</v>
      </c>
    </row>
    <row r="1134">
      <c r="A1134" s="10">
        <v>1133.0</v>
      </c>
      <c r="B1134" s="11" t="s">
        <v>1152</v>
      </c>
      <c r="C1134" s="12" t="str">
        <f t="shared" si="1"/>
        <v>ORDER1434//CUST5067/45417/Sugar/Q-1/*@?##22.5</v>
      </c>
      <c r="D1134" s="13" t="str">
        <f t="shared" si="2"/>
        <v>ORDER1434CUST506745417SugarQ-1*@?##22.5</v>
      </c>
      <c r="E1134" s="13" t="str">
        <f t="shared" si="3"/>
        <v>ORDER1434CUST506745417SugarQ122.5</v>
      </c>
      <c r="F1134" s="14">
        <f t="shared" si="4"/>
        <v>45417</v>
      </c>
      <c r="G1134" s="13" t="str">
        <f t="shared" si="5"/>
        <v>ORDER1434</v>
      </c>
      <c r="H1134" s="13" t="str">
        <f t="shared" si="6"/>
        <v>CUST5067</v>
      </c>
      <c r="I1134" s="13" t="str">
        <f t="shared" si="7"/>
        <v>Sugar</v>
      </c>
      <c r="J1134" s="13" t="str">
        <f t="shared" si="8"/>
        <v>1</v>
      </c>
      <c r="K1134" s="13" t="str">
        <f t="shared" si="9"/>
        <v>22.5</v>
      </c>
    </row>
    <row r="1135">
      <c r="A1135" s="10">
        <v>1134.0</v>
      </c>
      <c r="B1135" s="11" t="s">
        <v>1153</v>
      </c>
      <c r="C1135" s="12" t="str">
        <f t="shared" si="1"/>
        <v>ORDER1434//CUST5067/45417/CookingOil/Q-1/*@?##75</v>
      </c>
      <c r="D1135" s="13" t="str">
        <f t="shared" si="2"/>
        <v>ORDER1434CUST506745417CookingOilQ-1*@?##75</v>
      </c>
      <c r="E1135" s="13" t="str">
        <f t="shared" si="3"/>
        <v>ORDER1434CUST506745417CookingOilQ175</v>
      </c>
      <c r="F1135" s="14">
        <f t="shared" si="4"/>
        <v>45417</v>
      </c>
      <c r="G1135" s="13" t="str">
        <f t="shared" si="5"/>
        <v>ORDER1434</v>
      </c>
      <c r="H1135" s="13" t="str">
        <f t="shared" si="6"/>
        <v>CUST5067</v>
      </c>
      <c r="I1135" s="13" t="str">
        <f t="shared" si="7"/>
        <v>CookingOil</v>
      </c>
      <c r="J1135" s="13" t="str">
        <f t="shared" si="8"/>
        <v>1</v>
      </c>
      <c r="K1135" s="13" t="str">
        <f t="shared" si="9"/>
        <v>75</v>
      </c>
    </row>
    <row r="1136">
      <c r="A1136" s="10">
        <v>1135.0</v>
      </c>
      <c r="B1136" s="11" t="s">
        <v>1154</v>
      </c>
      <c r="C1136" s="12" t="str">
        <f t="shared" si="1"/>
        <v>ORDER1433//CUST8317/45417/TeaLeaves/Q-1/*@?##60</v>
      </c>
      <c r="D1136" s="13" t="str">
        <f t="shared" si="2"/>
        <v>ORDER1433CUST831745417TeaLeavesQ-1*@?##60</v>
      </c>
      <c r="E1136" s="13" t="str">
        <f t="shared" si="3"/>
        <v>ORDER1433CUST831745417TeaLeavesQ160</v>
      </c>
      <c r="F1136" s="14">
        <f t="shared" si="4"/>
        <v>45417</v>
      </c>
      <c r="G1136" s="13" t="str">
        <f t="shared" si="5"/>
        <v>ORDER1433</v>
      </c>
      <c r="H1136" s="13" t="str">
        <f t="shared" si="6"/>
        <v>CUST8317</v>
      </c>
      <c r="I1136" s="13" t="str">
        <f t="shared" si="7"/>
        <v>TeaLeaves</v>
      </c>
      <c r="J1136" s="13" t="str">
        <f t="shared" si="8"/>
        <v>1</v>
      </c>
      <c r="K1136" s="13" t="str">
        <f t="shared" si="9"/>
        <v>60</v>
      </c>
    </row>
    <row r="1137">
      <c r="A1137" s="10">
        <v>1136.0</v>
      </c>
      <c r="B1137" s="11" t="s">
        <v>1155</v>
      </c>
      <c r="C1137" s="12" t="str">
        <f t="shared" si="1"/>
        <v>ORDER1433//CUST8317/45417/CoffeePowder/Q-1/*@?##45</v>
      </c>
      <c r="D1137" s="13" t="str">
        <f t="shared" si="2"/>
        <v>ORDER1433CUST831745417CoffeePowderQ-1*@?##45</v>
      </c>
      <c r="E1137" s="13" t="str">
        <f t="shared" si="3"/>
        <v>ORDER1433CUST831745417CoffeePowderQ145</v>
      </c>
      <c r="F1137" s="14">
        <f t="shared" si="4"/>
        <v>45417</v>
      </c>
      <c r="G1137" s="13" t="str">
        <f t="shared" si="5"/>
        <v>ORDER1433</v>
      </c>
      <c r="H1137" s="13" t="str">
        <f t="shared" si="6"/>
        <v>CUST8317</v>
      </c>
      <c r="I1137" s="13" t="str">
        <f t="shared" si="7"/>
        <v>CoffeePowder</v>
      </c>
      <c r="J1137" s="13" t="str">
        <f t="shared" si="8"/>
        <v>1</v>
      </c>
      <c r="K1137" s="13" t="str">
        <f t="shared" si="9"/>
        <v>45</v>
      </c>
    </row>
    <row r="1138">
      <c r="A1138" s="10">
        <v>1137.0</v>
      </c>
      <c r="B1138" s="11" t="s">
        <v>1156</v>
      </c>
      <c r="C1138" s="12" t="str">
        <f t="shared" si="1"/>
        <v>ORDER1432//CUST4485/45417/Biscuits/Q-1/*@?##20</v>
      </c>
      <c r="D1138" s="13" t="str">
        <f t="shared" si="2"/>
        <v>ORDER1432CUST448545417BiscuitsQ-1*@?##20</v>
      </c>
      <c r="E1138" s="13" t="str">
        <f t="shared" si="3"/>
        <v>ORDER1432CUST448545417BiscuitsQ120</v>
      </c>
      <c r="F1138" s="14">
        <f t="shared" si="4"/>
        <v>45417</v>
      </c>
      <c r="G1138" s="13" t="str">
        <f t="shared" si="5"/>
        <v>ORDER1432</v>
      </c>
      <c r="H1138" s="13" t="str">
        <f t="shared" si="6"/>
        <v>CUST4485</v>
      </c>
      <c r="I1138" s="13" t="str">
        <f t="shared" si="7"/>
        <v>Biscuits</v>
      </c>
      <c r="J1138" s="13" t="str">
        <f t="shared" si="8"/>
        <v>1</v>
      </c>
      <c r="K1138" s="13" t="str">
        <f t="shared" si="9"/>
        <v>20</v>
      </c>
    </row>
    <row r="1139">
      <c r="A1139" s="10">
        <v>1138.0</v>
      </c>
      <c r="B1139" s="11" t="s">
        <v>1157</v>
      </c>
      <c r="C1139" s="12" t="str">
        <f t="shared" si="1"/>
        <v>ORDER1432//CUST4485/45417/Chocolates/Q-1/*@?##50</v>
      </c>
      <c r="D1139" s="13" t="str">
        <f t="shared" si="2"/>
        <v>ORDER1432CUST448545417ChocolatesQ-1*@?##50</v>
      </c>
      <c r="E1139" s="13" t="str">
        <f t="shared" si="3"/>
        <v>ORDER1432CUST448545417ChocolatesQ150</v>
      </c>
      <c r="F1139" s="14">
        <f t="shared" si="4"/>
        <v>45417</v>
      </c>
      <c r="G1139" s="13" t="str">
        <f t="shared" si="5"/>
        <v>ORDER1432</v>
      </c>
      <c r="H1139" s="13" t="str">
        <f t="shared" si="6"/>
        <v>CUST4485</v>
      </c>
      <c r="I1139" s="13" t="str">
        <f t="shared" si="7"/>
        <v>Chocolates</v>
      </c>
      <c r="J1139" s="13" t="str">
        <f t="shared" si="8"/>
        <v>1</v>
      </c>
      <c r="K1139" s="13" t="str">
        <f t="shared" si="9"/>
        <v>50</v>
      </c>
    </row>
    <row r="1140">
      <c r="A1140" s="10">
        <v>1139.0</v>
      </c>
      <c r="B1140" s="11" t="s">
        <v>1158</v>
      </c>
      <c r="C1140" s="12" t="str">
        <f t="shared" si="1"/>
        <v>ORDER1431//CUST8244/45417/IceCream/Q-1/*@?##90</v>
      </c>
      <c r="D1140" s="13" t="str">
        <f t="shared" si="2"/>
        <v>ORDER1431CUST824445417IceCreamQ-1*@?##90</v>
      </c>
      <c r="E1140" s="13" t="str">
        <f t="shared" si="3"/>
        <v>ORDER1431CUST824445417IceCreamQ190</v>
      </c>
      <c r="F1140" s="14">
        <f t="shared" si="4"/>
        <v>45417</v>
      </c>
      <c r="G1140" s="13" t="str">
        <f t="shared" si="5"/>
        <v>ORDER1431</v>
      </c>
      <c r="H1140" s="13" t="str">
        <f t="shared" si="6"/>
        <v>CUST8244</v>
      </c>
      <c r="I1140" s="13" t="str">
        <f t="shared" si="7"/>
        <v>IceCream</v>
      </c>
      <c r="J1140" s="13" t="str">
        <f t="shared" si="8"/>
        <v>1</v>
      </c>
      <c r="K1140" s="13" t="str">
        <f t="shared" si="9"/>
        <v>90</v>
      </c>
    </row>
    <row r="1141">
      <c r="A1141" s="10">
        <v>1140.0</v>
      </c>
      <c r="B1141" s="11" t="s">
        <v>1159</v>
      </c>
      <c r="C1141" s="12" t="str">
        <f t="shared" si="1"/>
        <v>ORDER1431//CUST8244/45417/SoftDrink/Q-1/*@?##50</v>
      </c>
      <c r="D1141" s="13" t="str">
        <f t="shared" si="2"/>
        <v>ORDER1431CUST824445417SoftDrinkQ-1*@?##50</v>
      </c>
      <c r="E1141" s="13" t="str">
        <f t="shared" si="3"/>
        <v>ORDER1431CUST824445417SoftDrinkQ150</v>
      </c>
      <c r="F1141" s="14">
        <f t="shared" si="4"/>
        <v>45417</v>
      </c>
      <c r="G1141" s="13" t="str">
        <f t="shared" si="5"/>
        <v>ORDER1431</v>
      </c>
      <c r="H1141" s="13" t="str">
        <f t="shared" si="6"/>
        <v>CUST8244</v>
      </c>
      <c r="I1141" s="13" t="str">
        <f t="shared" si="7"/>
        <v>SoftDrink</v>
      </c>
      <c r="J1141" s="13" t="str">
        <f t="shared" si="8"/>
        <v>1</v>
      </c>
      <c r="K1141" s="13" t="str">
        <f t="shared" si="9"/>
        <v>50</v>
      </c>
    </row>
    <row r="1142">
      <c r="A1142" s="10">
        <v>1141.0</v>
      </c>
      <c r="B1142" s="11" t="s">
        <v>1160</v>
      </c>
      <c r="C1142" s="12" t="str">
        <f t="shared" si="1"/>
        <v>ORDER1430//CUST8622/45417/BasmatiRice/Q-1/*@?##60</v>
      </c>
      <c r="D1142" s="13" t="str">
        <f t="shared" si="2"/>
        <v>ORDER1430CUST862245417BasmatiRiceQ-1*@?##60</v>
      </c>
      <c r="E1142" s="13" t="str">
        <f t="shared" si="3"/>
        <v>ORDER1430CUST862245417BasmatiRiceQ160</v>
      </c>
      <c r="F1142" s="14">
        <f t="shared" si="4"/>
        <v>45417</v>
      </c>
      <c r="G1142" s="13" t="str">
        <f t="shared" si="5"/>
        <v>ORDER1430</v>
      </c>
      <c r="H1142" s="13" t="str">
        <f t="shared" si="6"/>
        <v>CUST8622</v>
      </c>
      <c r="I1142" s="13" t="str">
        <f t="shared" si="7"/>
        <v>BasmatiRice</v>
      </c>
      <c r="J1142" s="13" t="str">
        <f t="shared" si="8"/>
        <v>1</v>
      </c>
      <c r="K1142" s="13" t="str">
        <f t="shared" si="9"/>
        <v>60</v>
      </c>
    </row>
    <row r="1143">
      <c r="A1143" s="10">
        <v>1142.0</v>
      </c>
      <c r="B1143" s="11" t="s">
        <v>1161</v>
      </c>
      <c r="C1143" s="12" t="str">
        <f t="shared" si="1"/>
        <v>ORDER1430//CUST8622/45417/WholeWheatBread/Q-1/*@?##20</v>
      </c>
      <c r="D1143" s="13" t="str">
        <f t="shared" si="2"/>
        <v>ORDER1430CUST862245417WholeWheatBreadQ-1*@?##20</v>
      </c>
      <c r="E1143" s="13" t="str">
        <f t="shared" si="3"/>
        <v>ORDER1430CUST862245417WholeWheatBreadQ120</v>
      </c>
      <c r="F1143" s="14">
        <f t="shared" si="4"/>
        <v>45417</v>
      </c>
      <c r="G1143" s="13" t="str">
        <f t="shared" si="5"/>
        <v>ORDER1430</v>
      </c>
      <c r="H1143" s="13" t="str">
        <f t="shared" si="6"/>
        <v>CUST8622</v>
      </c>
      <c r="I1143" s="13" t="str">
        <f t="shared" si="7"/>
        <v>WholeWheatBread</v>
      </c>
      <c r="J1143" s="13" t="str">
        <f t="shared" si="8"/>
        <v>1</v>
      </c>
      <c r="K1143" s="13" t="str">
        <f t="shared" si="9"/>
        <v>20</v>
      </c>
    </row>
    <row r="1144">
      <c r="A1144" s="10">
        <v>1143.0</v>
      </c>
      <c r="B1144" s="11" t="s">
        <v>1162</v>
      </c>
      <c r="C1144" s="12" t="str">
        <f t="shared" si="1"/>
        <v>ORDER1429//CUST2143/45417/FreshMilk/Q-1/*@?##30</v>
      </c>
      <c r="D1144" s="13" t="str">
        <f t="shared" si="2"/>
        <v>ORDER1429CUST214345417FreshMilkQ-1*@?##30</v>
      </c>
      <c r="E1144" s="13" t="str">
        <f t="shared" si="3"/>
        <v>ORDER1429CUST214345417FreshMilkQ130</v>
      </c>
      <c r="F1144" s="14">
        <f t="shared" si="4"/>
        <v>45417</v>
      </c>
      <c r="G1144" s="13" t="str">
        <f t="shared" si="5"/>
        <v>ORDER1429</v>
      </c>
      <c r="H1144" s="13" t="str">
        <f t="shared" si="6"/>
        <v>CUST2143</v>
      </c>
      <c r="I1144" s="13" t="str">
        <f t="shared" si="7"/>
        <v>FreshMilk</v>
      </c>
      <c r="J1144" s="13" t="str">
        <f t="shared" si="8"/>
        <v>1</v>
      </c>
      <c r="K1144" s="13" t="str">
        <f t="shared" si="9"/>
        <v>30</v>
      </c>
    </row>
    <row r="1145">
      <c r="A1145" s="10">
        <v>1144.0</v>
      </c>
      <c r="B1145" s="11" t="s">
        <v>1163</v>
      </c>
      <c r="C1145" s="12" t="str">
        <f t="shared" si="1"/>
        <v>ORDER1429//CUST2143/45417/Eggs/Q-2/*@?##80</v>
      </c>
      <c r="D1145" s="13" t="str">
        <f t="shared" si="2"/>
        <v>ORDER1429CUST214345417EggsQ-2*@?##80</v>
      </c>
      <c r="E1145" s="13" t="str">
        <f t="shared" si="3"/>
        <v>ORDER1429CUST214345417EggsQ280</v>
      </c>
      <c r="F1145" s="14">
        <f t="shared" si="4"/>
        <v>45417</v>
      </c>
      <c r="G1145" s="13" t="str">
        <f t="shared" si="5"/>
        <v>ORDER1429</v>
      </c>
      <c r="H1145" s="13" t="str">
        <f t="shared" si="6"/>
        <v>CUST2143</v>
      </c>
      <c r="I1145" s="13" t="str">
        <f t="shared" si="7"/>
        <v>Eggs</v>
      </c>
      <c r="J1145" s="13" t="str">
        <f t="shared" si="8"/>
        <v>2</v>
      </c>
      <c r="K1145" s="13" t="str">
        <f t="shared" si="9"/>
        <v>80</v>
      </c>
    </row>
    <row r="1146">
      <c r="A1146" s="10">
        <v>1145.0</v>
      </c>
      <c r="B1146" s="11" t="s">
        <v>1164</v>
      </c>
      <c r="C1146" s="12" t="str">
        <f t="shared" si="1"/>
        <v>ORDER1428//CUST6570/45417/ChickenBreast/Q-1/*@?##125</v>
      </c>
      <c r="D1146" s="13" t="str">
        <f t="shared" si="2"/>
        <v>ORDER1428CUST657045417ChickenBreastQ-1*@?##125</v>
      </c>
      <c r="E1146" s="13" t="str">
        <f t="shared" si="3"/>
        <v>ORDER1428CUST657045417ChickenBreastQ1125</v>
      </c>
      <c r="F1146" s="14">
        <f t="shared" si="4"/>
        <v>45417</v>
      </c>
      <c r="G1146" s="13" t="str">
        <f t="shared" si="5"/>
        <v>ORDER1428</v>
      </c>
      <c r="H1146" s="13" t="str">
        <f t="shared" si="6"/>
        <v>CUST6570</v>
      </c>
      <c r="I1146" s="13" t="str">
        <f t="shared" si="7"/>
        <v>ChickenBreast</v>
      </c>
      <c r="J1146" s="13" t="str">
        <f t="shared" si="8"/>
        <v>1</v>
      </c>
      <c r="K1146" s="13" t="str">
        <f t="shared" si="9"/>
        <v>125</v>
      </c>
    </row>
    <row r="1147">
      <c r="A1147" s="10">
        <v>1146.0</v>
      </c>
      <c r="B1147" s="11" t="s">
        <v>1165</v>
      </c>
      <c r="C1147" s="12" t="str">
        <f t="shared" si="1"/>
        <v>ORDER1428//CUST6570/45417/Apples/Q-1/*@?##75</v>
      </c>
      <c r="D1147" s="13" t="str">
        <f t="shared" si="2"/>
        <v>ORDER1428CUST657045417ApplesQ-1*@?##75</v>
      </c>
      <c r="E1147" s="13" t="str">
        <f t="shared" si="3"/>
        <v>ORDER1428CUST657045417ApplesQ175</v>
      </c>
      <c r="F1147" s="14">
        <f t="shared" si="4"/>
        <v>45417</v>
      </c>
      <c r="G1147" s="13" t="str">
        <f t="shared" si="5"/>
        <v>ORDER1428</v>
      </c>
      <c r="H1147" s="13" t="str">
        <f t="shared" si="6"/>
        <v>CUST6570</v>
      </c>
      <c r="I1147" s="13" t="str">
        <f t="shared" si="7"/>
        <v>Apples</v>
      </c>
      <c r="J1147" s="13" t="str">
        <f t="shared" si="8"/>
        <v>1</v>
      </c>
      <c r="K1147" s="13" t="str">
        <f t="shared" si="9"/>
        <v>75</v>
      </c>
    </row>
    <row r="1148">
      <c r="A1148" s="10">
        <v>1147.0</v>
      </c>
      <c r="B1148" s="11" t="s">
        <v>1166</v>
      </c>
      <c r="C1148" s="12" t="str">
        <f t="shared" si="1"/>
        <v>ORDER1427//CUST2188/45417/Bananas/Q-1/*@?##25</v>
      </c>
      <c r="D1148" s="13" t="str">
        <f t="shared" si="2"/>
        <v>ORDER1427CUST218845417BananasQ-1*@?##25</v>
      </c>
      <c r="E1148" s="13" t="str">
        <f t="shared" si="3"/>
        <v>ORDER1427CUST218845417BananasQ125</v>
      </c>
      <c r="F1148" s="14">
        <f t="shared" si="4"/>
        <v>45417</v>
      </c>
      <c r="G1148" s="13" t="str">
        <f t="shared" si="5"/>
        <v>ORDER1427</v>
      </c>
      <c r="H1148" s="13" t="str">
        <f t="shared" si="6"/>
        <v>CUST2188</v>
      </c>
      <c r="I1148" s="13" t="str">
        <f t="shared" si="7"/>
        <v>Bananas</v>
      </c>
      <c r="J1148" s="13" t="str">
        <f t="shared" si="8"/>
        <v>1</v>
      </c>
      <c r="K1148" s="13" t="str">
        <f t="shared" si="9"/>
        <v>25</v>
      </c>
    </row>
    <row r="1149">
      <c r="A1149" s="10">
        <v>1148.0</v>
      </c>
      <c r="B1149" s="11" t="s">
        <v>1167</v>
      </c>
      <c r="C1149" s="12" t="str">
        <f t="shared" si="1"/>
        <v>ORDER1427//CUST2188/45417/Potatoes/Q-1/*@?##15</v>
      </c>
      <c r="D1149" s="13" t="str">
        <f t="shared" si="2"/>
        <v>ORDER1427CUST218845417PotatoesQ-1*@?##15</v>
      </c>
      <c r="E1149" s="13" t="str">
        <f t="shared" si="3"/>
        <v>ORDER1427CUST218845417PotatoesQ115</v>
      </c>
      <c r="F1149" s="14">
        <f t="shared" si="4"/>
        <v>45417</v>
      </c>
      <c r="G1149" s="13" t="str">
        <f t="shared" si="5"/>
        <v>ORDER1427</v>
      </c>
      <c r="H1149" s="13" t="str">
        <f t="shared" si="6"/>
        <v>CUST2188</v>
      </c>
      <c r="I1149" s="13" t="str">
        <f t="shared" si="7"/>
        <v>Potatoes</v>
      </c>
      <c r="J1149" s="13" t="str">
        <f t="shared" si="8"/>
        <v>1</v>
      </c>
      <c r="K1149" s="13" t="str">
        <f t="shared" si="9"/>
        <v>15</v>
      </c>
    </row>
    <row r="1150">
      <c r="A1150" s="10">
        <v>1149.0</v>
      </c>
      <c r="B1150" s="11" t="s">
        <v>1168</v>
      </c>
      <c r="C1150" s="12" t="str">
        <f t="shared" si="1"/>
        <v>ORDER1426//CUST6549/45417/Onions/Q-1/*@?##12.5</v>
      </c>
      <c r="D1150" s="13" t="str">
        <f t="shared" si="2"/>
        <v>ORDER1426CUST654945417OnionsQ-1*@?##12.5</v>
      </c>
      <c r="E1150" s="13" t="str">
        <f t="shared" si="3"/>
        <v>ORDER1426CUST654945417OnionsQ112.5</v>
      </c>
      <c r="F1150" s="14">
        <f t="shared" si="4"/>
        <v>45417</v>
      </c>
      <c r="G1150" s="13" t="str">
        <f t="shared" si="5"/>
        <v>ORDER1426</v>
      </c>
      <c r="H1150" s="13" t="str">
        <f t="shared" si="6"/>
        <v>CUST6549</v>
      </c>
      <c r="I1150" s="13" t="str">
        <f t="shared" si="7"/>
        <v>Onions</v>
      </c>
      <c r="J1150" s="13" t="str">
        <f t="shared" si="8"/>
        <v>1</v>
      </c>
      <c r="K1150" s="13" t="str">
        <f t="shared" si="9"/>
        <v>12.5</v>
      </c>
    </row>
    <row r="1151">
      <c r="A1151" s="10">
        <v>1150.0</v>
      </c>
      <c r="B1151" s="11" t="s">
        <v>1169</v>
      </c>
      <c r="C1151" s="12" t="str">
        <f t="shared" si="1"/>
        <v>ORDER1426//CUST6549/45417/Paneer/Q-1/*@?##40</v>
      </c>
      <c r="D1151" s="13" t="str">
        <f t="shared" si="2"/>
        <v>ORDER1426CUST654945417PaneerQ-1*@?##40</v>
      </c>
      <c r="E1151" s="13" t="str">
        <f t="shared" si="3"/>
        <v>ORDER1426CUST654945417PaneerQ140</v>
      </c>
      <c r="F1151" s="14">
        <f t="shared" si="4"/>
        <v>45417</v>
      </c>
      <c r="G1151" s="13" t="str">
        <f t="shared" si="5"/>
        <v>ORDER1426</v>
      </c>
      <c r="H1151" s="13" t="str">
        <f t="shared" si="6"/>
        <v>CUST6549</v>
      </c>
      <c r="I1151" s="13" t="str">
        <f t="shared" si="7"/>
        <v>Paneer</v>
      </c>
      <c r="J1151" s="13" t="str">
        <f t="shared" si="8"/>
        <v>1</v>
      </c>
      <c r="K1151" s="13" t="str">
        <f t="shared" si="9"/>
        <v>40</v>
      </c>
    </row>
    <row r="1152">
      <c r="A1152" s="10">
        <v>1151.0</v>
      </c>
      <c r="B1152" s="11" t="s">
        <v>1170</v>
      </c>
      <c r="C1152" s="12" t="str">
        <f t="shared" si="1"/>
        <v>ORDER1425//CUST2679/45417/Butter/Q-1/*@?##125</v>
      </c>
      <c r="D1152" s="13" t="str">
        <f t="shared" si="2"/>
        <v>ORDER1425CUST267945417ButterQ-1*@?##125</v>
      </c>
      <c r="E1152" s="13" t="str">
        <f t="shared" si="3"/>
        <v>ORDER1425CUST267945417ButterQ1125</v>
      </c>
      <c r="F1152" s="14">
        <f t="shared" si="4"/>
        <v>45417</v>
      </c>
      <c r="G1152" s="13" t="str">
        <f t="shared" si="5"/>
        <v>ORDER1425</v>
      </c>
      <c r="H1152" s="13" t="str">
        <f t="shared" si="6"/>
        <v>CUST2679</v>
      </c>
      <c r="I1152" s="13" t="str">
        <f t="shared" si="7"/>
        <v>Butter</v>
      </c>
      <c r="J1152" s="13" t="str">
        <f t="shared" si="8"/>
        <v>1</v>
      </c>
      <c r="K1152" s="13" t="str">
        <f t="shared" si="9"/>
        <v>125</v>
      </c>
    </row>
    <row r="1153">
      <c r="A1153" s="10">
        <v>1152.0</v>
      </c>
      <c r="B1153" s="11" t="s">
        <v>1171</v>
      </c>
      <c r="C1153" s="12" t="str">
        <f t="shared" si="1"/>
        <v>ORDER1425//CUST2679/45417/CheeseSlices/Q-1/*@?##60</v>
      </c>
      <c r="D1153" s="13" t="str">
        <f t="shared" si="2"/>
        <v>ORDER1425CUST267945417CheeseSlicesQ-1*@?##60</v>
      </c>
      <c r="E1153" s="13" t="str">
        <f t="shared" si="3"/>
        <v>ORDER1425CUST267945417CheeseSlicesQ160</v>
      </c>
      <c r="F1153" s="14">
        <f t="shared" si="4"/>
        <v>45417</v>
      </c>
      <c r="G1153" s="13" t="str">
        <f t="shared" si="5"/>
        <v>ORDER1425</v>
      </c>
      <c r="H1153" s="13" t="str">
        <f t="shared" si="6"/>
        <v>CUST2679</v>
      </c>
      <c r="I1153" s="13" t="str">
        <f t="shared" si="7"/>
        <v>CheeseSlices</v>
      </c>
      <c r="J1153" s="13" t="str">
        <f t="shared" si="8"/>
        <v>1</v>
      </c>
      <c r="K1153" s="13" t="str">
        <f t="shared" si="9"/>
        <v>60</v>
      </c>
    </row>
    <row r="1154">
      <c r="A1154" s="10">
        <v>1153.0</v>
      </c>
      <c r="B1154" s="11" t="s">
        <v>1172</v>
      </c>
      <c r="C1154" s="12" t="str">
        <f t="shared" si="1"/>
        <v>ORDER1424//CUST6542/45416/Sugar/Q-1/*@?##22.5</v>
      </c>
      <c r="D1154" s="13" t="str">
        <f t="shared" si="2"/>
        <v>ORDER1424CUST654245416SugarQ-1*@?##22.5</v>
      </c>
      <c r="E1154" s="13" t="str">
        <f t="shared" si="3"/>
        <v>ORDER1424CUST654245416SugarQ122.5</v>
      </c>
      <c r="F1154" s="14">
        <f t="shared" si="4"/>
        <v>45416</v>
      </c>
      <c r="G1154" s="13" t="str">
        <f t="shared" si="5"/>
        <v>ORDER1424</v>
      </c>
      <c r="H1154" s="13" t="str">
        <f t="shared" si="6"/>
        <v>CUST6542</v>
      </c>
      <c r="I1154" s="13" t="str">
        <f t="shared" si="7"/>
        <v>Sugar</v>
      </c>
      <c r="J1154" s="13" t="str">
        <f t="shared" si="8"/>
        <v>1</v>
      </c>
      <c r="K1154" s="13" t="str">
        <f t="shared" si="9"/>
        <v>22.5</v>
      </c>
    </row>
    <row r="1155">
      <c r="A1155" s="10">
        <v>1154.0</v>
      </c>
      <c r="B1155" s="11" t="s">
        <v>1173</v>
      </c>
      <c r="C1155" s="12" t="str">
        <f t="shared" si="1"/>
        <v>ORDER1424//CUST6542/45416/CookingOil/Q-1/*@?##75</v>
      </c>
      <c r="D1155" s="13" t="str">
        <f t="shared" si="2"/>
        <v>ORDER1424CUST654245416CookingOilQ-1*@?##75</v>
      </c>
      <c r="E1155" s="13" t="str">
        <f t="shared" si="3"/>
        <v>ORDER1424CUST654245416CookingOilQ175</v>
      </c>
      <c r="F1155" s="14">
        <f t="shared" si="4"/>
        <v>45416</v>
      </c>
      <c r="G1155" s="13" t="str">
        <f t="shared" si="5"/>
        <v>ORDER1424</v>
      </c>
      <c r="H1155" s="13" t="str">
        <f t="shared" si="6"/>
        <v>CUST6542</v>
      </c>
      <c r="I1155" s="13" t="str">
        <f t="shared" si="7"/>
        <v>CookingOil</v>
      </c>
      <c r="J1155" s="13" t="str">
        <f t="shared" si="8"/>
        <v>1</v>
      </c>
      <c r="K1155" s="13" t="str">
        <f t="shared" si="9"/>
        <v>75</v>
      </c>
    </row>
    <row r="1156">
      <c r="A1156" s="10">
        <v>1155.0</v>
      </c>
      <c r="B1156" s="11" t="s">
        <v>1174</v>
      </c>
      <c r="C1156" s="12" t="str">
        <f t="shared" si="1"/>
        <v>ORDER1423//CUST3150/45416/TeaLeaves/Q-1/*@?##60</v>
      </c>
      <c r="D1156" s="13" t="str">
        <f t="shared" si="2"/>
        <v>ORDER1423CUST315045416TeaLeavesQ-1*@?##60</v>
      </c>
      <c r="E1156" s="13" t="str">
        <f t="shared" si="3"/>
        <v>ORDER1423CUST315045416TeaLeavesQ160</v>
      </c>
      <c r="F1156" s="14">
        <f t="shared" si="4"/>
        <v>45416</v>
      </c>
      <c r="G1156" s="13" t="str">
        <f t="shared" si="5"/>
        <v>ORDER1423</v>
      </c>
      <c r="H1156" s="13" t="str">
        <f t="shared" si="6"/>
        <v>CUST3150</v>
      </c>
      <c r="I1156" s="13" t="str">
        <f t="shared" si="7"/>
        <v>TeaLeaves</v>
      </c>
      <c r="J1156" s="13" t="str">
        <f t="shared" si="8"/>
        <v>1</v>
      </c>
      <c r="K1156" s="13" t="str">
        <f t="shared" si="9"/>
        <v>60</v>
      </c>
    </row>
    <row r="1157">
      <c r="A1157" s="10">
        <v>1156.0</v>
      </c>
      <c r="B1157" s="11" t="s">
        <v>1175</v>
      </c>
      <c r="C1157" s="12" t="str">
        <f t="shared" si="1"/>
        <v>ORDER1423//CUST3150/45416/CoffeePowder/Q-1/*@?##45</v>
      </c>
      <c r="D1157" s="13" t="str">
        <f t="shared" si="2"/>
        <v>ORDER1423CUST315045416CoffeePowderQ-1*@?##45</v>
      </c>
      <c r="E1157" s="13" t="str">
        <f t="shared" si="3"/>
        <v>ORDER1423CUST315045416CoffeePowderQ145</v>
      </c>
      <c r="F1157" s="14">
        <f t="shared" si="4"/>
        <v>45416</v>
      </c>
      <c r="G1157" s="13" t="str">
        <f t="shared" si="5"/>
        <v>ORDER1423</v>
      </c>
      <c r="H1157" s="13" t="str">
        <f t="shared" si="6"/>
        <v>CUST3150</v>
      </c>
      <c r="I1157" s="13" t="str">
        <f t="shared" si="7"/>
        <v>CoffeePowder</v>
      </c>
      <c r="J1157" s="13" t="str">
        <f t="shared" si="8"/>
        <v>1</v>
      </c>
      <c r="K1157" s="13" t="str">
        <f t="shared" si="9"/>
        <v>45</v>
      </c>
    </row>
    <row r="1158">
      <c r="A1158" s="10">
        <v>1157.0</v>
      </c>
      <c r="B1158" s="11" t="s">
        <v>1176</v>
      </c>
      <c r="C1158" s="12" t="str">
        <f t="shared" si="1"/>
        <v>ORDER1422//CUST3704/45416/Biscuits/Q-1/*@?##20</v>
      </c>
      <c r="D1158" s="13" t="str">
        <f t="shared" si="2"/>
        <v>ORDER1422CUST370445416BiscuitsQ-1*@?##20</v>
      </c>
      <c r="E1158" s="13" t="str">
        <f t="shared" si="3"/>
        <v>ORDER1422CUST370445416BiscuitsQ120</v>
      </c>
      <c r="F1158" s="14">
        <f t="shared" si="4"/>
        <v>45416</v>
      </c>
      <c r="G1158" s="13" t="str">
        <f t="shared" si="5"/>
        <v>ORDER1422</v>
      </c>
      <c r="H1158" s="13" t="str">
        <f t="shared" si="6"/>
        <v>CUST3704</v>
      </c>
      <c r="I1158" s="13" t="str">
        <f t="shared" si="7"/>
        <v>Biscuits</v>
      </c>
      <c r="J1158" s="13" t="str">
        <f t="shared" si="8"/>
        <v>1</v>
      </c>
      <c r="K1158" s="13" t="str">
        <f t="shared" si="9"/>
        <v>20</v>
      </c>
    </row>
    <row r="1159">
      <c r="A1159" s="10">
        <v>1158.0</v>
      </c>
      <c r="B1159" s="11" t="s">
        <v>1177</v>
      </c>
      <c r="C1159" s="12" t="str">
        <f t="shared" si="1"/>
        <v>ORDER1422//CUST3704/45416/Chocolates/Q-2/*@?##100</v>
      </c>
      <c r="D1159" s="13" t="str">
        <f t="shared" si="2"/>
        <v>ORDER1422CUST370445416ChocolatesQ-2*@?##100</v>
      </c>
      <c r="E1159" s="13" t="str">
        <f t="shared" si="3"/>
        <v>ORDER1422CUST370445416ChocolatesQ2100</v>
      </c>
      <c r="F1159" s="14">
        <f t="shared" si="4"/>
        <v>45416</v>
      </c>
      <c r="G1159" s="13" t="str">
        <f t="shared" si="5"/>
        <v>ORDER1422</v>
      </c>
      <c r="H1159" s="13" t="str">
        <f t="shared" si="6"/>
        <v>CUST3704</v>
      </c>
      <c r="I1159" s="13" t="str">
        <f t="shared" si="7"/>
        <v>Chocolates</v>
      </c>
      <c r="J1159" s="13" t="str">
        <f t="shared" si="8"/>
        <v>2</v>
      </c>
      <c r="K1159" s="13" t="str">
        <f t="shared" si="9"/>
        <v>100</v>
      </c>
    </row>
    <row r="1160">
      <c r="A1160" s="10">
        <v>1159.0</v>
      </c>
      <c r="B1160" s="11" t="s">
        <v>1178</v>
      </c>
      <c r="C1160" s="12" t="str">
        <f t="shared" si="1"/>
        <v>ORDER1421//CUST2832/45416/IceCream/Q-2/*@?##180</v>
      </c>
      <c r="D1160" s="13" t="str">
        <f t="shared" si="2"/>
        <v>ORDER1421CUST283245416IceCreamQ-2*@?##180</v>
      </c>
      <c r="E1160" s="13" t="str">
        <f t="shared" si="3"/>
        <v>ORDER1421CUST283245416IceCreamQ2180</v>
      </c>
      <c r="F1160" s="14">
        <f t="shared" si="4"/>
        <v>45416</v>
      </c>
      <c r="G1160" s="13" t="str">
        <f t="shared" si="5"/>
        <v>ORDER1421</v>
      </c>
      <c r="H1160" s="13" t="str">
        <f t="shared" si="6"/>
        <v>CUST2832</v>
      </c>
      <c r="I1160" s="13" t="str">
        <f t="shared" si="7"/>
        <v>IceCream</v>
      </c>
      <c r="J1160" s="13" t="str">
        <f t="shared" si="8"/>
        <v>2</v>
      </c>
      <c r="K1160" s="13" t="str">
        <f t="shared" si="9"/>
        <v>180</v>
      </c>
    </row>
    <row r="1161">
      <c r="A1161" s="10">
        <v>1160.0</v>
      </c>
      <c r="B1161" s="11" t="s">
        <v>1179</v>
      </c>
      <c r="C1161" s="12" t="str">
        <f t="shared" si="1"/>
        <v>ORDER1421//CUST2832/45416/SoftDrink/Q-1/*@?##50</v>
      </c>
      <c r="D1161" s="13" t="str">
        <f t="shared" si="2"/>
        <v>ORDER1421CUST283245416SoftDrinkQ-1*@?##50</v>
      </c>
      <c r="E1161" s="13" t="str">
        <f t="shared" si="3"/>
        <v>ORDER1421CUST283245416SoftDrinkQ150</v>
      </c>
      <c r="F1161" s="14">
        <f t="shared" si="4"/>
        <v>45416</v>
      </c>
      <c r="G1161" s="13" t="str">
        <f t="shared" si="5"/>
        <v>ORDER1421</v>
      </c>
      <c r="H1161" s="13" t="str">
        <f t="shared" si="6"/>
        <v>CUST2832</v>
      </c>
      <c r="I1161" s="13" t="str">
        <f t="shared" si="7"/>
        <v>SoftDrink</v>
      </c>
      <c r="J1161" s="13" t="str">
        <f t="shared" si="8"/>
        <v>1</v>
      </c>
      <c r="K1161" s="13" t="str">
        <f t="shared" si="9"/>
        <v>50</v>
      </c>
    </row>
    <row r="1162">
      <c r="A1162" s="10">
        <v>1161.0</v>
      </c>
      <c r="B1162" s="11" t="s">
        <v>1180</v>
      </c>
      <c r="C1162" s="12" t="str">
        <f t="shared" si="1"/>
        <v>ORDER1420//CUST8836/45416/BasmatiRice/Q-1/*@?##60</v>
      </c>
      <c r="D1162" s="13" t="str">
        <f t="shared" si="2"/>
        <v>ORDER1420CUST883645416BasmatiRiceQ-1*@?##60</v>
      </c>
      <c r="E1162" s="13" t="str">
        <f t="shared" si="3"/>
        <v>ORDER1420CUST883645416BasmatiRiceQ160</v>
      </c>
      <c r="F1162" s="14">
        <f t="shared" si="4"/>
        <v>45416</v>
      </c>
      <c r="G1162" s="13" t="str">
        <f t="shared" si="5"/>
        <v>ORDER1420</v>
      </c>
      <c r="H1162" s="13" t="str">
        <f t="shared" si="6"/>
        <v>CUST8836</v>
      </c>
      <c r="I1162" s="13" t="str">
        <f t="shared" si="7"/>
        <v>BasmatiRice</v>
      </c>
      <c r="J1162" s="13" t="str">
        <f t="shared" si="8"/>
        <v>1</v>
      </c>
      <c r="K1162" s="13" t="str">
        <f t="shared" si="9"/>
        <v>60</v>
      </c>
    </row>
    <row r="1163">
      <c r="A1163" s="10">
        <v>1162.0</v>
      </c>
      <c r="B1163" s="11" t="s">
        <v>1181</v>
      </c>
      <c r="C1163" s="12" t="str">
        <f t="shared" si="1"/>
        <v>ORDER1420//CUST8836/45416/WholeWheatBread/Q-1/*@?##20</v>
      </c>
      <c r="D1163" s="13" t="str">
        <f t="shared" si="2"/>
        <v>ORDER1420CUST883645416WholeWheatBreadQ-1*@?##20</v>
      </c>
      <c r="E1163" s="13" t="str">
        <f t="shared" si="3"/>
        <v>ORDER1420CUST883645416WholeWheatBreadQ120</v>
      </c>
      <c r="F1163" s="14">
        <f t="shared" si="4"/>
        <v>45416</v>
      </c>
      <c r="G1163" s="13" t="str">
        <f t="shared" si="5"/>
        <v>ORDER1420</v>
      </c>
      <c r="H1163" s="13" t="str">
        <f t="shared" si="6"/>
        <v>CUST8836</v>
      </c>
      <c r="I1163" s="13" t="str">
        <f t="shared" si="7"/>
        <v>WholeWheatBread</v>
      </c>
      <c r="J1163" s="13" t="str">
        <f t="shared" si="8"/>
        <v>1</v>
      </c>
      <c r="K1163" s="13" t="str">
        <f t="shared" si="9"/>
        <v>20</v>
      </c>
    </row>
    <row r="1164">
      <c r="A1164" s="10">
        <v>1163.0</v>
      </c>
      <c r="B1164" s="11" t="s">
        <v>1182</v>
      </c>
      <c r="C1164" s="12" t="str">
        <f t="shared" si="1"/>
        <v>ORDER1419//CUST4759/45416/FreshMilk/Q-1/*@?##30</v>
      </c>
      <c r="D1164" s="13" t="str">
        <f t="shared" si="2"/>
        <v>ORDER1419CUST475945416FreshMilkQ-1*@?##30</v>
      </c>
      <c r="E1164" s="13" t="str">
        <f t="shared" si="3"/>
        <v>ORDER1419CUST475945416FreshMilkQ130</v>
      </c>
      <c r="F1164" s="14">
        <f t="shared" si="4"/>
        <v>45416</v>
      </c>
      <c r="G1164" s="13" t="str">
        <f t="shared" si="5"/>
        <v>ORDER1419</v>
      </c>
      <c r="H1164" s="13" t="str">
        <f t="shared" si="6"/>
        <v>CUST4759</v>
      </c>
      <c r="I1164" s="13" t="str">
        <f t="shared" si="7"/>
        <v>FreshMilk</v>
      </c>
      <c r="J1164" s="13" t="str">
        <f t="shared" si="8"/>
        <v>1</v>
      </c>
      <c r="K1164" s="13" t="str">
        <f t="shared" si="9"/>
        <v>30</v>
      </c>
    </row>
    <row r="1165">
      <c r="A1165" s="10">
        <v>1164.0</v>
      </c>
      <c r="B1165" s="11" t="s">
        <v>1183</v>
      </c>
      <c r="C1165" s="12" t="str">
        <f t="shared" si="1"/>
        <v>ORDER1419//CUST4759/45416/Eggs/Q-1/*@?##40</v>
      </c>
      <c r="D1165" s="13" t="str">
        <f t="shared" si="2"/>
        <v>ORDER1419CUST475945416EggsQ-1*@?##40</v>
      </c>
      <c r="E1165" s="13" t="str">
        <f t="shared" si="3"/>
        <v>ORDER1419CUST475945416EggsQ140</v>
      </c>
      <c r="F1165" s="14">
        <f t="shared" si="4"/>
        <v>45416</v>
      </c>
      <c r="G1165" s="13" t="str">
        <f t="shared" si="5"/>
        <v>ORDER1419</v>
      </c>
      <c r="H1165" s="13" t="str">
        <f t="shared" si="6"/>
        <v>CUST4759</v>
      </c>
      <c r="I1165" s="13" t="str">
        <f t="shared" si="7"/>
        <v>Eggs</v>
      </c>
      <c r="J1165" s="13" t="str">
        <f t="shared" si="8"/>
        <v>1</v>
      </c>
      <c r="K1165" s="13" t="str">
        <f t="shared" si="9"/>
        <v>40</v>
      </c>
    </row>
    <row r="1166">
      <c r="A1166" s="10">
        <v>1165.0</v>
      </c>
      <c r="B1166" s="11" t="s">
        <v>1184</v>
      </c>
      <c r="C1166" s="12" t="str">
        <f t="shared" si="1"/>
        <v>ORDER1418//CUST9064/45416/ChickenBreast/Q-1/*@?##125</v>
      </c>
      <c r="D1166" s="13" t="str">
        <f t="shared" si="2"/>
        <v>ORDER1418CUST906445416ChickenBreastQ-1*@?##125</v>
      </c>
      <c r="E1166" s="13" t="str">
        <f t="shared" si="3"/>
        <v>ORDER1418CUST906445416ChickenBreastQ1125</v>
      </c>
      <c r="F1166" s="14">
        <f t="shared" si="4"/>
        <v>45416</v>
      </c>
      <c r="G1166" s="13" t="str">
        <f t="shared" si="5"/>
        <v>ORDER1418</v>
      </c>
      <c r="H1166" s="13" t="str">
        <f t="shared" si="6"/>
        <v>CUST9064</v>
      </c>
      <c r="I1166" s="13" t="str">
        <f t="shared" si="7"/>
        <v>ChickenBreast</v>
      </c>
      <c r="J1166" s="13" t="str">
        <f t="shared" si="8"/>
        <v>1</v>
      </c>
      <c r="K1166" s="13" t="str">
        <f t="shared" si="9"/>
        <v>125</v>
      </c>
    </row>
    <row r="1167">
      <c r="A1167" s="10">
        <v>1166.0</v>
      </c>
      <c r="B1167" s="11" t="s">
        <v>1185</v>
      </c>
      <c r="C1167" s="12" t="str">
        <f t="shared" si="1"/>
        <v>ORDER1418//CUST9064/45416/Apples/Q-1/*@?##75</v>
      </c>
      <c r="D1167" s="13" t="str">
        <f t="shared" si="2"/>
        <v>ORDER1418CUST906445416ApplesQ-1*@?##75</v>
      </c>
      <c r="E1167" s="13" t="str">
        <f t="shared" si="3"/>
        <v>ORDER1418CUST906445416ApplesQ175</v>
      </c>
      <c r="F1167" s="14">
        <f t="shared" si="4"/>
        <v>45416</v>
      </c>
      <c r="G1167" s="13" t="str">
        <f t="shared" si="5"/>
        <v>ORDER1418</v>
      </c>
      <c r="H1167" s="13" t="str">
        <f t="shared" si="6"/>
        <v>CUST9064</v>
      </c>
      <c r="I1167" s="13" t="str">
        <f t="shared" si="7"/>
        <v>Apples</v>
      </c>
      <c r="J1167" s="13" t="str">
        <f t="shared" si="8"/>
        <v>1</v>
      </c>
      <c r="K1167" s="13" t="str">
        <f t="shared" si="9"/>
        <v>75</v>
      </c>
    </row>
    <row r="1168">
      <c r="A1168" s="10">
        <v>1167.0</v>
      </c>
      <c r="B1168" s="11" t="s">
        <v>1186</v>
      </c>
      <c r="C1168" s="12" t="str">
        <f t="shared" si="1"/>
        <v>ORDER1417//CUST1520/45416/Bananas/Q-1/*@?##25</v>
      </c>
      <c r="D1168" s="13" t="str">
        <f t="shared" si="2"/>
        <v>ORDER1417CUST152045416BananasQ-1*@?##25</v>
      </c>
      <c r="E1168" s="13" t="str">
        <f t="shared" si="3"/>
        <v>ORDER1417CUST152045416BananasQ125</v>
      </c>
      <c r="F1168" s="14">
        <f t="shared" si="4"/>
        <v>45416</v>
      </c>
      <c r="G1168" s="13" t="str">
        <f t="shared" si="5"/>
        <v>ORDER1417</v>
      </c>
      <c r="H1168" s="13" t="str">
        <f t="shared" si="6"/>
        <v>CUST1520</v>
      </c>
      <c r="I1168" s="13" t="str">
        <f t="shared" si="7"/>
        <v>Bananas</v>
      </c>
      <c r="J1168" s="13" t="str">
        <f t="shared" si="8"/>
        <v>1</v>
      </c>
      <c r="K1168" s="13" t="str">
        <f t="shared" si="9"/>
        <v>25</v>
      </c>
    </row>
    <row r="1169">
      <c r="A1169" s="10">
        <v>1168.0</v>
      </c>
      <c r="B1169" s="11" t="s">
        <v>1187</v>
      </c>
      <c r="C1169" s="12" t="str">
        <f t="shared" si="1"/>
        <v>ORDER1417//CUST1520/45416/Potatoes/Q-1/*@?##15</v>
      </c>
      <c r="D1169" s="13" t="str">
        <f t="shared" si="2"/>
        <v>ORDER1417CUST152045416PotatoesQ-1*@?##15</v>
      </c>
      <c r="E1169" s="13" t="str">
        <f t="shared" si="3"/>
        <v>ORDER1417CUST152045416PotatoesQ115</v>
      </c>
      <c r="F1169" s="14">
        <f t="shared" si="4"/>
        <v>45416</v>
      </c>
      <c r="G1169" s="13" t="str">
        <f t="shared" si="5"/>
        <v>ORDER1417</v>
      </c>
      <c r="H1169" s="13" t="str">
        <f t="shared" si="6"/>
        <v>CUST1520</v>
      </c>
      <c r="I1169" s="13" t="str">
        <f t="shared" si="7"/>
        <v>Potatoes</v>
      </c>
      <c r="J1169" s="13" t="str">
        <f t="shared" si="8"/>
        <v>1</v>
      </c>
      <c r="K1169" s="13" t="str">
        <f t="shared" si="9"/>
        <v>15</v>
      </c>
    </row>
    <row r="1170">
      <c r="A1170" s="10">
        <v>1169.0</v>
      </c>
      <c r="B1170" s="11" t="s">
        <v>1188</v>
      </c>
      <c r="C1170" s="12" t="str">
        <f t="shared" si="1"/>
        <v>ORDER1416//CUST7862/45416/Onions/Q-1/*@?##12.5</v>
      </c>
      <c r="D1170" s="13" t="str">
        <f t="shared" si="2"/>
        <v>ORDER1416CUST786245416OnionsQ-1*@?##12.5</v>
      </c>
      <c r="E1170" s="13" t="str">
        <f t="shared" si="3"/>
        <v>ORDER1416CUST786245416OnionsQ112.5</v>
      </c>
      <c r="F1170" s="14">
        <f t="shared" si="4"/>
        <v>45416</v>
      </c>
      <c r="G1170" s="13" t="str">
        <f t="shared" si="5"/>
        <v>ORDER1416</v>
      </c>
      <c r="H1170" s="13" t="str">
        <f t="shared" si="6"/>
        <v>CUST7862</v>
      </c>
      <c r="I1170" s="13" t="str">
        <f t="shared" si="7"/>
        <v>Onions</v>
      </c>
      <c r="J1170" s="13" t="str">
        <f t="shared" si="8"/>
        <v>1</v>
      </c>
      <c r="K1170" s="13" t="str">
        <f t="shared" si="9"/>
        <v>12.5</v>
      </c>
    </row>
    <row r="1171">
      <c r="A1171" s="10">
        <v>1170.0</v>
      </c>
      <c r="B1171" s="11" t="s">
        <v>1189</v>
      </c>
      <c r="C1171" s="12" t="str">
        <f t="shared" si="1"/>
        <v>ORDER1416//CUST7862/45416/Paneer/Q-2/*@?##80</v>
      </c>
      <c r="D1171" s="13" t="str">
        <f t="shared" si="2"/>
        <v>ORDER1416CUST786245416PaneerQ-2*@?##80</v>
      </c>
      <c r="E1171" s="13" t="str">
        <f t="shared" si="3"/>
        <v>ORDER1416CUST786245416PaneerQ280</v>
      </c>
      <c r="F1171" s="14">
        <f t="shared" si="4"/>
        <v>45416</v>
      </c>
      <c r="G1171" s="13" t="str">
        <f t="shared" si="5"/>
        <v>ORDER1416</v>
      </c>
      <c r="H1171" s="13" t="str">
        <f t="shared" si="6"/>
        <v>CUST7862</v>
      </c>
      <c r="I1171" s="13" t="str">
        <f t="shared" si="7"/>
        <v>Paneer</v>
      </c>
      <c r="J1171" s="13" t="str">
        <f t="shared" si="8"/>
        <v>2</v>
      </c>
      <c r="K1171" s="13" t="str">
        <f t="shared" si="9"/>
        <v>80</v>
      </c>
    </row>
    <row r="1172">
      <c r="A1172" s="10">
        <v>1171.0</v>
      </c>
      <c r="B1172" s="11" t="s">
        <v>1190</v>
      </c>
      <c r="C1172" s="12" t="str">
        <f t="shared" si="1"/>
        <v>ORDER1415//CUST2679/45416/Butter/Q-2/*@?##250</v>
      </c>
      <c r="D1172" s="13" t="str">
        <f t="shared" si="2"/>
        <v>ORDER1415CUST267945416ButterQ-2*@?##250</v>
      </c>
      <c r="E1172" s="13" t="str">
        <f t="shared" si="3"/>
        <v>ORDER1415CUST267945416ButterQ2250</v>
      </c>
      <c r="F1172" s="14">
        <f t="shared" si="4"/>
        <v>45416</v>
      </c>
      <c r="G1172" s="13" t="str">
        <f t="shared" si="5"/>
        <v>ORDER1415</v>
      </c>
      <c r="H1172" s="13" t="str">
        <f t="shared" si="6"/>
        <v>CUST2679</v>
      </c>
      <c r="I1172" s="13" t="str">
        <f t="shared" si="7"/>
        <v>Butter</v>
      </c>
      <c r="J1172" s="13" t="str">
        <f t="shared" si="8"/>
        <v>2</v>
      </c>
      <c r="K1172" s="13" t="str">
        <f t="shared" si="9"/>
        <v>250</v>
      </c>
    </row>
    <row r="1173">
      <c r="A1173" s="10">
        <v>1172.0</v>
      </c>
      <c r="B1173" s="11" t="s">
        <v>1191</v>
      </c>
      <c r="C1173" s="12" t="str">
        <f t="shared" si="1"/>
        <v>ORDER1415//CUST2679/45416/CheeseSlices/Q-1/*@?##60</v>
      </c>
      <c r="D1173" s="13" t="str">
        <f t="shared" si="2"/>
        <v>ORDER1415CUST267945416CheeseSlicesQ-1*@?##60</v>
      </c>
      <c r="E1173" s="13" t="str">
        <f t="shared" si="3"/>
        <v>ORDER1415CUST267945416CheeseSlicesQ160</v>
      </c>
      <c r="F1173" s="14">
        <f t="shared" si="4"/>
        <v>45416</v>
      </c>
      <c r="G1173" s="13" t="str">
        <f t="shared" si="5"/>
        <v>ORDER1415</v>
      </c>
      <c r="H1173" s="13" t="str">
        <f t="shared" si="6"/>
        <v>CUST2679</v>
      </c>
      <c r="I1173" s="13" t="str">
        <f t="shared" si="7"/>
        <v>CheeseSlices</v>
      </c>
      <c r="J1173" s="13" t="str">
        <f t="shared" si="8"/>
        <v>1</v>
      </c>
      <c r="K1173" s="13" t="str">
        <f t="shared" si="9"/>
        <v>60</v>
      </c>
    </row>
    <row r="1174">
      <c r="A1174" s="10">
        <v>1173.0</v>
      </c>
      <c r="B1174" s="11" t="s">
        <v>1192</v>
      </c>
      <c r="C1174" s="12" t="str">
        <f t="shared" si="1"/>
        <v>ORDER1414//CUST2970/45416/Sugar/Q-1/*@?##22.5</v>
      </c>
      <c r="D1174" s="13" t="str">
        <f t="shared" si="2"/>
        <v>ORDER1414CUST297045416SugarQ-1*@?##22.5</v>
      </c>
      <c r="E1174" s="13" t="str">
        <f t="shared" si="3"/>
        <v>ORDER1414CUST297045416SugarQ122.5</v>
      </c>
      <c r="F1174" s="14">
        <f t="shared" si="4"/>
        <v>45416</v>
      </c>
      <c r="G1174" s="13" t="str">
        <f t="shared" si="5"/>
        <v>ORDER1414</v>
      </c>
      <c r="H1174" s="13" t="str">
        <f t="shared" si="6"/>
        <v>CUST2970</v>
      </c>
      <c r="I1174" s="13" t="str">
        <f t="shared" si="7"/>
        <v>Sugar</v>
      </c>
      <c r="J1174" s="13" t="str">
        <f t="shared" si="8"/>
        <v>1</v>
      </c>
      <c r="K1174" s="13" t="str">
        <f t="shared" si="9"/>
        <v>22.5</v>
      </c>
    </row>
    <row r="1175">
      <c r="A1175" s="10">
        <v>1174.0</v>
      </c>
      <c r="B1175" s="11" t="s">
        <v>1193</v>
      </c>
      <c r="C1175" s="12" t="str">
        <f t="shared" si="1"/>
        <v>ORDER1414//CUST2970/45416/CookingOil/Q-2/*@?##150</v>
      </c>
      <c r="D1175" s="13" t="str">
        <f t="shared" si="2"/>
        <v>ORDER1414CUST297045416CookingOilQ-2*@?##150</v>
      </c>
      <c r="E1175" s="13" t="str">
        <f t="shared" si="3"/>
        <v>ORDER1414CUST297045416CookingOilQ2150</v>
      </c>
      <c r="F1175" s="14">
        <f t="shared" si="4"/>
        <v>45416</v>
      </c>
      <c r="G1175" s="13" t="str">
        <f t="shared" si="5"/>
        <v>ORDER1414</v>
      </c>
      <c r="H1175" s="13" t="str">
        <f t="shared" si="6"/>
        <v>CUST2970</v>
      </c>
      <c r="I1175" s="13" t="str">
        <f t="shared" si="7"/>
        <v>CookingOil</v>
      </c>
      <c r="J1175" s="13" t="str">
        <f t="shared" si="8"/>
        <v>2</v>
      </c>
      <c r="K1175" s="13" t="str">
        <f t="shared" si="9"/>
        <v>150</v>
      </c>
    </row>
    <row r="1176">
      <c r="A1176" s="10">
        <v>1175.0</v>
      </c>
      <c r="B1176" s="11" t="s">
        <v>1194</v>
      </c>
      <c r="C1176" s="12" t="str">
        <f t="shared" si="1"/>
        <v>ORDER1413//CUST4510/45416/TeaLeaves/Q-2/*@?##120</v>
      </c>
      <c r="D1176" s="13" t="str">
        <f t="shared" si="2"/>
        <v>ORDER1413CUST451045416TeaLeavesQ-2*@?##120</v>
      </c>
      <c r="E1176" s="13" t="str">
        <f t="shared" si="3"/>
        <v>ORDER1413CUST451045416TeaLeavesQ2120</v>
      </c>
      <c r="F1176" s="14">
        <f t="shared" si="4"/>
        <v>45416</v>
      </c>
      <c r="G1176" s="13" t="str">
        <f t="shared" si="5"/>
        <v>ORDER1413</v>
      </c>
      <c r="H1176" s="13" t="str">
        <f t="shared" si="6"/>
        <v>CUST4510</v>
      </c>
      <c r="I1176" s="13" t="str">
        <f t="shared" si="7"/>
        <v>TeaLeaves</v>
      </c>
      <c r="J1176" s="13" t="str">
        <f t="shared" si="8"/>
        <v>2</v>
      </c>
      <c r="K1176" s="13" t="str">
        <f t="shared" si="9"/>
        <v>120</v>
      </c>
    </row>
    <row r="1177">
      <c r="A1177" s="10">
        <v>1176.0</v>
      </c>
      <c r="B1177" s="11" t="s">
        <v>1195</v>
      </c>
      <c r="C1177" s="12" t="str">
        <f t="shared" si="1"/>
        <v>ORDER1413//CUST4510/45416/CoffeePowder/Q-1/*@?##45</v>
      </c>
      <c r="D1177" s="13" t="str">
        <f t="shared" si="2"/>
        <v>ORDER1413CUST451045416CoffeePowderQ-1*@?##45</v>
      </c>
      <c r="E1177" s="13" t="str">
        <f t="shared" si="3"/>
        <v>ORDER1413CUST451045416CoffeePowderQ145</v>
      </c>
      <c r="F1177" s="14">
        <f t="shared" si="4"/>
        <v>45416</v>
      </c>
      <c r="G1177" s="13" t="str">
        <f t="shared" si="5"/>
        <v>ORDER1413</v>
      </c>
      <c r="H1177" s="13" t="str">
        <f t="shared" si="6"/>
        <v>CUST4510</v>
      </c>
      <c r="I1177" s="13" t="str">
        <f t="shared" si="7"/>
        <v>CoffeePowder</v>
      </c>
      <c r="J1177" s="13" t="str">
        <f t="shared" si="8"/>
        <v>1</v>
      </c>
      <c r="K1177" s="13" t="str">
        <f t="shared" si="9"/>
        <v>45</v>
      </c>
    </row>
    <row r="1178">
      <c r="A1178" s="10">
        <v>1177.0</v>
      </c>
      <c r="B1178" s="11" t="s">
        <v>1196</v>
      </c>
      <c r="C1178" s="12" t="str">
        <f t="shared" si="1"/>
        <v>ORDER1412//CUST1960/45416/Biscuits/Q-1/*@?##20</v>
      </c>
      <c r="D1178" s="13" t="str">
        <f t="shared" si="2"/>
        <v>ORDER1412CUST196045416BiscuitsQ-1*@?##20</v>
      </c>
      <c r="E1178" s="13" t="str">
        <f t="shared" si="3"/>
        <v>ORDER1412CUST196045416BiscuitsQ120</v>
      </c>
      <c r="F1178" s="14">
        <f t="shared" si="4"/>
        <v>45416</v>
      </c>
      <c r="G1178" s="13" t="str">
        <f t="shared" si="5"/>
        <v>ORDER1412</v>
      </c>
      <c r="H1178" s="13" t="str">
        <f t="shared" si="6"/>
        <v>CUST1960</v>
      </c>
      <c r="I1178" s="13" t="str">
        <f t="shared" si="7"/>
        <v>Biscuits</v>
      </c>
      <c r="J1178" s="13" t="str">
        <f t="shared" si="8"/>
        <v>1</v>
      </c>
      <c r="K1178" s="13" t="str">
        <f t="shared" si="9"/>
        <v>20</v>
      </c>
    </row>
    <row r="1179">
      <c r="A1179" s="10">
        <v>1178.0</v>
      </c>
      <c r="B1179" s="11" t="s">
        <v>1197</v>
      </c>
      <c r="C1179" s="12" t="str">
        <f t="shared" si="1"/>
        <v>ORDER1412//CUST1960/45416/Chocolates/Q-1/*@?##50</v>
      </c>
      <c r="D1179" s="13" t="str">
        <f t="shared" si="2"/>
        <v>ORDER1412CUST196045416ChocolatesQ-1*@?##50</v>
      </c>
      <c r="E1179" s="13" t="str">
        <f t="shared" si="3"/>
        <v>ORDER1412CUST196045416ChocolatesQ150</v>
      </c>
      <c r="F1179" s="14">
        <f t="shared" si="4"/>
        <v>45416</v>
      </c>
      <c r="G1179" s="13" t="str">
        <f t="shared" si="5"/>
        <v>ORDER1412</v>
      </c>
      <c r="H1179" s="13" t="str">
        <f t="shared" si="6"/>
        <v>CUST1960</v>
      </c>
      <c r="I1179" s="13" t="str">
        <f t="shared" si="7"/>
        <v>Chocolates</v>
      </c>
      <c r="J1179" s="13" t="str">
        <f t="shared" si="8"/>
        <v>1</v>
      </c>
      <c r="K1179" s="13" t="str">
        <f t="shared" si="9"/>
        <v>50</v>
      </c>
    </row>
    <row r="1180">
      <c r="A1180" s="10">
        <v>1179.0</v>
      </c>
      <c r="B1180" s="11" t="s">
        <v>1198</v>
      </c>
      <c r="C1180" s="12" t="str">
        <f t="shared" si="1"/>
        <v>ORDER1411//CUST7862/45416/IceCream/Q-1/*@?##90</v>
      </c>
      <c r="D1180" s="13" t="str">
        <f t="shared" si="2"/>
        <v>ORDER1411CUST786245416IceCreamQ-1*@?##90</v>
      </c>
      <c r="E1180" s="13" t="str">
        <f t="shared" si="3"/>
        <v>ORDER1411CUST786245416IceCreamQ190</v>
      </c>
      <c r="F1180" s="14">
        <f t="shared" si="4"/>
        <v>45416</v>
      </c>
      <c r="G1180" s="13" t="str">
        <f t="shared" si="5"/>
        <v>ORDER1411</v>
      </c>
      <c r="H1180" s="13" t="str">
        <f t="shared" si="6"/>
        <v>CUST7862</v>
      </c>
      <c r="I1180" s="13" t="str">
        <f t="shared" si="7"/>
        <v>IceCream</v>
      </c>
      <c r="J1180" s="13" t="str">
        <f t="shared" si="8"/>
        <v>1</v>
      </c>
      <c r="K1180" s="13" t="str">
        <f t="shared" si="9"/>
        <v>90</v>
      </c>
    </row>
    <row r="1181">
      <c r="A1181" s="10">
        <v>1180.0</v>
      </c>
      <c r="B1181" s="11" t="s">
        <v>1199</v>
      </c>
      <c r="C1181" s="12" t="str">
        <f t="shared" si="1"/>
        <v>ORDER1411//CUST7862/45416/SoftDrink/Q-1/*@?##50</v>
      </c>
      <c r="D1181" s="13" t="str">
        <f t="shared" si="2"/>
        <v>ORDER1411CUST786245416SoftDrinkQ-1*@?##50</v>
      </c>
      <c r="E1181" s="13" t="str">
        <f t="shared" si="3"/>
        <v>ORDER1411CUST786245416SoftDrinkQ150</v>
      </c>
      <c r="F1181" s="14">
        <f t="shared" si="4"/>
        <v>45416</v>
      </c>
      <c r="G1181" s="13" t="str">
        <f t="shared" si="5"/>
        <v>ORDER1411</v>
      </c>
      <c r="H1181" s="13" t="str">
        <f t="shared" si="6"/>
        <v>CUST7862</v>
      </c>
      <c r="I1181" s="13" t="str">
        <f t="shared" si="7"/>
        <v>SoftDrink</v>
      </c>
      <c r="J1181" s="13" t="str">
        <f t="shared" si="8"/>
        <v>1</v>
      </c>
      <c r="K1181" s="13" t="str">
        <f t="shared" si="9"/>
        <v>50</v>
      </c>
    </row>
    <row r="1182">
      <c r="A1182" s="10">
        <v>1181.0</v>
      </c>
      <c r="B1182" s="11" t="s">
        <v>1200</v>
      </c>
      <c r="C1182" s="12" t="str">
        <f t="shared" si="1"/>
        <v>ORDER1410//CUST4804/45416/BasmatiRice/Q-1/*@?##60</v>
      </c>
      <c r="D1182" s="13" t="str">
        <f t="shared" si="2"/>
        <v>ORDER1410CUST480445416BasmatiRiceQ-1*@?##60</v>
      </c>
      <c r="E1182" s="13" t="str">
        <f t="shared" si="3"/>
        <v>ORDER1410CUST480445416BasmatiRiceQ160</v>
      </c>
      <c r="F1182" s="14">
        <f t="shared" si="4"/>
        <v>45416</v>
      </c>
      <c r="G1182" s="13" t="str">
        <f t="shared" si="5"/>
        <v>ORDER1410</v>
      </c>
      <c r="H1182" s="13" t="str">
        <f t="shared" si="6"/>
        <v>CUST4804</v>
      </c>
      <c r="I1182" s="13" t="str">
        <f t="shared" si="7"/>
        <v>BasmatiRice</v>
      </c>
      <c r="J1182" s="13" t="str">
        <f t="shared" si="8"/>
        <v>1</v>
      </c>
      <c r="K1182" s="13" t="str">
        <f t="shared" si="9"/>
        <v>60</v>
      </c>
    </row>
    <row r="1183">
      <c r="A1183" s="10">
        <v>1182.0</v>
      </c>
      <c r="B1183" s="11" t="s">
        <v>1201</v>
      </c>
      <c r="C1183" s="12" t="str">
        <f t="shared" si="1"/>
        <v>ORDER1410//CUST4804/45416/WholeWheatBread/Q-1/*@?##20</v>
      </c>
      <c r="D1183" s="13" t="str">
        <f t="shared" si="2"/>
        <v>ORDER1410CUST480445416WholeWheatBreadQ-1*@?##20</v>
      </c>
      <c r="E1183" s="13" t="str">
        <f t="shared" si="3"/>
        <v>ORDER1410CUST480445416WholeWheatBreadQ120</v>
      </c>
      <c r="F1183" s="14">
        <f t="shared" si="4"/>
        <v>45416</v>
      </c>
      <c r="G1183" s="13" t="str">
        <f t="shared" si="5"/>
        <v>ORDER1410</v>
      </c>
      <c r="H1183" s="13" t="str">
        <f t="shared" si="6"/>
        <v>CUST4804</v>
      </c>
      <c r="I1183" s="13" t="str">
        <f t="shared" si="7"/>
        <v>WholeWheatBread</v>
      </c>
      <c r="J1183" s="13" t="str">
        <f t="shared" si="8"/>
        <v>1</v>
      </c>
      <c r="K1183" s="13" t="str">
        <f t="shared" si="9"/>
        <v>20</v>
      </c>
    </row>
    <row r="1184">
      <c r="A1184" s="10">
        <v>1183.0</v>
      </c>
      <c r="B1184" s="11" t="s">
        <v>1202</v>
      </c>
      <c r="C1184" s="12" t="str">
        <f t="shared" si="1"/>
        <v>ORDER1409//CUST3521/45416/FreshMilk/Q-1/*@?##30</v>
      </c>
      <c r="D1184" s="13" t="str">
        <f t="shared" si="2"/>
        <v>ORDER1409CUST352145416FreshMilkQ-1*@?##30</v>
      </c>
      <c r="E1184" s="13" t="str">
        <f t="shared" si="3"/>
        <v>ORDER1409CUST352145416FreshMilkQ130</v>
      </c>
      <c r="F1184" s="14">
        <f t="shared" si="4"/>
        <v>45416</v>
      </c>
      <c r="G1184" s="13" t="str">
        <f t="shared" si="5"/>
        <v>ORDER1409</v>
      </c>
      <c r="H1184" s="13" t="str">
        <f t="shared" si="6"/>
        <v>CUST3521</v>
      </c>
      <c r="I1184" s="13" t="str">
        <f t="shared" si="7"/>
        <v>FreshMilk</v>
      </c>
      <c r="J1184" s="13" t="str">
        <f t="shared" si="8"/>
        <v>1</v>
      </c>
      <c r="K1184" s="13" t="str">
        <f t="shared" si="9"/>
        <v>30</v>
      </c>
    </row>
    <row r="1185">
      <c r="A1185" s="10">
        <v>1184.0</v>
      </c>
      <c r="B1185" s="11" t="s">
        <v>1203</v>
      </c>
      <c r="C1185" s="12" t="str">
        <f t="shared" si="1"/>
        <v>ORDER1409//CUST3521/45416/Eggs/Q-1/*@?##40</v>
      </c>
      <c r="D1185" s="13" t="str">
        <f t="shared" si="2"/>
        <v>ORDER1409CUST352145416EggsQ-1*@?##40</v>
      </c>
      <c r="E1185" s="13" t="str">
        <f t="shared" si="3"/>
        <v>ORDER1409CUST352145416EggsQ140</v>
      </c>
      <c r="F1185" s="14">
        <f t="shared" si="4"/>
        <v>45416</v>
      </c>
      <c r="G1185" s="13" t="str">
        <f t="shared" si="5"/>
        <v>ORDER1409</v>
      </c>
      <c r="H1185" s="13" t="str">
        <f t="shared" si="6"/>
        <v>CUST3521</v>
      </c>
      <c r="I1185" s="13" t="str">
        <f t="shared" si="7"/>
        <v>Eggs</v>
      </c>
      <c r="J1185" s="13" t="str">
        <f t="shared" si="8"/>
        <v>1</v>
      </c>
      <c r="K1185" s="13" t="str">
        <f t="shared" si="9"/>
        <v>40</v>
      </c>
    </row>
    <row r="1186">
      <c r="A1186" s="10">
        <v>1185.0</v>
      </c>
      <c r="B1186" s="11" t="s">
        <v>1204</v>
      </c>
      <c r="C1186" s="12" t="str">
        <f t="shared" si="1"/>
        <v>ORDER1408//CUST2063/45416/ChickenBreast/Q-2/*@?##250</v>
      </c>
      <c r="D1186" s="13" t="str">
        <f t="shared" si="2"/>
        <v>ORDER1408CUST206345416ChickenBreastQ-2*@?##250</v>
      </c>
      <c r="E1186" s="13" t="str">
        <f t="shared" si="3"/>
        <v>ORDER1408CUST206345416ChickenBreastQ2250</v>
      </c>
      <c r="F1186" s="14">
        <f t="shared" si="4"/>
        <v>45416</v>
      </c>
      <c r="G1186" s="13" t="str">
        <f t="shared" si="5"/>
        <v>ORDER1408</v>
      </c>
      <c r="H1186" s="13" t="str">
        <f t="shared" si="6"/>
        <v>CUST2063</v>
      </c>
      <c r="I1186" s="13" t="str">
        <f t="shared" si="7"/>
        <v>ChickenBreast</v>
      </c>
      <c r="J1186" s="13" t="str">
        <f t="shared" si="8"/>
        <v>2</v>
      </c>
      <c r="K1186" s="13" t="str">
        <f t="shared" si="9"/>
        <v>250</v>
      </c>
    </row>
    <row r="1187">
      <c r="A1187" s="10">
        <v>1186.0</v>
      </c>
      <c r="B1187" s="11" t="s">
        <v>1205</v>
      </c>
      <c r="C1187" s="12" t="str">
        <f t="shared" si="1"/>
        <v>ORDER1408//CUST2063/45416/Apples/Q-2/*@?##150</v>
      </c>
      <c r="D1187" s="13" t="str">
        <f t="shared" si="2"/>
        <v>ORDER1408CUST206345416ApplesQ-2*@?##150</v>
      </c>
      <c r="E1187" s="13" t="str">
        <f t="shared" si="3"/>
        <v>ORDER1408CUST206345416ApplesQ2150</v>
      </c>
      <c r="F1187" s="14">
        <f t="shared" si="4"/>
        <v>45416</v>
      </c>
      <c r="G1187" s="13" t="str">
        <f t="shared" si="5"/>
        <v>ORDER1408</v>
      </c>
      <c r="H1187" s="13" t="str">
        <f t="shared" si="6"/>
        <v>CUST2063</v>
      </c>
      <c r="I1187" s="13" t="str">
        <f t="shared" si="7"/>
        <v>Apples</v>
      </c>
      <c r="J1187" s="13" t="str">
        <f t="shared" si="8"/>
        <v>2</v>
      </c>
      <c r="K1187" s="13" t="str">
        <f t="shared" si="9"/>
        <v>150</v>
      </c>
    </row>
    <row r="1188">
      <c r="A1188" s="10">
        <v>1187.0</v>
      </c>
      <c r="B1188" s="11" t="s">
        <v>1206</v>
      </c>
      <c r="C1188" s="12" t="str">
        <f t="shared" si="1"/>
        <v>ORDER1407//CUST4022/45416/Bananas/Q-1/*@?##25</v>
      </c>
      <c r="D1188" s="13" t="str">
        <f t="shared" si="2"/>
        <v>ORDER1407CUST402245416BananasQ-1*@?##25</v>
      </c>
      <c r="E1188" s="13" t="str">
        <f t="shared" si="3"/>
        <v>ORDER1407CUST402245416BananasQ125</v>
      </c>
      <c r="F1188" s="14">
        <f t="shared" si="4"/>
        <v>45416</v>
      </c>
      <c r="G1188" s="13" t="str">
        <f t="shared" si="5"/>
        <v>ORDER1407</v>
      </c>
      <c r="H1188" s="13" t="str">
        <f t="shared" si="6"/>
        <v>CUST4022</v>
      </c>
      <c r="I1188" s="13" t="str">
        <f t="shared" si="7"/>
        <v>Bananas</v>
      </c>
      <c r="J1188" s="13" t="str">
        <f t="shared" si="8"/>
        <v>1</v>
      </c>
      <c r="K1188" s="13" t="str">
        <f t="shared" si="9"/>
        <v>25</v>
      </c>
    </row>
    <row r="1189">
      <c r="A1189" s="10">
        <v>1188.0</v>
      </c>
      <c r="B1189" s="11" t="s">
        <v>1207</v>
      </c>
      <c r="C1189" s="12" t="str">
        <f t="shared" si="1"/>
        <v>ORDER1407//CUST4022/45416/Potatoes/Q-2/*@?##30</v>
      </c>
      <c r="D1189" s="13" t="str">
        <f t="shared" si="2"/>
        <v>ORDER1407CUST402245416PotatoesQ-2*@?##30</v>
      </c>
      <c r="E1189" s="13" t="str">
        <f t="shared" si="3"/>
        <v>ORDER1407CUST402245416PotatoesQ230</v>
      </c>
      <c r="F1189" s="14">
        <f t="shared" si="4"/>
        <v>45416</v>
      </c>
      <c r="G1189" s="13" t="str">
        <f t="shared" si="5"/>
        <v>ORDER1407</v>
      </c>
      <c r="H1189" s="13" t="str">
        <f t="shared" si="6"/>
        <v>CUST4022</v>
      </c>
      <c r="I1189" s="13" t="str">
        <f t="shared" si="7"/>
        <v>Potatoes</v>
      </c>
      <c r="J1189" s="13" t="str">
        <f t="shared" si="8"/>
        <v>2</v>
      </c>
      <c r="K1189" s="13" t="str">
        <f t="shared" si="9"/>
        <v>30</v>
      </c>
    </row>
    <row r="1190">
      <c r="A1190" s="10">
        <v>1189.0</v>
      </c>
      <c r="B1190" s="11" t="s">
        <v>1208</v>
      </c>
      <c r="C1190" s="12" t="str">
        <f t="shared" si="1"/>
        <v>ORDER1406//CUST3024/45416/Onions/Q-1/*@?##12.5</v>
      </c>
      <c r="D1190" s="13" t="str">
        <f t="shared" si="2"/>
        <v>ORDER1406CUST302445416OnionsQ-1*@?##12.5</v>
      </c>
      <c r="E1190" s="13" t="str">
        <f t="shared" si="3"/>
        <v>ORDER1406CUST302445416OnionsQ112.5</v>
      </c>
      <c r="F1190" s="14">
        <f t="shared" si="4"/>
        <v>45416</v>
      </c>
      <c r="G1190" s="13" t="str">
        <f t="shared" si="5"/>
        <v>ORDER1406</v>
      </c>
      <c r="H1190" s="13" t="str">
        <f t="shared" si="6"/>
        <v>CUST3024</v>
      </c>
      <c r="I1190" s="13" t="str">
        <f t="shared" si="7"/>
        <v>Onions</v>
      </c>
      <c r="J1190" s="13" t="str">
        <f t="shared" si="8"/>
        <v>1</v>
      </c>
      <c r="K1190" s="13" t="str">
        <f t="shared" si="9"/>
        <v>12.5</v>
      </c>
    </row>
    <row r="1191">
      <c r="A1191" s="10">
        <v>1190.0</v>
      </c>
      <c r="B1191" s="11" t="s">
        <v>1209</v>
      </c>
      <c r="C1191" s="12" t="str">
        <f t="shared" si="1"/>
        <v>ORDER1406//CUST3024/45416/Paneer/Q-2/*@?##80</v>
      </c>
      <c r="D1191" s="13" t="str">
        <f t="shared" si="2"/>
        <v>ORDER1406CUST302445416PaneerQ-2*@?##80</v>
      </c>
      <c r="E1191" s="13" t="str">
        <f t="shared" si="3"/>
        <v>ORDER1406CUST302445416PaneerQ280</v>
      </c>
      <c r="F1191" s="14">
        <f t="shared" si="4"/>
        <v>45416</v>
      </c>
      <c r="G1191" s="13" t="str">
        <f t="shared" si="5"/>
        <v>ORDER1406</v>
      </c>
      <c r="H1191" s="13" t="str">
        <f t="shared" si="6"/>
        <v>CUST3024</v>
      </c>
      <c r="I1191" s="13" t="str">
        <f t="shared" si="7"/>
        <v>Paneer</v>
      </c>
      <c r="J1191" s="13" t="str">
        <f t="shared" si="8"/>
        <v>2</v>
      </c>
      <c r="K1191" s="13" t="str">
        <f t="shared" si="9"/>
        <v>80</v>
      </c>
    </row>
    <row r="1192">
      <c r="A1192" s="10">
        <v>1191.0</v>
      </c>
      <c r="B1192" s="11" t="s">
        <v>1210</v>
      </c>
      <c r="C1192" s="12" t="str">
        <f t="shared" si="1"/>
        <v>ORDER1405//CUST1509/45416/Butter/Q-1/*@?##125</v>
      </c>
      <c r="D1192" s="13" t="str">
        <f t="shared" si="2"/>
        <v>ORDER1405CUST150945416ButterQ-1*@?##125</v>
      </c>
      <c r="E1192" s="13" t="str">
        <f t="shared" si="3"/>
        <v>ORDER1405CUST150945416ButterQ1125</v>
      </c>
      <c r="F1192" s="14">
        <f t="shared" si="4"/>
        <v>45416</v>
      </c>
      <c r="G1192" s="13" t="str">
        <f t="shared" si="5"/>
        <v>ORDER1405</v>
      </c>
      <c r="H1192" s="13" t="str">
        <f t="shared" si="6"/>
        <v>CUST1509</v>
      </c>
      <c r="I1192" s="13" t="str">
        <f t="shared" si="7"/>
        <v>Butter</v>
      </c>
      <c r="J1192" s="13" t="str">
        <f t="shared" si="8"/>
        <v>1</v>
      </c>
      <c r="K1192" s="13" t="str">
        <f t="shared" si="9"/>
        <v>125</v>
      </c>
    </row>
    <row r="1193">
      <c r="A1193" s="10">
        <v>1192.0</v>
      </c>
      <c r="B1193" s="11" t="s">
        <v>1211</v>
      </c>
      <c r="C1193" s="12" t="str">
        <f t="shared" si="1"/>
        <v>ORDER1405//CUST1509/45416/CheeseSlices/Q-1/*@?##60</v>
      </c>
      <c r="D1193" s="13" t="str">
        <f t="shared" si="2"/>
        <v>ORDER1405CUST150945416CheeseSlicesQ-1*@?##60</v>
      </c>
      <c r="E1193" s="13" t="str">
        <f t="shared" si="3"/>
        <v>ORDER1405CUST150945416CheeseSlicesQ160</v>
      </c>
      <c r="F1193" s="14">
        <f t="shared" si="4"/>
        <v>45416</v>
      </c>
      <c r="G1193" s="13" t="str">
        <f t="shared" si="5"/>
        <v>ORDER1405</v>
      </c>
      <c r="H1193" s="13" t="str">
        <f t="shared" si="6"/>
        <v>CUST1509</v>
      </c>
      <c r="I1193" s="13" t="str">
        <f t="shared" si="7"/>
        <v>CheeseSlices</v>
      </c>
      <c r="J1193" s="13" t="str">
        <f t="shared" si="8"/>
        <v>1</v>
      </c>
      <c r="K1193" s="13" t="str">
        <f t="shared" si="9"/>
        <v>60</v>
      </c>
    </row>
    <row r="1194">
      <c r="A1194" s="10">
        <v>1193.0</v>
      </c>
      <c r="B1194" s="11" t="s">
        <v>1212</v>
      </c>
      <c r="C1194" s="12" t="str">
        <f t="shared" si="1"/>
        <v>ORDER1404//CUST6201/45416/Sugar/Q-2/*@?##45</v>
      </c>
      <c r="D1194" s="13" t="str">
        <f t="shared" si="2"/>
        <v>ORDER1404CUST620145416SugarQ-2*@?##45</v>
      </c>
      <c r="E1194" s="13" t="str">
        <f t="shared" si="3"/>
        <v>ORDER1404CUST620145416SugarQ245</v>
      </c>
      <c r="F1194" s="14">
        <f t="shared" si="4"/>
        <v>45416</v>
      </c>
      <c r="G1194" s="13" t="str">
        <f t="shared" si="5"/>
        <v>ORDER1404</v>
      </c>
      <c r="H1194" s="13" t="str">
        <f t="shared" si="6"/>
        <v>CUST6201</v>
      </c>
      <c r="I1194" s="13" t="str">
        <f t="shared" si="7"/>
        <v>Sugar</v>
      </c>
      <c r="J1194" s="13" t="str">
        <f t="shared" si="8"/>
        <v>2</v>
      </c>
      <c r="K1194" s="13" t="str">
        <f t="shared" si="9"/>
        <v>45</v>
      </c>
    </row>
    <row r="1195">
      <c r="A1195" s="10">
        <v>1194.0</v>
      </c>
      <c r="B1195" s="11" t="s">
        <v>1213</v>
      </c>
      <c r="C1195" s="12" t="str">
        <f t="shared" si="1"/>
        <v>ORDER1404//CUST6201/45416/CookingOil/Q-1/*@?##75</v>
      </c>
      <c r="D1195" s="13" t="str">
        <f t="shared" si="2"/>
        <v>ORDER1404CUST620145416CookingOilQ-1*@?##75</v>
      </c>
      <c r="E1195" s="13" t="str">
        <f t="shared" si="3"/>
        <v>ORDER1404CUST620145416CookingOilQ175</v>
      </c>
      <c r="F1195" s="14">
        <f t="shared" si="4"/>
        <v>45416</v>
      </c>
      <c r="G1195" s="13" t="str">
        <f t="shared" si="5"/>
        <v>ORDER1404</v>
      </c>
      <c r="H1195" s="13" t="str">
        <f t="shared" si="6"/>
        <v>CUST6201</v>
      </c>
      <c r="I1195" s="13" t="str">
        <f t="shared" si="7"/>
        <v>CookingOil</v>
      </c>
      <c r="J1195" s="13" t="str">
        <f t="shared" si="8"/>
        <v>1</v>
      </c>
      <c r="K1195" s="13" t="str">
        <f t="shared" si="9"/>
        <v>75</v>
      </c>
    </row>
    <row r="1196">
      <c r="A1196" s="10">
        <v>1195.0</v>
      </c>
      <c r="B1196" s="11" t="s">
        <v>1214</v>
      </c>
      <c r="C1196" s="12" t="str">
        <f t="shared" si="1"/>
        <v>ORDER1403//CUST6570/45416/TeaLeaves/Q-1/*@?##60</v>
      </c>
      <c r="D1196" s="13" t="str">
        <f t="shared" si="2"/>
        <v>ORDER1403CUST657045416TeaLeavesQ-1*@?##60</v>
      </c>
      <c r="E1196" s="13" t="str">
        <f t="shared" si="3"/>
        <v>ORDER1403CUST657045416TeaLeavesQ160</v>
      </c>
      <c r="F1196" s="14">
        <f t="shared" si="4"/>
        <v>45416</v>
      </c>
      <c r="G1196" s="13" t="str">
        <f t="shared" si="5"/>
        <v>ORDER1403</v>
      </c>
      <c r="H1196" s="13" t="str">
        <f t="shared" si="6"/>
        <v>CUST6570</v>
      </c>
      <c r="I1196" s="13" t="str">
        <f t="shared" si="7"/>
        <v>TeaLeaves</v>
      </c>
      <c r="J1196" s="13" t="str">
        <f t="shared" si="8"/>
        <v>1</v>
      </c>
      <c r="K1196" s="13" t="str">
        <f t="shared" si="9"/>
        <v>60</v>
      </c>
    </row>
    <row r="1197">
      <c r="A1197" s="10">
        <v>1196.0</v>
      </c>
      <c r="B1197" s="11" t="s">
        <v>1215</v>
      </c>
      <c r="C1197" s="12" t="str">
        <f t="shared" si="1"/>
        <v>ORDER1403//CUST6570/45416/CoffeePowder/Q-1/*@?##45</v>
      </c>
      <c r="D1197" s="13" t="str">
        <f t="shared" si="2"/>
        <v>ORDER1403CUST657045416CoffeePowderQ-1*@?##45</v>
      </c>
      <c r="E1197" s="13" t="str">
        <f t="shared" si="3"/>
        <v>ORDER1403CUST657045416CoffeePowderQ145</v>
      </c>
      <c r="F1197" s="14">
        <f t="shared" si="4"/>
        <v>45416</v>
      </c>
      <c r="G1197" s="13" t="str">
        <f t="shared" si="5"/>
        <v>ORDER1403</v>
      </c>
      <c r="H1197" s="13" t="str">
        <f t="shared" si="6"/>
        <v>CUST6570</v>
      </c>
      <c r="I1197" s="13" t="str">
        <f t="shared" si="7"/>
        <v>CoffeePowder</v>
      </c>
      <c r="J1197" s="13" t="str">
        <f t="shared" si="8"/>
        <v>1</v>
      </c>
      <c r="K1197" s="13" t="str">
        <f t="shared" si="9"/>
        <v>45</v>
      </c>
    </row>
    <row r="1198">
      <c r="A1198" s="10">
        <v>1197.0</v>
      </c>
      <c r="B1198" s="11" t="s">
        <v>1216</v>
      </c>
      <c r="C1198" s="12" t="str">
        <f t="shared" si="1"/>
        <v>ORDER1402//CUST4485/45416/Biscuits/Q-1/*@?##20</v>
      </c>
      <c r="D1198" s="13" t="str">
        <f t="shared" si="2"/>
        <v>ORDER1402CUST448545416BiscuitsQ-1*@?##20</v>
      </c>
      <c r="E1198" s="13" t="str">
        <f t="shared" si="3"/>
        <v>ORDER1402CUST448545416BiscuitsQ120</v>
      </c>
      <c r="F1198" s="14">
        <f t="shared" si="4"/>
        <v>45416</v>
      </c>
      <c r="G1198" s="13" t="str">
        <f t="shared" si="5"/>
        <v>ORDER1402</v>
      </c>
      <c r="H1198" s="13" t="str">
        <f t="shared" si="6"/>
        <v>CUST4485</v>
      </c>
      <c r="I1198" s="13" t="str">
        <f t="shared" si="7"/>
        <v>Biscuits</v>
      </c>
      <c r="J1198" s="13" t="str">
        <f t="shared" si="8"/>
        <v>1</v>
      </c>
      <c r="K1198" s="13" t="str">
        <f t="shared" si="9"/>
        <v>20</v>
      </c>
    </row>
    <row r="1199">
      <c r="A1199" s="10">
        <v>1198.0</v>
      </c>
      <c r="B1199" s="11" t="s">
        <v>1217</v>
      </c>
      <c r="C1199" s="12" t="str">
        <f t="shared" si="1"/>
        <v>ORDER1402//CUST4485/45416/Chocolates/Q-1/*@?##50</v>
      </c>
      <c r="D1199" s="13" t="str">
        <f t="shared" si="2"/>
        <v>ORDER1402CUST448545416ChocolatesQ-1*@?##50</v>
      </c>
      <c r="E1199" s="13" t="str">
        <f t="shared" si="3"/>
        <v>ORDER1402CUST448545416ChocolatesQ150</v>
      </c>
      <c r="F1199" s="14">
        <f t="shared" si="4"/>
        <v>45416</v>
      </c>
      <c r="G1199" s="13" t="str">
        <f t="shared" si="5"/>
        <v>ORDER1402</v>
      </c>
      <c r="H1199" s="13" t="str">
        <f t="shared" si="6"/>
        <v>CUST4485</v>
      </c>
      <c r="I1199" s="13" t="str">
        <f t="shared" si="7"/>
        <v>Chocolates</v>
      </c>
      <c r="J1199" s="13" t="str">
        <f t="shared" si="8"/>
        <v>1</v>
      </c>
      <c r="K1199" s="13" t="str">
        <f t="shared" si="9"/>
        <v>50</v>
      </c>
    </row>
    <row r="1200">
      <c r="A1200" s="10">
        <v>1199.0</v>
      </c>
      <c r="B1200" s="11" t="s">
        <v>1218</v>
      </c>
      <c r="C1200" s="12" t="str">
        <f t="shared" si="1"/>
        <v>ORDER1401//CUST9482/45416/IceCream/Q-1/*@?##90</v>
      </c>
      <c r="D1200" s="13" t="str">
        <f t="shared" si="2"/>
        <v>ORDER1401CUST948245416IceCreamQ-1*@?##90</v>
      </c>
      <c r="E1200" s="13" t="str">
        <f t="shared" si="3"/>
        <v>ORDER1401CUST948245416IceCreamQ190</v>
      </c>
      <c r="F1200" s="14">
        <f t="shared" si="4"/>
        <v>45416</v>
      </c>
      <c r="G1200" s="13" t="str">
        <f t="shared" si="5"/>
        <v>ORDER1401</v>
      </c>
      <c r="H1200" s="13" t="str">
        <f t="shared" si="6"/>
        <v>CUST9482</v>
      </c>
      <c r="I1200" s="13" t="str">
        <f t="shared" si="7"/>
        <v>IceCream</v>
      </c>
      <c r="J1200" s="13" t="str">
        <f t="shared" si="8"/>
        <v>1</v>
      </c>
      <c r="K1200" s="13" t="str">
        <f t="shared" si="9"/>
        <v>90</v>
      </c>
    </row>
    <row r="1201">
      <c r="A1201" s="10">
        <v>1200.0</v>
      </c>
      <c r="B1201" s="11" t="s">
        <v>1219</v>
      </c>
      <c r="C1201" s="12" t="str">
        <f t="shared" si="1"/>
        <v>ORDER1401//CUST9482/45416/SoftDrink/Q-1/*@?##50</v>
      </c>
      <c r="D1201" s="13" t="str">
        <f t="shared" si="2"/>
        <v>ORDER1401CUST948245416SoftDrinkQ-1*@?##50</v>
      </c>
      <c r="E1201" s="13" t="str">
        <f t="shared" si="3"/>
        <v>ORDER1401CUST948245416SoftDrinkQ150</v>
      </c>
      <c r="F1201" s="14">
        <f t="shared" si="4"/>
        <v>45416</v>
      </c>
      <c r="G1201" s="13" t="str">
        <f t="shared" si="5"/>
        <v>ORDER1401</v>
      </c>
      <c r="H1201" s="13" t="str">
        <f t="shared" si="6"/>
        <v>CUST9482</v>
      </c>
      <c r="I1201" s="13" t="str">
        <f t="shared" si="7"/>
        <v>SoftDrink</v>
      </c>
      <c r="J1201" s="13" t="str">
        <f t="shared" si="8"/>
        <v>1</v>
      </c>
      <c r="K1201" s="13" t="str">
        <f t="shared" si="9"/>
        <v>50</v>
      </c>
    </row>
    <row r="1202">
      <c r="A1202" s="10">
        <v>1201.0</v>
      </c>
      <c r="B1202" s="11" t="s">
        <v>1220</v>
      </c>
      <c r="C1202" s="12" t="str">
        <f t="shared" si="1"/>
        <v>ORDER1400//CUST8616/45416/BasmatiRice/Q-1/*@?##60</v>
      </c>
      <c r="D1202" s="13" t="str">
        <f t="shared" si="2"/>
        <v>ORDER1400CUST861645416BasmatiRiceQ-1*@?##60</v>
      </c>
      <c r="E1202" s="13" t="str">
        <f t="shared" si="3"/>
        <v>ORDER1400CUST861645416BasmatiRiceQ160</v>
      </c>
      <c r="F1202" s="14">
        <f t="shared" si="4"/>
        <v>45416</v>
      </c>
      <c r="G1202" s="13" t="str">
        <f t="shared" si="5"/>
        <v>ORDER1400</v>
      </c>
      <c r="H1202" s="13" t="str">
        <f t="shared" si="6"/>
        <v>CUST8616</v>
      </c>
      <c r="I1202" s="13" t="str">
        <f t="shared" si="7"/>
        <v>BasmatiRice</v>
      </c>
      <c r="J1202" s="13" t="str">
        <f t="shared" si="8"/>
        <v>1</v>
      </c>
      <c r="K1202" s="13" t="str">
        <f t="shared" si="9"/>
        <v>60</v>
      </c>
    </row>
    <row r="1203">
      <c r="A1203" s="10">
        <v>1202.0</v>
      </c>
      <c r="B1203" s="11" t="s">
        <v>1221</v>
      </c>
      <c r="C1203" s="12" t="str">
        <f t="shared" si="1"/>
        <v>ORDER1400//CUST8616/45416/WholeWheatBread/Q-1/*@?##20</v>
      </c>
      <c r="D1203" s="13" t="str">
        <f t="shared" si="2"/>
        <v>ORDER1400CUST861645416WholeWheatBreadQ-1*@?##20</v>
      </c>
      <c r="E1203" s="13" t="str">
        <f t="shared" si="3"/>
        <v>ORDER1400CUST861645416WholeWheatBreadQ120</v>
      </c>
      <c r="F1203" s="14">
        <f t="shared" si="4"/>
        <v>45416</v>
      </c>
      <c r="G1203" s="13" t="str">
        <f t="shared" si="5"/>
        <v>ORDER1400</v>
      </c>
      <c r="H1203" s="13" t="str">
        <f t="shared" si="6"/>
        <v>CUST8616</v>
      </c>
      <c r="I1203" s="13" t="str">
        <f t="shared" si="7"/>
        <v>WholeWheatBread</v>
      </c>
      <c r="J1203" s="13" t="str">
        <f t="shared" si="8"/>
        <v>1</v>
      </c>
      <c r="K1203" s="13" t="str">
        <f t="shared" si="9"/>
        <v>20</v>
      </c>
    </row>
    <row r="1204">
      <c r="A1204" s="10">
        <v>1203.0</v>
      </c>
      <c r="B1204" s="11" t="s">
        <v>1222</v>
      </c>
      <c r="C1204" s="12" t="str">
        <f t="shared" si="1"/>
        <v>ORDER1399//CUST5349/45416/FreshMilk/Q-1/*@?##30</v>
      </c>
      <c r="D1204" s="13" t="str">
        <f t="shared" si="2"/>
        <v>ORDER1399CUST534945416FreshMilkQ-1*@?##30</v>
      </c>
      <c r="E1204" s="13" t="str">
        <f t="shared" si="3"/>
        <v>ORDER1399CUST534945416FreshMilkQ130</v>
      </c>
      <c r="F1204" s="14">
        <f t="shared" si="4"/>
        <v>45416</v>
      </c>
      <c r="G1204" s="13" t="str">
        <f t="shared" si="5"/>
        <v>ORDER1399</v>
      </c>
      <c r="H1204" s="13" t="str">
        <f t="shared" si="6"/>
        <v>CUST5349</v>
      </c>
      <c r="I1204" s="13" t="str">
        <f t="shared" si="7"/>
        <v>FreshMilk</v>
      </c>
      <c r="J1204" s="13" t="str">
        <f t="shared" si="8"/>
        <v>1</v>
      </c>
      <c r="K1204" s="13" t="str">
        <f t="shared" si="9"/>
        <v>30</v>
      </c>
    </row>
    <row r="1205">
      <c r="A1205" s="10">
        <v>1204.0</v>
      </c>
      <c r="B1205" s="11" t="s">
        <v>1223</v>
      </c>
      <c r="C1205" s="12" t="str">
        <f t="shared" si="1"/>
        <v>ORDER1399//CUST5349/45416/Eggs/Q-1/*@?##40</v>
      </c>
      <c r="D1205" s="13" t="str">
        <f t="shared" si="2"/>
        <v>ORDER1399CUST534945416EggsQ-1*@?##40</v>
      </c>
      <c r="E1205" s="13" t="str">
        <f t="shared" si="3"/>
        <v>ORDER1399CUST534945416EggsQ140</v>
      </c>
      <c r="F1205" s="14">
        <f t="shared" si="4"/>
        <v>45416</v>
      </c>
      <c r="G1205" s="13" t="str">
        <f t="shared" si="5"/>
        <v>ORDER1399</v>
      </c>
      <c r="H1205" s="13" t="str">
        <f t="shared" si="6"/>
        <v>CUST5349</v>
      </c>
      <c r="I1205" s="13" t="str">
        <f t="shared" si="7"/>
        <v>Eggs</v>
      </c>
      <c r="J1205" s="13" t="str">
        <f t="shared" si="8"/>
        <v>1</v>
      </c>
      <c r="K1205" s="13" t="str">
        <f t="shared" si="9"/>
        <v>40</v>
      </c>
    </row>
    <row r="1206">
      <c r="A1206" s="10">
        <v>1205.0</v>
      </c>
      <c r="B1206" s="11" t="s">
        <v>1224</v>
      </c>
      <c r="C1206" s="12" t="str">
        <f t="shared" si="1"/>
        <v>ORDER1398//CUST3704/45416/ChickenBreast/Q-1/*@?##125</v>
      </c>
      <c r="D1206" s="13" t="str">
        <f t="shared" si="2"/>
        <v>ORDER1398CUST370445416ChickenBreastQ-1*@?##125</v>
      </c>
      <c r="E1206" s="13" t="str">
        <f t="shared" si="3"/>
        <v>ORDER1398CUST370445416ChickenBreastQ1125</v>
      </c>
      <c r="F1206" s="14">
        <f t="shared" si="4"/>
        <v>45416</v>
      </c>
      <c r="G1206" s="13" t="str">
        <f t="shared" si="5"/>
        <v>ORDER1398</v>
      </c>
      <c r="H1206" s="13" t="str">
        <f t="shared" si="6"/>
        <v>CUST3704</v>
      </c>
      <c r="I1206" s="13" t="str">
        <f t="shared" si="7"/>
        <v>ChickenBreast</v>
      </c>
      <c r="J1206" s="13" t="str">
        <f t="shared" si="8"/>
        <v>1</v>
      </c>
      <c r="K1206" s="13" t="str">
        <f t="shared" si="9"/>
        <v>125</v>
      </c>
    </row>
    <row r="1207">
      <c r="A1207" s="10">
        <v>1206.0</v>
      </c>
      <c r="B1207" s="11" t="s">
        <v>1225</v>
      </c>
      <c r="C1207" s="12" t="str">
        <f t="shared" si="1"/>
        <v>ORDER1398//CUST3704/45416/Apples/Q-1/*@?##75</v>
      </c>
      <c r="D1207" s="13" t="str">
        <f t="shared" si="2"/>
        <v>ORDER1398CUST370445416ApplesQ-1*@?##75</v>
      </c>
      <c r="E1207" s="13" t="str">
        <f t="shared" si="3"/>
        <v>ORDER1398CUST370445416ApplesQ175</v>
      </c>
      <c r="F1207" s="14">
        <f t="shared" si="4"/>
        <v>45416</v>
      </c>
      <c r="G1207" s="13" t="str">
        <f t="shared" si="5"/>
        <v>ORDER1398</v>
      </c>
      <c r="H1207" s="13" t="str">
        <f t="shared" si="6"/>
        <v>CUST3704</v>
      </c>
      <c r="I1207" s="13" t="str">
        <f t="shared" si="7"/>
        <v>Apples</v>
      </c>
      <c r="J1207" s="13" t="str">
        <f t="shared" si="8"/>
        <v>1</v>
      </c>
      <c r="K1207" s="13" t="str">
        <f t="shared" si="9"/>
        <v>75</v>
      </c>
    </row>
    <row r="1208">
      <c r="A1208" s="10">
        <v>1207.0</v>
      </c>
      <c r="B1208" s="11" t="s">
        <v>1226</v>
      </c>
      <c r="C1208" s="12" t="str">
        <f t="shared" si="1"/>
        <v>ORDER1397//CUST9004/45415/Bananas/Q-1/*@?##25</v>
      </c>
      <c r="D1208" s="13" t="str">
        <f t="shared" si="2"/>
        <v>ORDER1397CUST900445415BananasQ-1*@?##25</v>
      </c>
      <c r="E1208" s="13" t="str">
        <f t="shared" si="3"/>
        <v>ORDER1397CUST900445415BananasQ125</v>
      </c>
      <c r="F1208" s="14">
        <f t="shared" si="4"/>
        <v>45415</v>
      </c>
      <c r="G1208" s="13" t="str">
        <f t="shared" si="5"/>
        <v>ORDER1397</v>
      </c>
      <c r="H1208" s="13" t="str">
        <f t="shared" si="6"/>
        <v>CUST9004</v>
      </c>
      <c r="I1208" s="13" t="str">
        <f t="shared" si="7"/>
        <v>Bananas</v>
      </c>
      <c r="J1208" s="13" t="str">
        <f t="shared" si="8"/>
        <v>1</v>
      </c>
      <c r="K1208" s="13" t="str">
        <f t="shared" si="9"/>
        <v>25</v>
      </c>
    </row>
    <row r="1209">
      <c r="A1209" s="10">
        <v>1208.0</v>
      </c>
      <c r="B1209" s="11" t="s">
        <v>1227</v>
      </c>
      <c r="C1209" s="12" t="str">
        <f t="shared" si="1"/>
        <v>ORDER1397//CUST9004/45415/Potatoes/Q-1/*@?##15</v>
      </c>
      <c r="D1209" s="13" t="str">
        <f t="shared" si="2"/>
        <v>ORDER1397CUST900445415PotatoesQ-1*@?##15</v>
      </c>
      <c r="E1209" s="13" t="str">
        <f t="shared" si="3"/>
        <v>ORDER1397CUST900445415PotatoesQ115</v>
      </c>
      <c r="F1209" s="14">
        <f t="shared" si="4"/>
        <v>45415</v>
      </c>
      <c r="G1209" s="13" t="str">
        <f t="shared" si="5"/>
        <v>ORDER1397</v>
      </c>
      <c r="H1209" s="13" t="str">
        <f t="shared" si="6"/>
        <v>CUST9004</v>
      </c>
      <c r="I1209" s="13" t="str">
        <f t="shared" si="7"/>
        <v>Potatoes</v>
      </c>
      <c r="J1209" s="13" t="str">
        <f t="shared" si="8"/>
        <v>1</v>
      </c>
      <c r="K1209" s="13" t="str">
        <f t="shared" si="9"/>
        <v>15</v>
      </c>
    </row>
    <row r="1210">
      <c r="A1210" s="10">
        <v>1209.0</v>
      </c>
      <c r="B1210" s="11" t="s">
        <v>1228</v>
      </c>
      <c r="C1210" s="12" t="str">
        <f t="shared" si="1"/>
        <v>ORDER1396//CUST8244/45415/Onions/Q-1/*@?##12.5</v>
      </c>
      <c r="D1210" s="13" t="str">
        <f t="shared" si="2"/>
        <v>ORDER1396CUST824445415OnionsQ-1*@?##12.5</v>
      </c>
      <c r="E1210" s="13" t="str">
        <f t="shared" si="3"/>
        <v>ORDER1396CUST824445415OnionsQ112.5</v>
      </c>
      <c r="F1210" s="14">
        <f t="shared" si="4"/>
        <v>45415</v>
      </c>
      <c r="G1210" s="13" t="str">
        <f t="shared" si="5"/>
        <v>ORDER1396</v>
      </c>
      <c r="H1210" s="13" t="str">
        <f t="shared" si="6"/>
        <v>CUST8244</v>
      </c>
      <c r="I1210" s="13" t="str">
        <f t="shared" si="7"/>
        <v>Onions</v>
      </c>
      <c r="J1210" s="13" t="str">
        <f t="shared" si="8"/>
        <v>1</v>
      </c>
      <c r="K1210" s="13" t="str">
        <f t="shared" si="9"/>
        <v>12.5</v>
      </c>
    </row>
    <row r="1211">
      <c r="A1211" s="10">
        <v>1210.0</v>
      </c>
      <c r="B1211" s="11" t="s">
        <v>1229</v>
      </c>
      <c r="C1211" s="12" t="str">
        <f t="shared" si="1"/>
        <v>ORDER1396//CUST8244/45415/Paneer/Q-1/*@?##40</v>
      </c>
      <c r="D1211" s="13" t="str">
        <f t="shared" si="2"/>
        <v>ORDER1396CUST824445415PaneerQ-1*@?##40</v>
      </c>
      <c r="E1211" s="13" t="str">
        <f t="shared" si="3"/>
        <v>ORDER1396CUST824445415PaneerQ140</v>
      </c>
      <c r="F1211" s="14">
        <f t="shared" si="4"/>
        <v>45415</v>
      </c>
      <c r="G1211" s="13" t="str">
        <f t="shared" si="5"/>
        <v>ORDER1396</v>
      </c>
      <c r="H1211" s="13" t="str">
        <f t="shared" si="6"/>
        <v>CUST8244</v>
      </c>
      <c r="I1211" s="13" t="str">
        <f t="shared" si="7"/>
        <v>Paneer</v>
      </c>
      <c r="J1211" s="13" t="str">
        <f t="shared" si="8"/>
        <v>1</v>
      </c>
      <c r="K1211" s="13" t="str">
        <f t="shared" si="9"/>
        <v>40</v>
      </c>
    </row>
    <row r="1212">
      <c r="A1212" s="10">
        <v>1211.0</v>
      </c>
      <c r="B1212" s="11" t="s">
        <v>1230</v>
      </c>
      <c r="C1212" s="12" t="str">
        <f t="shared" si="1"/>
        <v>ORDER1395//CUST8552/45415/Butter/Q-1/*@?##125</v>
      </c>
      <c r="D1212" s="13" t="str">
        <f t="shared" si="2"/>
        <v>ORDER1395CUST855245415ButterQ-1*@?##125</v>
      </c>
      <c r="E1212" s="13" t="str">
        <f t="shared" si="3"/>
        <v>ORDER1395CUST855245415ButterQ1125</v>
      </c>
      <c r="F1212" s="14">
        <f t="shared" si="4"/>
        <v>45415</v>
      </c>
      <c r="G1212" s="13" t="str">
        <f t="shared" si="5"/>
        <v>ORDER1395</v>
      </c>
      <c r="H1212" s="13" t="str">
        <f t="shared" si="6"/>
        <v>CUST8552</v>
      </c>
      <c r="I1212" s="13" t="str">
        <f t="shared" si="7"/>
        <v>Butter</v>
      </c>
      <c r="J1212" s="13" t="str">
        <f t="shared" si="8"/>
        <v>1</v>
      </c>
      <c r="K1212" s="13" t="str">
        <f t="shared" si="9"/>
        <v>125</v>
      </c>
    </row>
    <row r="1213">
      <c r="A1213" s="10">
        <v>1212.0</v>
      </c>
      <c r="B1213" s="11" t="s">
        <v>1231</v>
      </c>
      <c r="C1213" s="12" t="str">
        <f t="shared" si="1"/>
        <v>ORDER1395//CUST8552/45415/CheeseSlices/Q-1/*@?##60</v>
      </c>
      <c r="D1213" s="13" t="str">
        <f t="shared" si="2"/>
        <v>ORDER1395CUST855245415CheeseSlicesQ-1*@?##60</v>
      </c>
      <c r="E1213" s="13" t="str">
        <f t="shared" si="3"/>
        <v>ORDER1395CUST855245415CheeseSlicesQ160</v>
      </c>
      <c r="F1213" s="14">
        <f t="shared" si="4"/>
        <v>45415</v>
      </c>
      <c r="G1213" s="13" t="str">
        <f t="shared" si="5"/>
        <v>ORDER1395</v>
      </c>
      <c r="H1213" s="13" t="str">
        <f t="shared" si="6"/>
        <v>CUST8552</v>
      </c>
      <c r="I1213" s="13" t="str">
        <f t="shared" si="7"/>
        <v>CheeseSlices</v>
      </c>
      <c r="J1213" s="13" t="str">
        <f t="shared" si="8"/>
        <v>1</v>
      </c>
      <c r="K1213" s="13" t="str">
        <f t="shared" si="9"/>
        <v>60</v>
      </c>
    </row>
    <row r="1214">
      <c r="A1214" s="10">
        <v>1213.0</v>
      </c>
      <c r="B1214" s="11" t="s">
        <v>1232</v>
      </c>
      <c r="C1214" s="12" t="str">
        <f t="shared" si="1"/>
        <v>ORDER1394//CUST1182/45415/Sugar/Q-1/*@?##22.5</v>
      </c>
      <c r="D1214" s="13" t="str">
        <f t="shared" si="2"/>
        <v>ORDER1394CUST118245415SugarQ-1*@?##22.5</v>
      </c>
      <c r="E1214" s="13" t="str">
        <f t="shared" si="3"/>
        <v>ORDER1394CUST118245415SugarQ122.5</v>
      </c>
      <c r="F1214" s="14">
        <f t="shared" si="4"/>
        <v>45415</v>
      </c>
      <c r="G1214" s="13" t="str">
        <f t="shared" si="5"/>
        <v>ORDER1394</v>
      </c>
      <c r="H1214" s="13" t="str">
        <f t="shared" si="6"/>
        <v>CUST1182</v>
      </c>
      <c r="I1214" s="13" t="str">
        <f t="shared" si="7"/>
        <v>Sugar</v>
      </c>
      <c r="J1214" s="13" t="str">
        <f t="shared" si="8"/>
        <v>1</v>
      </c>
      <c r="K1214" s="13" t="str">
        <f t="shared" si="9"/>
        <v>22.5</v>
      </c>
    </row>
    <row r="1215">
      <c r="A1215" s="10">
        <v>1214.0</v>
      </c>
      <c r="B1215" s="11" t="s">
        <v>1233</v>
      </c>
      <c r="C1215" s="12" t="str">
        <f t="shared" si="1"/>
        <v>ORDER1394//CUST1182/45415/CookingOil/Q-1/*@?##75</v>
      </c>
      <c r="D1215" s="13" t="str">
        <f t="shared" si="2"/>
        <v>ORDER1394CUST118245415CookingOilQ-1*@?##75</v>
      </c>
      <c r="E1215" s="13" t="str">
        <f t="shared" si="3"/>
        <v>ORDER1394CUST118245415CookingOilQ175</v>
      </c>
      <c r="F1215" s="14">
        <f t="shared" si="4"/>
        <v>45415</v>
      </c>
      <c r="G1215" s="13" t="str">
        <f t="shared" si="5"/>
        <v>ORDER1394</v>
      </c>
      <c r="H1215" s="13" t="str">
        <f t="shared" si="6"/>
        <v>CUST1182</v>
      </c>
      <c r="I1215" s="13" t="str">
        <f t="shared" si="7"/>
        <v>CookingOil</v>
      </c>
      <c r="J1215" s="13" t="str">
        <f t="shared" si="8"/>
        <v>1</v>
      </c>
      <c r="K1215" s="13" t="str">
        <f t="shared" si="9"/>
        <v>75</v>
      </c>
    </row>
    <row r="1216">
      <c r="A1216" s="10">
        <v>1215.0</v>
      </c>
      <c r="B1216" s="11" t="s">
        <v>1234</v>
      </c>
      <c r="C1216" s="12" t="str">
        <f t="shared" si="1"/>
        <v>ORDER1393//CUST8814/45415/TeaLeaves/Q-1/*@?##60</v>
      </c>
      <c r="D1216" s="13" t="str">
        <f t="shared" si="2"/>
        <v>ORDER1393CUST881445415TeaLeavesQ-1*@?##60</v>
      </c>
      <c r="E1216" s="13" t="str">
        <f t="shared" si="3"/>
        <v>ORDER1393CUST881445415TeaLeavesQ160</v>
      </c>
      <c r="F1216" s="14">
        <f t="shared" si="4"/>
        <v>45415</v>
      </c>
      <c r="G1216" s="13" t="str">
        <f t="shared" si="5"/>
        <v>ORDER1393</v>
      </c>
      <c r="H1216" s="13" t="str">
        <f t="shared" si="6"/>
        <v>CUST8814</v>
      </c>
      <c r="I1216" s="13" t="str">
        <f t="shared" si="7"/>
        <v>TeaLeaves</v>
      </c>
      <c r="J1216" s="13" t="str">
        <f t="shared" si="8"/>
        <v>1</v>
      </c>
      <c r="K1216" s="13" t="str">
        <f t="shared" si="9"/>
        <v>60</v>
      </c>
    </row>
    <row r="1217">
      <c r="A1217" s="10">
        <v>1216.0</v>
      </c>
      <c r="B1217" s="11" t="s">
        <v>1235</v>
      </c>
      <c r="C1217" s="12" t="str">
        <f t="shared" si="1"/>
        <v>ORDER1393//CUST8814/45415/CoffeePowder/Q-1/*@?##45</v>
      </c>
      <c r="D1217" s="13" t="str">
        <f t="shared" si="2"/>
        <v>ORDER1393CUST881445415CoffeePowderQ-1*@?##45</v>
      </c>
      <c r="E1217" s="13" t="str">
        <f t="shared" si="3"/>
        <v>ORDER1393CUST881445415CoffeePowderQ145</v>
      </c>
      <c r="F1217" s="14">
        <f t="shared" si="4"/>
        <v>45415</v>
      </c>
      <c r="G1217" s="13" t="str">
        <f t="shared" si="5"/>
        <v>ORDER1393</v>
      </c>
      <c r="H1217" s="13" t="str">
        <f t="shared" si="6"/>
        <v>CUST8814</v>
      </c>
      <c r="I1217" s="13" t="str">
        <f t="shared" si="7"/>
        <v>CoffeePowder</v>
      </c>
      <c r="J1217" s="13" t="str">
        <f t="shared" si="8"/>
        <v>1</v>
      </c>
      <c r="K1217" s="13" t="str">
        <f t="shared" si="9"/>
        <v>45</v>
      </c>
    </row>
    <row r="1218">
      <c r="A1218" s="10">
        <v>1217.0</v>
      </c>
      <c r="B1218" s="11" t="s">
        <v>1236</v>
      </c>
      <c r="C1218" s="12" t="str">
        <f t="shared" si="1"/>
        <v>ORDER1392//CUST1082/45415/Biscuits/Q-1/*@?##20</v>
      </c>
      <c r="D1218" s="13" t="str">
        <f t="shared" si="2"/>
        <v>ORDER1392CUST108245415BiscuitsQ-1*@?##20</v>
      </c>
      <c r="E1218" s="13" t="str">
        <f t="shared" si="3"/>
        <v>ORDER1392CUST108245415BiscuitsQ120</v>
      </c>
      <c r="F1218" s="14">
        <f t="shared" si="4"/>
        <v>45415</v>
      </c>
      <c r="G1218" s="13" t="str">
        <f t="shared" si="5"/>
        <v>ORDER1392</v>
      </c>
      <c r="H1218" s="13" t="str">
        <f t="shared" si="6"/>
        <v>CUST1082</v>
      </c>
      <c r="I1218" s="13" t="str">
        <f t="shared" si="7"/>
        <v>Biscuits</v>
      </c>
      <c r="J1218" s="13" t="str">
        <f t="shared" si="8"/>
        <v>1</v>
      </c>
      <c r="K1218" s="13" t="str">
        <f t="shared" si="9"/>
        <v>20</v>
      </c>
    </row>
    <row r="1219">
      <c r="A1219" s="10">
        <v>1218.0</v>
      </c>
      <c r="B1219" s="11" t="s">
        <v>1237</v>
      </c>
      <c r="C1219" s="12" t="str">
        <f t="shared" si="1"/>
        <v>ORDER1392//CUST1082/45415/Chocolates/Q-1/*@?##50</v>
      </c>
      <c r="D1219" s="13" t="str">
        <f t="shared" si="2"/>
        <v>ORDER1392CUST108245415ChocolatesQ-1*@?##50</v>
      </c>
      <c r="E1219" s="13" t="str">
        <f t="shared" si="3"/>
        <v>ORDER1392CUST108245415ChocolatesQ150</v>
      </c>
      <c r="F1219" s="14">
        <f t="shared" si="4"/>
        <v>45415</v>
      </c>
      <c r="G1219" s="13" t="str">
        <f t="shared" si="5"/>
        <v>ORDER1392</v>
      </c>
      <c r="H1219" s="13" t="str">
        <f t="shared" si="6"/>
        <v>CUST1082</v>
      </c>
      <c r="I1219" s="13" t="str">
        <f t="shared" si="7"/>
        <v>Chocolates</v>
      </c>
      <c r="J1219" s="13" t="str">
        <f t="shared" si="8"/>
        <v>1</v>
      </c>
      <c r="K1219" s="13" t="str">
        <f t="shared" si="9"/>
        <v>50</v>
      </c>
    </row>
    <row r="1220">
      <c r="A1220" s="10">
        <v>1219.0</v>
      </c>
      <c r="B1220" s="11" t="s">
        <v>1238</v>
      </c>
      <c r="C1220" s="12" t="str">
        <f t="shared" si="1"/>
        <v>ORDER1391//CUST4982/45415/IceCream/Q-1/*@?##90</v>
      </c>
      <c r="D1220" s="13" t="str">
        <f t="shared" si="2"/>
        <v>ORDER1391CUST498245415IceCreamQ-1*@?##90</v>
      </c>
      <c r="E1220" s="13" t="str">
        <f t="shared" si="3"/>
        <v>ORDER1391CUST498245415IceCreamQ190</v>
      </c>
      <c r="F1220" s="14">
        <f t="shared" si="4"/>
        <v>45415</v>
      </c>
      <c r="G1220" s="13" t="str">
        <f t="shared" si="5"/>
        <v>ORDER1391</v>
      </c>
      <c r="H1220" s="13" t="str">
        <f t="shared" si="6"/>
        <v>CUST4982</v>
      </c>
      <c r="I1220" s="13" t="str">
        <f t="shared" si="7"/>
        <v>IceCream</v>
      </c>
      <c r="J1220" s="13" t="str">
        <f t="shared" si="8"/>
        <v>1</v>
      </c>
      <c r="K1220" s="13" t="str">
        <f t="shared" si="9"/>
        <v>90</v>
      </c>
    </row>
    <row r="1221">
      <c r="A1221" s="10">
        <v>1220.0</v>
      </c>
      <c r="B1221" s="11" t="s">
        <v>1239</v>
      </c>
      <c r="C1221" s="12" t="str">
        <f t="shared" si="1"/>
        <v>ORDER1391//CUST4982/45415/SoftDrink/Q-1/*@?##50</v>
      </c>
      <c r="D1221" s="13" t="str">
        <f t="shared" si="2"/>
        <v>ORDER1391CUST498245415SoftDrinkQ-1*@?##50</v>
      </c>
      <c r="E1221" s="13" t="str">
        <f t="shared" si="3"/>
        <v>ORDER1391CUST498245415SoftDrinkQ150</v>
      </c>
      <c r="F1221" s="14">
        <f t="shared" si="4"/>
        <v>45415</v>
      </c>
      <c r="G1221" s="13" t="str">
        <f t="shared" si="5"/>
        <v>ORDER1391</v>
      </c>
      <c r="H1221" s="13" t="str">
        <f t="shared" si="6"/>
        <v>CUST4982</v>
      </c>
      <c r="I1221" s="13" t="str">
        <f t="shared" si="7"/>
        <v>SoftDrink</v>
      </c>
      <c r="J1221" s="13" t="str">
        <f t="shared" si="8"/>
        <v>1</v>
      </c>
      <c r="K1221" s="13" t="str">
        <f t="shared" si="9"/>
        <v>50</v>
      </c>
    </row>
    <row r="1222">
      <c r="A1222" s="10">
        <v>1221.0</v>
      </c>
      <c r="B1222" s="11" t="s">
        <v>1240</v>
      </c>
      <c r="C1222" s="12" t="str">
        <f t="shared" si="1"/>
        <v>ORDER1390//CUST6669/45415/BasmatiRice/Q-1/*@?##60</v>
      </c>
      <c r="D1222" s="13" t="str">
        <f t="shared" si="2"/>
        <v>ORDER1390CUST666945415BasmatiRiceQ-1*@?##60</v>
      </c>
      <c r="E1222" s="13" t="str">
        <f t="shared" si="3"/>
        <v>ORDER1390CUST666945415BasmatiRiceQ160</v>
      </c>
      <c r="F1222" s="14">
        <f t="shared" si="4"/>
        <v>45415</v>
      </c>
      <c r="G1222" s="13" t="str">
        <f t="shared" si="5"/>
        <v>ORDER1390</v>
      </c>
      <c r="H1222" s="13" t="str">
        <f t="shared" si="6"/>
        <v>CUST6669</v>
      </c>
      <c r="I1222" s="13" t="str">
        <f t="shared" si="7"/>
        <v>BasmatiRice</v>
      </c>
      <c r="J1222" s="13" t="str">
        <f t="shared" si="8"/>
        <v>1</v>
      </c>
      <c r="K1222" s="13" t="str">
        <f t="shared" si="9"/>
        <v>60</v>
      </c>
    </row>
    <row r="1223">
      <c r="A1223" s="10">
        <v>1222.0</v>
      </c>
      <c r="B1223" s="11" t="s">
        <v>1241</v>
      </c>
      <c r="C1223" s="12" t="str">
        <f t="shared" si="1"/>
        <v>ORDER1390//CUST6669/45415/WholeWheatBread/Q-1/*@?##20</v>
      </c>
      <c r="D1223" s="13" t="str">
        <f t="shared" si="2"/>
        <v>ORDER1390CUST666945415WholeWheatBreadQ-1*@?##20</v>
      </c>
      <c r="E1223" s="13" t="str">
        <f t="shared" si="3"/>
        <v>ORDER1390CUST666945415WholeWheatBreadQ120</v>
      </c>
      <c r="F1223" s="14">
        <f t="shared" si="4"/>
        <v>45415</v>
      </c>
      <c r="G1223" s="13" t="str">
        <f t="shared" si="5"/>
        <v>ORDER1390</v>
      </c>
      <c r="H1223" s="13" t="str">
        <f t="shared" si="6"/>
        <v>CUST6669</v>
      </c>
      <c r="I1223" s="13" t="str">
        <f t="shared" si="7"/>
        <v>WholeWheatBread</v>
      </c>
      <c r="J1223" s="13" t="str">
        <f t="shared" si="8"/>
        <v>1</v>
      </c>
      <c r="K1223" s="13" t="str">
        <f t="shared" si="9"/>
        <v>20</v>
      </c>
    </row>
    <row r="1224">
      <c r="A1224" s="10">
        <v>1223.0</v>
      </c>
      <c r="B1224" s="11" t="s">
        <v>1242</v>
      </c>
      <c r="C1224" s="12" t="str">
        <f t="shared" si="1"/>
        <v>ORDER1389//CUST7862/45415/FreshMilk/Q-1/*@?##30</v>
      </c>
      <c r="D1224" s="13" t="str">
        <f t="shared" si="2"/>
        <v>ORDER1389CUST786245415FreshMilkQ-1*@?##30</v>
      </c>
      <c r="E1224" s="13" t="str">
        <f t="shared" si="3"/>
        <v>ORDER1389CUST786245415FreshMilkQ130</v>
      </c>
      <c r="F1224" s="14">
        <f t="shared" si="4"/>
        <v>45415</v>
      </c>
      <c r="G1224" s="13" t="str">
        <f t="shared" si="5"/>
        <v>ORDER1389</v>
      </c>
      <c r="H1224" s="13" t="str">
        <f t="shared" si="6"/>
        <v>CUST7862</v>
      </c>
      <c r="I1224" s="13" t="str">
        <f t="shared" si="7"/>
        <v>FreshMilk</v>
      </c>
      <c r="J1224" s="13" t="str">
        <f t="shared" si="8"/>
        <v>1</v>
      </c>
      <c r="K1224" s="13" t="str">
        <f t="shared" si="9"/>
        <v>30</v>
      </c>
    </row>
    <row r="1225">
      <c r="A1225" s="10">
        <v>1224.0</v>
      </c>
      <c r="B1225" s="11" t="s">
        <v>1243</v>
      </c>
      <c r="C1225" s="12" t="str">
        <f t="shared" si="1"/>
        <v>ORDER1389//CUST7862/45415/Eggs/Q-1/*@?##40</v>
      </c>
      <c r="D1225" s="13" t="str">
        <f t="shared" si="2"/>
        <v>ORDER1389CUST786245415EggsQ-1*@?##40</v>
      </c>
      <c r="E1225" s="13" t="str">
        <f t="shared" si="3"/>
        <v>ORDER1389CUST786245415EggsQ140</v>
      </c>
      <c r="F1225" s="14">
        <f t="shared" si="4"/>
        <v>45415</v>
      </c>
      <c r="G1225" s="13" t="str">
        <f t="shared" si="5"/>
        <v>ORDER1389</v>
      </c>
      <c r="H1225" s="13" t="str">
        <f t="shared" si="6"/>
        <v>CUST7862</v>
      </c>
      <c r="I1225" s="13" t="str">
        <f t="shared" si="7"/>
        <v>Eggs</v>
      </c>
      <c r="J1225" s="13" t="str">
        <f t="shared" si="8"/>
        <v>1</v>
      </c>
      <c r="K1225" s="13" t="str">
        <f t="shared" si="9"/>
        <v>40</v>
      </c>
    </row>
    <row r="1226">
      <c r="A1226" s="10">
        <v>1225.0</v>
      </c>
      <c r="B1226" s="11" t="s">
        <v>1244</v>
      </c>
      <c r="C1226" s="12" t="str">
        <f t="shared" si="1"/>
        <v>ORDER1388//CUST1517/45415/ChickenBreast/Q-1/*@?##125</v>
      </c>
      <c r="D1226" s="13" t="str">
        <f t="shared" si="2"/>
        <v>ORDER1388CUST151745415ChickenBreastQ-1*@?##125</v>
      </c>
      <c r="E1226" s="13" t="str">
        <f t="shared" si="3"/>
        <v>ORDER1388CUST151745415ChickenBreastQ1125</v>
      </c>
      <c r="F1226" s="14">
        <f t="shared" si="4"/>
        <v>45415</v>
      </c>
      <c r="G1226" s="13" t="str">
        <f t="shared" si="5"/>
        <v>ORDER1388</v>
      </c>
      <c r="H1226" s="13" t="str">
        <f t="shared" si="6"/>
        <v>CUST1517</v>
      </c>
      <c r="I1226" s="13" t="str">
        <f t="shared" si="7"/>
        <v>ChickenBreast</v>
      </c>
      <c r="J1226" s="13" t="str">
        <f t="shared" si="8"/>
        <v>1</v>
      </c>
      <c r="K1226" s="13" t="str">
        <f t="shared" si="9"/>
        <v>125</v>
      </c>
    </row>
    <row r="1227">
      <c r="A1227" s="10">
        <v>1226.0</v>
      </c>
      <c r="B1227" s="11" t="s">
        <v>1245</v>
      </c>
      <c r="C1227" s="12" t="str">
        <f t="shared" si="1"/>
        <v>ORDER1388//CUST1517/45415/Apples/Q-1/*@?##75</v>
      </c>
      <c r="D1227" s="13" t="str">
        <f t="shared" si="2"/>
        <v>ORDER1388CUST151745415ApplesQ-1*@?##75</v>
      </c>
      <c r="E1227" s="13" t="str">
        <f t="shared" si="3"/>
        <v>ORDER1388CUST151745415ApplesQ175</v>
      </c>
      <c r="F1227" s="14">
        <f t="shared" si="4"/>
        <v>45415</v>
      </c>
      <c r="G1227" s="13" t="str">
        <f t="shared" si="5"/>
        <v>ORDER1388</v>
      </c>
      <c r="H1227" s="13" t="str">
        <f t="shared" si="6"/>
        <v>CUST1517</v>
      </c>
      <c r="I1227" s="13" t="str">
        <f t="shared" si="7"/>
        <v>Apples</v>
      </c>
      <c r="J1227" s="13" t="str">
        <f t="shared" si="8"/>
        <v>1</v>
      </c>
      <c r="K1227" s="13" t="str">
        <f t="shared" si="9"/>
        <v>75</v>
      </c>
    </row>
    <row r="1228">
      <c r="A1228" s="10">
        <v>1227.0</v>
      </c>
      <c r="B1228" s="11" t="s">
        <v>1246</v>
      </c>
      <c r="C1228" s="12" t="str">
        <f t="shared" si="1"/>
        <v>ORDER1387//CUST7984/45415/Bananas/Q-1/*@?##25</v>
      </c>
      <c r="D1228" s="13" t="str">
        <f t="shared" si="2"/>
        <v>ORDER1387CUST798445415BananasQ-1*@?##25</v>
      </c>
      <c r="E1228" s="13" t="str">
        <f t="shared" si="3"/>
        <v>ORDER1387CUST798445415BananasQ125</v>
      </c>
      <c r="F1228" s="14">
        <f t="shared" si="4"/>
        <v>45415</v>
      </c>
      <c r="G1228" s="13" t="str">
        <f t="shared" si="5"/>
        <v>ORDER1387</v>
      </c>
      <c r="H1228" s="13" t="str">
        <f t="shared" si="6"/>
        <v>CUST7984</v>
      </c>
      <c r="I1228" s="13" t="str">
        <f t="shared" si="7"/>
        <v>Bananas</v>
      </c>
      <c r="J1228" s="13" t="str">
        <f t="shared" si="8"/>
        <v>1</v>
      </c>
      <c r="K1228" s="13" t="str">
        <f t="shared" si="9"/>
        <v>25</v>
      </c>
    </row>
    <row r="1229">
      <c r="A1229" s="10">
        <v>1228.0</v>
      </c>
      <c r="B1229" s="11" t="s">
        <v>1247</v>
      </c>
      <c r="C1229" s="12" t="str">
        <f t="shared" si="1"/>
        <v>ORDER1387//CUST7984/45415/Potatoes/Q-1/*@?##15</v>
      </c>
      <c r="D1229" s="13" t="str">
        <f t="shared" si="2"/>
        <v>ORDER1387CUST798445415PotatoesQ-1*@?##15</v>
      </c>
      <c r="E1229" s="13" t="str">
        <f t="shared" si="3"/>
        <v>ORDER1387CUST798445415PotatoesQ115</v>
      </c>
      <c r="F1229" s="14">
        <f t="shared" si="4"/>
        <v>45415</v>
      </c>
      <c r="G1229" s="13" t="str">
        <f t="shared" si="5"/>
        <v>ORDER1387</v>
      </c>
      <c r="H1229" s="13" t="str">
        <f t="shared" si="6"/>
        <v>CUST7984</v>
      </c>
      <c r="I1229" s="13" t="str">
        <f t="shared" si="7"/>
        <v>Potatoes</v>
      </c>
      <c r="J1229" s="13" t="str">
        <f t="shared" si="8"/>
        <v>1</v>
      </c>
      <c r="K1229" s="13" t="str">
        <f t="shared" si="9"/>
        <v>15</v>
      </c>
    </row>
    <row r="1230">
      <c r="A1230" s="10">
        <v>1229.0</v>
      </c>
      <c r="B1230" s="11" t="s">
        <v>1248</v>
      </c>
      <c r="C1230" s="12" t="str">
        <f t="shared" si="1"/>
        <v>ORDER1386//CUST1509/45415/Onions/Q-1/*@?##12.5</v>
      </c>
      <c r="D1230" s="13" t="str">
        <f t="shared" si="2"/>
        <v>ORDER1386CUST150945415OnionsQ-1*@?##12.5</v>
      </c>
      <c r="E1230" s="13" t="str">
        <f t="shared" si="3"/>
        <v>ORDER1386CUST150945415OnionsQ112.5</v>
      </c>
      <c r="F1230" s="14">
        <f t="shared" si="4"/>
        <v>45415</v>
      </c>
      <c r="G1230" s="13" t="str">
        <f t="shared" si="5"/>
        <v>ORDER1386</v>
      </c>
      <c r="H1230" s="13" t="str">
        <f t="shared" si="6"/>
        <v>CUST1509</v>
      </c>
      <c r="I1230" s="13" t="str">
        <f t="shared" si="7"/>
        <v>Onions</v>
      </c>
      <c r="J1230" s="13" t="str">
        <f t="shared" si="8"/>
        <v>1</v>
      </c>
      <c r="K1230" s="13" t="str">
        <f t="shared" si="9"/>
        <v>12.5</v>
      </c>
    </row>
    <row r="1231">
      <c r="A1231" s="10">
        <v>1230.0</v>
      </c>
      <c r="B1231" s="11" t="s">
        <v>1249</v>
      </c>
      <c r="C1231" s="12" t="str">
        <f t="shared" si="1"/>
        <v>ORDER1386//CUST1509/45415/Paneer/Q-1/*@?##40</v>
      </c>
      <c r="D1231" s="13" t="str">
        <f t="shared" si="2"/>
        <v>ORDER1386CUST150945415PaneerQ-1*@?##40</v>
      </c>
      <c r="E1231" s="13" t="str">
        <f t="shared" si="3"/>
        <v>ORDER1386CUST150945415PaneerQ140</v>
      </c>
      <c r="F1231" s="14">
        <f t="shared" si="4"/>
        <v>45415</v>
      </c>
      <c r="G1231" s="13" t="str">
        <f t="shared" si="5"/>
        <v>ORDER1386</v>
      </c>
      <c r="H1231" s="13" t="str">
        <f t="shared" si="6"/>
        <v>CUST1509</v>
      </c>
      <c r="I1231" s="13" t="str">
        <f t="shared" si="7"/>
        <v>Paneer</v>
      </c>
      <c r="J1231" s="13" t="str">
        <f t="shared" si="8"/>
        <v>1</v>
      </c>
      <c r="K1231" s="13" t="str">
        <f t="shared" si="9"/>
        <v>40</v>
      </c>
    </row>
    <row r="1232">
      <c r="A1232" s="10">
        <v>1231.0</v>
      </c>
      <c r="B1232" s="11" t="s">
        <v>1250</v>
      </c>
      <c r="C1232" s="12" t="str">
        <f t="shared" si="1"/>
        <v>ORDER1385//CUST1960/45415/Butter/Q-1/*@?##125</v>
      </c>
      <c r="D1232" s="13" t="str">
        <f t="shared" si="2"/>
        <v>ORDER1385CUST196045415ButterQ-1*@?##125</v>
      </c>
      <c r="E1232" s="13" t="str">
        <f t="shared" si="3"/>
        <v>ORDER1385CUST196045415ButterQ1125</v>
      </c>
      <c r="F1232" s="14">
        <f t="shared" si="4"/>
        <v>45415</v>
      </c>
      <c r="G1232" s="13" t="str">
        <f t="shared" si="5"/>
        <v>ORDER1385</v>
      </c>
      <c r="H1232" s="13" t="str">
        <f t="shared" si="6"/>
        <v>CUST1960</v>
      </c>
      <c r="I1232" s="13" t="str">
        <f t="shared" si="7"/>
        <v>Butter</v>
      </c>
      <c r="J1232" s="13" t="str">
        <f t="shared" si="8"/>
        <v>1</v>
      </c>
      <c r="K1232" s="13" t="str">
        <f t="shared" si="9"/>
        <v>125</v>
      </c>
    </row>
    <row r="1233">
      <c r="A1233" s="10">
        <v>1232.0</v>
      </c>
      <c r="B1233" s="11" t="s">
        <v>1251</v>
      </c>
      <c r="C1233" s="12" t="str">
        <f t="shared" si="1"/>
        <v>ORDER1385//CUST1960/45415/CheeseSlices/Q-1/*@?##60</v>
      </c>
      <c r="D1233" s="13" t="str">
        <f t="shared" si="2"/>
        <v>ORDER1385CUST196045415CheeseSlicesQ-1*@?##60</v>
      </c>
      <c r="E1233" s="13" t="str">
        <f t="shared" si="3"/>
        <v>ORDER1385CUST196045415CheeseSlicesQ160</v>
      </c>
      <c r="F1233" s="14">
        <f t="shared" si="4"/>
        <v>45415</v>
      </c>
      <c r="G1233" s="13" t="str">
        <f t="shared" si="5"/>
        <v>ORDER1385</v>
      </c>
      <c r="H1233" s="13" t="str">
        <f t="shared" si="6"/>
        <v>CUST1960</v>
      </c>
      <c r="I1233" s="13" t="str">
        <f t="shared" si="7"/>
        <v>CheeseSlices</v>
      </c>
      <c r="J1233" s="13" t="str">
        <f t="shared" si="8"/>
        <v>1</v>
      </c>
      <c r="K1233" s="13" t="str">
        <f t="shared" si="9"/>
        <v>60</v>
      </c>
    </row>
    <row r="1234">
      <c r="A1234" s="10">
        <v>1233.0</v>
      </c>
      <c r="B1234" s="11" t="s">
        <v>1252</v>
      </c>
      <c r="C1234" s="12" t="str">
        <f t="shared" si="1"/>
        <v>ORDER1384//CUST4729/45415/Sugar/Q-1/*@?##22.5</v>
      </c>
      <c r="D1234" s="13" t="str">
        <f t="shared" si="2"/>
        <v>ORDER1384CUST472945415SugarQ-1*@?##22.5</v>
      </c>
      <c r="E1234" s="13" t="str">
        <f t="shared" si="3"/>
        <v>ORDER1384CUST472945415SugarQ122.5</v>
      </c>
      <c r="F1234" s="14">
        <f t="shared" si="4"/>
        <v>45415</v>
      </c>
      <c r="G1234" s="13" t="str">
        <f t="shared" si="5"/>
        <v>ORDER1384</v>
      </c>
      <c r="H1234" s="13" t="str">
        <f t="shared" si="6"/>
        <v>CUST4729</v>
      </c>
      <c r="I1234" s="13" t="str">
        <f t="shared" si="7"/>
        <v>Sugar</v>
      </c>
      <c r="J1234" s="13" t="str">
        <f t="shared" si="8"/>
        <v>1</v>
      </c>
      <c r="K1234" s="13" t="str">
        <f t="shared" si="9"/>
        <v>22.5</v>
      </c>
    </row>
    <row r="1235">
      <c r="A1235" s="10">
        <v>1234.0</v>
      </c>
      <c r="B1235" s="11" t="s">
        <v>1253</v>
      </c>
      <c r="C1235" s="12" t="str">
        <f t="shared" si="1"/>
        <v>ORDER1384//CUST4729/45415/CookingOil/Q-2/*@?##150</v>
      </c>
      <c r="D1235" s="13" t="str">
        <f t="shared" si="2"/>
        <v>ORDER1384CUST472945415CookingOilQ-2*@?##150</v>
      </c>
      <c r="E1235" s="13" t="str">
        <f t="shared" si="3"/>
        <v>ORDER1384CUST472945415CookingOilQ2150</v>
      </c>
      <c r="F1235" s="14">
        <f t="shared" si="4"/>
        <v>45415</v>
      </c>
      <c r="G1235" s="13" t="str">
        <f t="shared" si="5"/>
        <v>ORDER1384</v>
      </c>
      <c r="H1235" s="13" t="str">
        <f t="shared" si="6"/>
        <v>CUST4729</v>
      </c>
      <c r="I1235" s="13" t="str">
        <f t="shared" si="7"/>
        <v>CookingOil</v>
      </c>
      <c r="J1235" s="13" t="str">
        <f t="shared" si="8"/>
        <v>2</v>
      </c>
      <c r="K1235" s="13" t="str">
        <f t="shared" si="9"/>
        <v>150</v>
      </c>
    </row>
    <row r="1236">
      <c r="A1236" s="10">
        <v>1235.0</v>
      </c>
      <c r="B1236" s="11" t="s">
        <v>1254</v>
      </c>
      <c r="C1236" s="12" t="str">
        <f t="shared" si="1"/>
        <v>ORDER1383//CUST8381/45415/TeaLeaves/Q-1/*@?##60</v>
      </c>
      <c r="D1236" s="13" t="str">
        <f t="shared" si="2"/>
        <v>ORDER1383CUST838145415TeaLeavesQ-1*@?##60</v>
      </c>
      <c r="E1236" s="13" t="str">
        <f t="shared" si="3"/>
        <v>ORDER1383CUST838145415TeaLeavesQ160</v>
      </c>
      <c r="F1236" s="14">
        <f t="shared" si="4"/>
        <v>45415</v>
      </c>
      <c r="G1236" s="13" t="str">
        <f t="shared" si="5"/>
        <v>ORDER1383</v>
      </c>
      <c r="H1236" s="13" t="str">
        <f t="shared" si="6"/>
        <v>CUST8381</v>
      </c>
      <c r="I1236" s="13" t="str">
        <f t="shared" si="7"/>
        <v>TeaLeaves</v>
      </c>
      <c r="J1236" s="13" t="str">
        <f t="shared" si="8"/>
        <v>1</v>
      </c>
      <c r="K1236" s="13" t="str">
        <f t="shared" si="9"/>
        <v>60</v>
      </c>
    </row>
    <row r="1237">
      <c r="A1237" s="10">
        <v>1236.0</v>
      </c>
      <c r="B1237" s="11" t="s">
        <v>1255</v>
      </c>
      <c r="C1237" s="12" t="str">
        <f t="shared" si="1"/>
        <v>ORDER1383//CUST8381/45415/CoffeePowder/Q-1/*@?##45</v>
      </c>
      <c r="D1237" s="13" t="str">
        <f t="shared" si="2"/>
        <v>ORDER1383CUST838145415CoffeePowderQ-1*@?##45</v>
      </c>
      <c r="E1237" s="13" t="str">
        <f t="shared" si="3"/>
        <v>ORDER1383CUST838145415CoffeePowderQ145</v>
      </c>
      <c r="F1237" s="14">
        <f t="shared" si="4"/>
        <v>45415</v>
      </c>
      <c r="G1237" s="13" t="str">
        <f t="shared" si="5"/>
        <v>ORDER1383</v>
      </c>
      <c r="H1237" s="13" t="str">
        <f t="shared" si="6"/>
        <v>CUST8381</v>
      </c>
      <c r="I1237" s="13" t="str">
        <f t="shared" si="7"/>
        <v>CoffeePowder</v>
      </c>
      <c r="J1237" s="13" t="str">
        <f t="shared" si="8"/>
        <v>1</v>
      </c>
      <c r="K1237" s="13" t="str">
        <f t="shared" si="9"/>
        <v>45</v>
      </c>
    </row>
    <row r="1238">
      <c r="A1238" s="10">
        <v>1237.0</v>
      </c>
      <c r="B1238" s="11" t="s">
        <v>1256</v>
      </c>
      <c r="C1238" s="12" t="str">
        <f t="shared" si="1"/>
        <v>ORDER1382//CUST5905/45414/Biscuits/Q-1/*@?##20</v>
      </c>
      <c r="D1238" s="13" t="str">
        <f t="shared" si="2"/>
        <v>ORDER1382CUST590545414BiscuitsQ-1*@?##20</v>
      </c>
      <c r="E1238" s="13" t="str">
        <f t="shared" si="3"/>
        <v>ORDER1382CUST590545414BiscuitsQ120</v>
      </c>
      <c r="F1238" s="14">
        <f t="shared" si="4"/>
        <v>45414</v>
      </c>
      <c r="G1238" s="13" t="str">
        <f t="shared" si="5"/>
        <v>ORDER1382</v>
      </c>
      <c r="H1238" s="13" t="str">
        <f t="shared" si="6"/>
        <v>CUST5905</v>
      </c>
      <c r="I1238" s="13" t="str">
        <f t="shared" si="7"/>
        <v>Biscuits</v>
      </c>
      <c r="J1238" s="13" t="str">
        <f t="shared" si="8"/>
        <v>1</v>
      </c>
      <c r="K1238" s="13" t="str">
        <f t="shared" si="9"/>
        <v>20</v>
      </c>
    </row>
    <row r="1239">
      <c r="A1239" s="10">
        <v>1238.0</v>
      </c>
      <c r="B1239" s="11" t="s">
        <v>1257</v>
      </c>
      <c r="C1239" s="12" t="str">
        <f t="shared" si="1"/>
        <v>ORDER1382//CUST5905/45414/Chocolates/Q-1/*@?##50</v>
      </c>
      <c r="D1239" s="13" t="str">
        <f t="shared" si="2"/>
        <v>ORDER1382CUST590545414ChocolatesQ-1*@?##50</v>
      </c>
      <c r="E1239" s="13" t="str">
        <f t="shared" si="3"/>
        <v>ORDER1382CUST590545414ChocolatesQ150</v>
      </c>
      <c r="F1239" s="14">
        <f t="shared" si="4"/>
        <v>45414</v>
      </c>
      <c r="G1239" s="13" t="str">
        <f t="shared" si="5"/>
        <v>ORDER1382</v>
      </c>
      <c r="H1239" s="13" t="str">
        <f t="shared" si="6"/>
        <v>CUST5905</v>
      </c>
      <c r="I1239" s="13" t="str">
        <f t="shared" si="7"/>
        <v>Chocolates</v>
      </c>
      <c r="J1239" s="13" t="str">
        <f t="shared" si="8"/>
        <v>1</v>
      </c>
      <c r="K1239" s="13" t="str">
        <f t="shared" si="9"/>
        <v>50</v>
      </c>
    </row>
    <row r="1240">
      <c r="A1240" s="10">
        <v>1239.0</v>
      </c>
      <c r="B1240" s="11" t="s">
        <v>1258</v>
      </c>
      <c r="C1240" s="12" t="str">
        <f t="shared" si="1"/>
        <v>ORDER1381//CUST6549/45414/IceCream/Q-1/*@?##90</v>
      </c>
      <c r="D1240" s="13" t="str">
        <f t="shared" si="2"/>
        <v>ORDER1381CUST654945414IceCreamQ-1*@?##90</v>
      </c>
      <c r="E1240" s="13" t="str">
        <f t="shared" si="3"/>
        <v>ORDER1381CUST654945414IceCreamQ190</v>
      </c>
      <c r="F1240" s="14">
        <f t="shared" si="4"/>
        <v>45414</v>
      </c>
      <c r="G1240" s="13" t="str">
        <f t="shared" si="5"/>
        <v>ORDER1381</v>
      </c>
      <c r="H1240" s="13" t="str">
        <f t="shared" si="6"/>
        <v>CUST6549</v>
      </c>
      <c r="I1240" s="13" t="str">
        <f t="shared" si="7"/>
        <v>IceCream</v>
      </c>
      <c r="J1240" s="13" t="str">
        <f t="shared" si="8"/>
        <v>1</v>
      </c>
      <c r="K1240" s="13" t="str">
        <f t="shared" si="9"/>
        <v>90</v>
      </c>
    </row>
    <row r="1241">
      <c r="A1241" s="10">
        <v>1240.0</v>
      </c>
      <c r="B1241" s="11" t="s">
        <v>1259</v>
      </c>
      <c r="C1241" s="12" t="str">
        <f t="shared" si="1"/>
        <v>ORDER1381//CUST6549/45414/SoftDrink/Q-1/*@?##50</v>
      </c>
      <c r="D1241" s="13" t="str">
        <f t="shared" si="2"/>
        <v>ORDER1381CUST654945414SoftDrinkQ-1*@?##50</v>
      </c>
      <c r="E1241" s="13" t="str">
        <f t="shared" si="3"/>
        <v>ORDER1381CUST654945414SoftDrinkQ150</v>
      </c>
      <c r="F1241" s="14">
        <f t="shared" si="4"/>
        <v>45414</v>
      </c>
      <c r="G1241" s="13" t="str">
        <f t="shared" si="5"/>
        <v>ORDER1381</v>
      </c>
      <c r="H1241" s="13" t="str">
        <f t="shared" si="6"/>
        <v>CUST6549</v>
      </c>
      <c r="I1241" s="13" t="str">
        <f t="shared" si="7"/>
        <v>SoftDrink</v>
      </c>
      <c r="J1241" s="13" t="str">
        <f t="shared" si="8"/>
        <v>1</v>
      </c>
      <c r="K1241" s="13" t="str">
        <f t="shared" si="9"/>
        <v>50</v>
      </c>
    </row>
    <row r="1242">
      <c r="A1242" s="10">
        <v>1241.0</v>
      </c>
      <c r="B1242" s="11" t="s">
        <v>1260</v>
      </c>
      <c r="C1242" s="12" t="str">
        <f t="shared" si="1"/>
        <v>ORDER1380//CUST4759/45414/BasmatiRice/Q-1/*@?##60</v>
      </c>
      <c r="D1242" s="13" t="str">
        <f t="shared" si="2"/>
        <v>ORDER1380CUST475945414BasmatiRiceQ-1*@?##60</v>
      </c>
      <c r="E1242" s="13" t="str">
        <f t="shared" si="3"/>
        <v>ORDER1380CUST475945414BasmatiRiceQ160</v>
      </c>
      <c r="F1242" s="14">
        <f t="shared" si="4"/>
        <v>45414</v>
      </c>
      <c r="G1242" s="13" t="str">
        <f t="shared" si="5"/>
        <v>ORDER1380</v>
      </c>
      <c r="H1242" s="13" t="str">
        <f t="shared" si="6"/>
        <v>CUST4759</v>
      </c>
      <c r="I1242" s="13" t="str">
        <f t="shared" si="7"/>
        <v>BasmatiRice</v>
      </c>
      <c r="J1242" s="13" t="str">
        <f t="shared" si="8"/>
        <v>1</v>
      </c>
      <c r="K1242" s="13" t="str">
        <f t="shared" si="9"/>
        <v>60</v>
      </c>
    </row>
    <row r="1243">
      <c r="A1243" s="10">
        <v>1242.0</v>
      </c>
      <c r="B1243" s="11" t="s">
        <v>1261</v>
      </c>
      <c r="C1243" s="12" t="str">
        <f t="shared" si="1"/>
        <v>ORDER1380//CUST4759/45414/WholeWheatBread/Q-2/*@?##40</v>
      </c>
      <c r="D1243" s="13" t="str">
        <f t="shared" si="2"/>
        <v>ORDER1380CUST475945414WholeWheatBreadQ-2*@?##40</v>
      </c>
      <c r="E1243" s="13" t="str">
        <f t="shared" si="3"/>
        <v>ORDER1380CUST475945414WholeWheatBreadQ240</v>
      </c>
      <c r="F1243" s="14">
        <f t="shared" si="4"/>
        <v>45414</v>
      </c>
      <c r="G1243" s="13" t="str">
        <f t="shared" si="5"/>
        <v>ORDER1380</v>
      </c>
      <c r="H1243" s="13" t="str">
        <f t="shared" si="6"/>
        <v>CUST4759</v>
      </c>
      <c r="I1243" s="13" t="str">
        <f t="shared" si="7"/>
        <v>WholeWheatBread</v>
      </c>
      <c r="J1243" s="13" t="str">
        <f t="shared" si="8"/>
        <v>2</v>
      </c>
      <c r="K1243" s="13" t="str">
        <f t="shared" si="9"/>
        <v>40</v>
      </c>
    </row>
    <row r="1244">
      <c r="A1244" s="10">
        <v>1243.0</v>
      </c>
      <c r="B1244" s="11" t="s">
        <v>1262</v>
      </c>
      <c r="C1244" s="12" t="str">
        <f t="shared" si="1"/>
        <v>ORDER1379//CUST2832/45414/FreshMilk/Q-1/*@?##30</v>
      </c>
      <c r="D1244" s="13" t="str">
        <f t="shared" si="2"/>
        <v>ORDER1379CUST283245414FreshMilkQ-1*@?##30</v>
      </c>
      <c r="E1244" s="13" t="str">
        <f t="shared" si="3"/>
        <v>ORDER1379CUST283245414FreshMilkQ130</v>
      </c>
      <c r="F1244" s="14">
        <f t="shared" si="4"/>
        <v>45414</v>
      </c>
      <c r="G1244" s="13" t="str">
        <f t="shared" si="5"/>
        <v>ORDER1379</v>
      </c>
      <c r="H1244" s="13" t="str">
        <f t="shared" si="6"/>
        <v>CUST2832</v>
      </c>
      <c r="I1244" s="13" t="str">
        <f t="shared" si="7"/>
        <v>FreshMilk</v>
      </c>
      <c r="J1244" s="13" t="str">
        <f t="shared" si="8"/>
        <v>1</v>
      </c>
      <c r="K1244" s="13" t="str">
        <f t="shared" si="9"/>
        <v>30</v>
      </c>
    </row>
    <row r="1245">
      <c r="A1245" s="10">
        <v>1244.0</v>
      </c>
      <c r="B1245" s="11" t="s">
        <v>1263</v>
      </c>
      <c r="C1245" s="12" t="str">
        <f t="shared" si="1"/>
        <v>ORDER1379//CUST2832/45414/Eggs/Q-2/*@?##80</v>
      </c>
      <c r="D1245" s="13" t="str">
        <f t="shared" si="2"/>
        <v>ORDER1379CUST283245414EggsQ-2*@?##80</v>
      </c>
      <c r="E1245" s="13" t="str">
        <f t="shared" si="3"/>
        <v>ORDER1379CUST283245414EggsQ280</v>
      </c>
      <c r="F1245" s="14">
        <f t="shared" si="4"/>
        <v>45414</v>
      </c>
      <c r="G1245" s="13" t="str">
        <f t="shared" si="5"/>
        <v>ORDER1379</v>
      </c>
      <c r="H1245" s="13" t="str">
        <f t="shared" si="6"/>
        <v>CUST2832</v>
      </c>
      <c r="I1245" s="13" t="str">
        <f t="shared" si="7"/>
        <v>Eggs</v>
      </c>
      <c r="J1245" s="13" t="str">
        <f t="shared" si="8"/>
        <v>2</v>
      </c>
      <c r="K1245" s="13" t="str">
        <f t="shared" si="9"/>
        <v>80</v>
      </c>
    </row>
    <row r="1246">
      <c r="A1246" s="10">
        <v>1245.0</v>
      </c>
      <c r="B1246" s="11" t="s">
        <v>1264</v>
      </c>
      <c r="C1246" s="12" t="str">
        <f t="shared" si="1"/>
        <v>ORDER1378//CUST6327/45414/ChickenBreast/Q-1/*@?##125</v>
      </c>
      <c r="D1246" s="13" t="str">
        <f t="shared" si="2"/>
        <v>ORDER1378CUST632745414ChickenBreastQ-1*@?##125</v>
      </c>
      <c r="E1246" s="13" t="str">
        <f t="shared" si="3"/>
        <v>ORDER1378CUST632745414ChickenBreastQ1125</v>
      </c>
      <c r="F1246" s="14">
        <f t="shared" si="4"/>
        <v>45414</v>
      </c>
      <c r="G1246" s="13" t="str">
        <f t="shared" si="5"/>
        <v>ORDER1378</v>
      </c>
      <c r="H1246" s="13" t="str">
        <f t="shared" si="6"/>
        <v>CUST6327</v>
      </c>
      <c r="I1246" s="13" t="str">
        <f t="shared" si="7"/>
        <v>ChickenBreast</v>
      </c>
      <c r="J1246" s="13" t="str">
        <f t="shared" si="8"/>
        <v>1</v>
      </c>
      <c r="K1246" s="13" t="str">
        <f t="shared" si="9"/>
        <v>125</v>
      </c>
    </row>
    <row r="1247">
      <c r="A1247" s="10">
        <v>1246.0</v>
      </c>
      <c r="B1247" s="11" t="s">
        <v>1265</v>
      </c>
      <c r="C1247" s="12" t="str">
        <f t="shared" si="1"/>
        <v>ORDER1378//CUST6327/45414/Apples/Q-2/*@?##150</v>
      </c>
      <c r="D1247" s="13" t="str">
        <f t="shared" si="2"/>
        <v>ORDER1378CUST632745414ApplesQ-2*@?##150</v>
      </c>
      <c r="E1247" s="13" t="str">
        <f t="shared" si="3"/>
        <v>ORDER1378CUST632745414ApplesQ2150</v>
      </c>
      <c r="F1247" s="14">
        <f t="shared" si="4"/>
        <v>45414</v>
      </c>
      <c r="G1247" s="13" t="str">
        <f t="shared" si="5"/>
        <v>ORDER1378</v>
      </c>
      <c r="H1247" s="13" t="str">
        <f t="shared" si="6"/>
        <v>CUST6327</v>
      </c>
      <c r="I1247" s="13" t="str">
        <f t="shared" si="7"/>
        <v>Apples</v>
      </c>
      <c r="J1247" s="13" t="str">
        <f t="shared" si="8"/>
        <v>2</v>
      </c>
      <c r="K1247" s="13" t="str">
        <f t="shared" si="9"/>
        <v>150</v>
      </c>
    </row>
    <row r="1248">
      <c r="A1248" s="10">
        <v>1247.0</v>
      </c>
      <c r="B1248" s="11" t="s">
        <v>1266</v>
      </c>
      <c r="C1248" s="12" t="str">
        <f t="shared" si="1"/>
        <v>ORDER1377//CUST7461/45414/Bananas/Q-1/*@?##25</v>
      </c>
      <c r="D1248" s="13" t="str">
        <f t="shared" si="2"/>
        <v>ORDER1377CUST746145414BananasQ-1*@?##25</v>
      </c>
      <c r="E1248" s="13" t="str">
        <f t="shared" si="3"/>
        <v>ORDER1377CUST746145414BananasQ125</v>
      </c>
      <c r="F1248" s="14">
        <f t="shared" si="4"/>
        <v>45414</v>
      </c>
      <c r="G1248" s="13" t="str">
        <f t="shared" si="5"/>
        <v>ORDER1377</v>
      </c>
      <c r="H1248" s="13" t="str">
        <f t="shared" si="6"/>
        <v>CUST7461</v>
      </c>
      <c r="I1248" s="13" t="str">
        <f t="shared" si="7"/>
        <v>Bananas</v>
      </c>
      <c r="J1248" s="13" t="str">
        <f t="shared" si="8"/>
        <v>1</v>
      </c>
      <c r="K1248" s="13" t="str">
        <f t="shared" si="9"/>
        <v>25</v>
      </c>
    </row>
    <row r="1249">
      <c r="A1249" s="10">
        <v>1248.0</v>
      </c>
      <c r="B1249" s="11" t="s">
        <v>1267</v>
      </c>
      <c r="C1249" s="12" t="str">
        <f t="shared" si="1"/>
        <v>ORDER1377//CUST7461/45414/Potatoes/Q-1/*@?##15</v>
      </c>
      <c r="D1249" s="13" t="str">
        <f t="shared" si="2"/>
        <v>ORDER1377CUST746145414PotatoesQ-1*@?##15</v>
      </c>
      <c r="E1249" s="13" t="str">
        <f t="shared" si="3"/>
        <v>ORDER1377CUST746145414PotatoesQ115</v>
      </c>
      <c r="F1249" s="14">
        <f t="shared" si="4"/>
        <v>45414</v>
      </c>
      <c r="G1249" s="13" t="str">
        <f t="shared" si="5"/>
        <v>ORDER1377</v>
      </c>
      <c r="H1249" s="13" t="str">
        <f t="shared" si="6"/>
        <v>CUST7461</v>
      </c>
      <c r="I1249" s="13" t="str">
        <f t="shared" si="7"/>
        <v>Potatoes</v>
      </c>
      <c r="J1249" s="13" t="str">
        <f t="shared" si="8"/>
        <v>1</v>
      </c>
      <c r="K1249" s="13" t="str">
        <f t="shared" si="9"/>
        <v>15</v>
      </c>
    </row>
    <row r="1250">
      <c r="A1250" s="10">
        <v>1249.0</v>
      </c>
      <c r="B1250" s="11" t="s">
        <v>1268</v>
      </c>
      <c r="C1250" s="12" t="str">
        <f t="shared" si="1"/>
        <v>ORDER1376//CUST7626/45414/Onions/Q-1/*@?##12.5</v>
      </c>
      <c r="D1250" s="13" t="str">
        <f t="shared" si="2"/>
        <v>ORDER1376CUST762645414OnionsQ-1*@?##12.5</v>
      </c>
      <c r="E1250" s="13" t="str">
        <f t="shared" si="3"/>
        <v>ORDER1376CUST762645414OnionsQ112.5</v>
      </c>
      <c r="F1250" s="14">
        <f t="shared" si="4"/>
        <v>45414</v>
      </c>
      <c r="G1250" s="13" t="str">
        <f t="shared" si="5"/>
        <v>ORDER1376</v>
      </c>
      <c r="H1250" s="13" t="str">
        <f t="shared" si="6"/>
        <v>CUST7626</v>
      </c>
      <c r="I1250" s="13" t="str">
        <f t="shared" si="7"/>
        <v>Onions</v>
      </c>
      <c r="J1250" s="13" t="str">
        <f t="shared" si="8"/>
        <v>1</v>
      </c>
      <c r="K1250" s="13" t="str">
        <f t="shared" si="9"/>
        <v>12.5</v>
      </c>
    </row>
    <row r="1251">
      <c r="A1251" s="10">
        <v>1250.0</v>
      </c>
      <c r="B1251" s="11" t="s">
        <v>1269</v>
      </c>
      <c r="C1251" s="12" t="str">
        <f t="shared" si="1"/>
        <v>ORDER1376//CUST7626/45414/Paneer/Q-1/*@?##40</v>
      </c>
      <c r="D1251" s="13" t="str">
        <f t="shared" si="2"/>
        <v>ORDER1376CUST762645414PaneerQ-1*@?##40</v>
      </c>
      <c r="E1251" s="13" t="str">
        <f t="shared" si="3"/>
        <v>ORDER1376CUST762645414PaneerQ140</v>
      </c>
      <c r="F1251" s="14">
        <f t="shared" si="4"/>
        <v>45414</v>
      </c>
      <c r="G1251" s="13" t="str">
        <f t="shared" si="5"/>
        <v>ORDER1376</v>
      </c>
      <c r="H1251" s="13" t="str">
        <f t="shared" si="6"/>
        <v>CUST7626</v>
      </c>
      <c r="I1251" s="13" t="str">
        <f t="shared" si="7"/>
        <v>Paneer</v>
      </c>
      <c r="J1251" s="13" t="str">
        <f t="shared" si="8"/>
        <v>1</v>
      </c>
      <c r="K1251" s="13" t="str">
        <f t="shared" si="9"/>
        <v>40</v>
      </c>
    </row>
    <row r="1252">
      <c r="A1252" s="10">
        <v>1251.0</v>
      </c>
      <c r="B1252" s="11" t="s">
        <v>1270</v>
      </c>
      <c r="C1252" s="12" t="str">
        <f t="shared" si="1"/>
        <v>ORDER1375//CUST5067/45414/Butter/Q-2/*@?##250</v>
      </c>
      <c r="D1252" s="13" t="str">
        <f t="shared" si="2"/>
        <v>ORDER1375CUST506745414ButterQ-2*@?##250</v>
      </c>
      <c r="E1252" s="13" t="str">
        <f t="shared" si="3"/>
        <v>ORDER1375CUST506745414ButterQ2250</v>
      </c>
      <c r="F1252" s="14">
        <f t="shared" si="4"/>
        <v>45414</v>
      </c>
      <c r="G1252" s="13" t="str">
        <f t="shared" si="5"/>
        <v>ORDER1375</v>
      </c>
      <c r="H1252" s="13" t="str">
        <f t="shared" si="6"/>
        <v>CUST5067</v>
      </c>
      <c r="I1252" s="13" t="str">
        <f t="shared" si="7"/>
        <v>Butter</v>
      </c>
      <c r="J1252" s="13" t="str">
        <f t="shared" si="8"/>
        <v>2</v>
      </c>
      <c r="K1252" s="13" t="str">
        <f t="shared" si="9"/>
        <v>250</v>
      </c>
    </row>
    <row r="1253">
      <c r="A1253" s="10">
        <v>1252.0</v>
      </c>
      <c r="B1253" s="11" t="s">
        <v>1271</v>
      </c>
      <c r="C1253" s="12" t="str">
        <f t="shared" si="1"/>
        <v>ORDER1375//CUST5067/45414/CheeseSlices/Q-1/*@?##60</v>
      </c>
      <c r="D1253" s="13" t="str">
        <f t="shared" si="2"/>
        <v>ORDER1375CUST506745414CheeseSlicesQ-1*@?##60</v>
      </c>
      <c r="E1253" s="13" t="str">
        <f t="shared" si="3"/>
        <v>ORDER1375CUST506745414CheeseSlicesQ160</v>
      </c>
      <c r="F1253" s="14">
        <f t="shared" si="4"/>
        <v>45414</v>
      </c>
      <c r="G1253" s="13" t="str">
        <f t="shared" si="5"/>
        <v>ORDER1375</v>
      </c>
      <c r="H1253" s="13" t="str">
        <f t="shared" si="6"/>
        <v>CUST5067</v>
      </c>
      <c r="I1253" s="13" t="str">
        <f t="shared" si="7"/>
        <v>CheeseSlices</v>
      </c>
      <c r="J1253" s="13" t="str">
        <f t="shared" si="8"/>
        <v>1</v>
      </c>
      <c r="K1253" s="13" t="str">
        <f t="shared" si="9"/>
        <v>60</v>
      </c>
    </row>
    <row r="1254">
      <c r="A1254" s="10">
        <v>1253.0</v>
      </c>
      <c r="B1254" s="11" t="s">
        <v>1272</v>
      </c>
      <c r="C1254" s="12" t="str">
        <f t="shared" si="1"/>
        <v>ORDER1374//CUST7862/45414/Sugar/Q-1/*@?##22.5</v>
      </c>
      <c r="D1254" s="13" t="str">
        <f t="shared" si="2"/>
        <v>ORDER1374CUST786245414SugarQ-1*@?##22.5</v>
      </c>
      <c r="E1254" s="13" t="str">
        <f t="shared" si="3"/>
        <v>ORDER1374CUST786245414SugarQ122.5</v>
      </c>
      <c r="F1254" s="14">
        <f t="shared" si="4"/>
        <v>45414</v>
      </c>
      <c r="G1254" s="13" t="str">
        <f t="shared" si="5"/>
        <v>ORDER1374</v>
      </c>
      <c r="H1254" s="13" t="str">
        <f t="shared" si="6"/>
        <v>CUST7862</v>
      </c>
      <c r="I1254" s="13" t="str">
        <f t="shared" si="7"/>
        <v>Sugar</v>
      </c>
      <c r="J1254" s="13" t="str">
        <f t="shared" si="8"/>
        <v>1</v>
      </c>
      <c r="K1254" s="13" t="str">
        <f t="shared" si="9"/>
        <v>22.5</v>
      </c>
    </row>
    <row r="1255">
      <c r="A1255" s="10">
        <v>1254.0</v>
      </c>
      <c r="B1255" s="11" t="s">
        <v>1273</v>
      </c>
      <c r="C1255" s="12" t="str">
        <f t="shared" si="1"/>
        <v>ORDER1374//CUST7862/45414/CookingOil/Q-2/*@?##150</v>
      </c>
      <c r="D1255" s="13" t="str">
        <f t="shared" si="2"/>
        <v>ORDER1374CUST786245414CookingOilQ-2*@?##150</v>
      </c>
      <c r="E1255" s="13" t="str">
        <f t="shared" si="3"/>
        <v>ORDER1374CUST786245414CookingOilQ2150</v>
      </c>
      <c r="F1255" s="14">
        <f t="shared" si="4"/>
        <v>45414</v>
      </c>
      <c r="G1255" s="13" t="str">
        <f t="shared" si="5"/>
        <v>ORDER1374</v>
      </c>
      <c r="H1255" s="13" t="str">
        <f t="shared" si="6"/>
        <v>CUST7862</v>
      </c>
      <c r="I1255" s="13" t="str">
        <f t="shared" si="7"/>
        <v>CookingOil</v>
      </c>
      <c r="J1255" s="13" t="str">
        <f t="shared" si="8"/>
        <v>2</v>
      </c>
      <c r="K1255" s="13" t="str">
        <f t="shared" si="9"/>
        <v>150</v>
      </c>
    </row>
    <row r="1256">
      <c r="A1256" s="10">
        <v>1255.0</v>
      </c>
      <c r="B1256" s="11" t="s">
        <v>1274</v>
      </c>
      <c r="C1256" s="12" t="str">
        <f t="shared" si="1"/>
        <v>ORDER1373//CUST7498/45414/TeaLeaves/Q-1/*@?##60</v>
      </c>
      <c r="D1256" s="13" t="str">
        <f t="shared" si="2"/>
        <v>ORDER1373CUST749845414TeaLeavesQ-1*@?##60</v>
      </c>
      <c r="E1256" s="13" t="str">
        <f t="shared" si="3"/>
        <v>ORDER1373CUST749845414TeaLeavesQ160</v>
      </c>
      <c r="F1256" s="14">
        <f t="shared" si="4"/>
        <v>45414</v>
      </c>
      <c r="G1256" s="13" t="str">
        <f t="shared" si="5"/>
        <v>ORDER1373</v>
      </c>
      <c r="H1256" s="13" t="str">
        <f t="shared" si="6"/>
        <v>CUST7498</v>
      </c>
      <c r="I1256" s="13" t="str">
        <f t="shared" si="7"/>
        <v>TeaLeaves</v>
      </c>
      <c r="J1256" s="13" t="str">
        <f t="shared" si="8"/>
        <v>1</v>
      </c>
      <c r="K1256" s="13" t="str">
        <f t="shared" si="9"/>
        <v>60</v>
      </c>
    </row>
    <row r="1257">
      <c r="A1257" s="10">
        <v>1256.0</v>
      </c>
      <c r="B1257" s="11" t="s">
        <v>1275</v>
      </c>
      <c r="C1257" s="12" t="str">
        <f t="shared" si="1"/>
        <v>ORDER1373//CUST7498/45414/CoffeePowder/Q-1/*@?##45</v>
      </c>
      <c r="D1257" s="13" t="str">
        <f t="shared" si="2"/>
        <v>ORDER1373CUST749845414CoffeePowderQ-1*@?##45</v>
      </c>
      <c r="E1257" s="13" t="str">
        <f t="shared" si="3"/>
        <v>ORDER1373CUST749845414CoffeePowderQ145</v>
      </c>
      <c r="F1257" s="14">
        <f t="shared" si="4"/>
        <v>45414</v>
      </c>
      <c r="G1257" s="13" t="str">
        <f t="shared" si="5"/>
        <v>ORDER1373</v>
      </c>
      <c r="H1257" s="13" t="str">
        <f t="shared" si="6"/>
        <v>CUST7498</v>
      </c>
      <c r="I1257" s="13" t="str">
        <f t="shared" si="7"/>
        <v>CoffeePowder</v>
      </c>
      <c r="J1257" s="13" t="str">
        <f t="shared" si="8"/>
        <v>1</v>
      </c>
      <c r="K1257" s="13" t="str">
        <f t="shared" si="9"/>
        <v>45</v>
      </c>
    </row>
    <row r="1258">
      <c r="A1258" s="10">
        <v>1257.0</v>
      </c>
      <c r="B1258" s="11" t="s">
        <v>1276</v>
      </c>
      <c r="C1258" s="12" t="str">
        <f t="shared" si="1"/>
        <v>ORDER1372//CUST6661/45414/Biscuits/Q-1/*@?##20</v>
      </c>
      <c r="D1258" s="13" t="str">
        <f t="shared" si="2"/>
        <v>ORDER1372CUST666145414BiscuitsQ-1*@?##20</v>
      </c>
      <c r="E1258" s="13" t="str">
        <f t="shared" si="3"/>
        <v>ORDER1372CUST666145414BiscuitsQ120</v>
      </c>
      <c r="F1258" s="14">
        <f t="shared" si="4"/>
        <v>45414</v>
      </c>
      <c r="G1258" s="13" t="str">
        <f t="shared" si="5"/>
        <v>ORDER1372</v>
      </c>
      <c r="H1258" s="13" t="str">
        <f t="shared" si="6"/>
        <v>CUST6661</v>
      </c>
      <c r="I1258" s="13" t="str">
        <f t="shared" si="7"/>
        <v>Biscuits</v>
      </c>
      <c r="J1258" s="13" t="str">
        <f t="shared" si="8"/>
        <v>1</v>
      </c>
      <c r="K1258" s="13" t="str">
        <f t="shared" si="9"/>
        <v>20</v>
      </c>
    </row>
    <row r="1259">
      <c r="A1259" s="10">
        <v>1258.0</v>
      </c>
      <c r="B1259" s="11" t="s">
        <v>1277</v>
      </c>
      <c r="C1259" s="12" t="str">
        <f t="shared" si="1"/>
        <v>ORDER1372//CUST6661/45414/Chocolates/Q-1/*@?##50</v>
      </c>
      <c r="D1259" s="13" t="str">
        <f t="shared" si="2"/>
        <v>ORDER1372CUST666145414ChocolatesQ-1*@?##50</v>
      </c>
      <c r="E1259" s="13" t="str">
        <f t="shared" si="3"/>
        <v>ORDER1372CUST666145414ChocolatesQ150</v>
      </c>
      <c r="F1259" s="14">
        <f t="shared" si="4"/>
        <v>45414</v>
      </c>
      <c r="G1259" s="13" t="str">
        <f t="shared" si="5"/>
        <v>ORDER1372</v>
      </c>
      <c r="H1259" s="13" t="str">
        <f t="shared" si="6"/>
        <v>CUST6661</v>
      </c>
      <c r="I1259" s="13" t="str">
        <f t="shared" si="7"/>
        <v>Chocolates</v>
      </c>
      <c r="J1259" s="13" t="str">
        <f t="shared" si="8"/>
        <v>1</v>
      </c>
      <c r="K1259" s="13" t="str">
        <f t="shared" si="9"/>
        <v>50</v>
      </c>
    </row>
    <row r="1260">
      <c r="A1260" s="10">
        <v>1259.0</v>
      </c>
      <c r="B1260" s="11" t="s">
        <v>1278</v>
      </c>
      <c r="C1260" s="12" t="str">
        <f t="shared" si="1"/>
        <v>ORDER1371//CUST4485/45414/IceCream/Q-2/*@?##180</v>
      </c>
      <c r="D1260" s="13" t="str">
        <f t="shared" si="2"/>
        <v>ORDER1371CUST448545414IceCreamQ-2*@?##180</v>
      </c>
      <c r="E1260" s="13" t="str">
        <f t="shared" si="3"/>
        <v>ORDER1371CUST448545414IceCreamQ2180</v>
      </c>
      <c r="F1260" s="14">
        <f t="shared" si="4"/>
        <v>45414</v>
      </c>
      <c r="G1260" s="13" t="str">
        <f t="shared" si="5"/>
        <v>ORDER1371</v>
      </c>
      <c r="H1260" s="13" t="str">
        <f t="shared" si="6"/>
        <v>CUST4485</v>
      </c>
      <c r="I1260" s="13" t="str">
        <f t="shared" si="7"/>
        <v>IceCream</v>
      </c>
      <c r="J1260" s="13" t="str">
        <f t="shared" si="8"/>
        <v>2</v>
      </c>
      <c r="K1260" s="13" t="str">
        <f t="shared" si="9"/>
        <v>180</v>
      </c>
    </row>
    <row r="1261">
      <c r="A1261" s="10">
        <v>1260.0</v>
      </c>
      <c r="B1261" s="11" t="s">
        <v>1279</v>
      </c>
      <c r="C1261" s="12" t="str">
        <f t="shared" si="1"/>
        <v>ORDER1371//CUST4485/45414/SoftDrink/Q-1/*@?##50</v>
      </c>
      <c r="D1261" s="13" t="str">
        <f t="shared" si="2"/>
        <v>ORDER1371CUST448545414SoftDrinkQ-1*@?##50</v>
      </c>
      <c r="E1261" s="13" t="str">
        <f t="shared" si="3"/>
        <v>ORDER1371CUST448545414SoftDrinkQ150</v>
      </c>
      <c r="F1261" s="14">
        <f t="shared" si="4"/>
        <v>45414</v>
      </c>
      <c r="G1261" s="13" t="str">
        <f t="shared" si="5"/>
        <v>ORDER1371</v>
      </c>
      <c r="H1261" s="13" t="str">
        <f t="shared" si="6"/>
        <v>CUST4485</v>
      </c>
      <c r="I1261" s="13" t="str">
        <f t="shared" si="7"/>
        <v>SoftDrink</v>
      </c>
      <c r="J1261" s="13" t="str">
        <f t="shared" si="8"/>
        <v>1</v>
      </c>
      <c r="K1261" s="13" t="str">
        <f t="shared" si="9"/>
        <v>50</v>
      </c>
    </row>
    <row r="1262">
      <c r="A1262" s="10">
        <v>1261.0</v>
      </c>
      <c r="B1262" s="11" t="s">
        <v>1280</v>
      </c>
      <c r="C1262" s="12" t="str">
        <f t="shared" si="1"/>
        <v>ORDER1370//CUST9482/45414/BasmatiRice/Q-2/*@?##120</v>
      </c>
      <c r="D1262" s="13" t="str">
        <f t="shared" si="2"/>
        <v>ORDER1370CUST948245414BasmatiRiceQ-2*@?##120</v>
      </c>
      <c r="E1262" s="13" t="str">
        <f t="shared" si="3"/>
        <v>ORDER1370CUST948245414BasmatiRiceQ2120</v>
      </c>
      <c r="F1262" s="14">
        <f t="shared" si="4"/>
        <v>45414</v>
      </c>
      <c r="G1262" s="13" t="str">
        <f t="shared" si="5"/>
        <v>ORDER1370</v>
      </c>
      <c r="H1262" s="13" t="str">
        <f t="shared" si="6"/>
        <v>CUST9482</v>
      </c>
      <c r="I1262" s="13" t="str">
        <f t="shared" si="7"/>
        <v>BasmatiRice</v>
      </c>
      <c r="J1262" s="13" t="str">
        <f t="shared" si="8"/>
        <v>2</v>
      </c>
      <c r="K1262" s="13" t="str">
        <f t="shared" si="9"/>
        <v>120</v>
      </c>
    </row>
    <row r="1263">
      <c r="A1263" s="10">
        <v>1262.0</v>
      </c>
      <c r="B1263" s="11" t="s">
        <v>1281</v>
      </c>
      <c r="C1263" s="12" t="str">
        <f t="shared" si="1"/>
        <v>ORDER1370//CUST9482/45414/WholeWheatBread/Q-1/*@?##20</v>
      </c>
      <c r="D1263" s="13" t="str">
        <f t="shared" si="2"/>
        <v>ORDER1370CUST948245414WholeWheatBreadQ-1*@?##20</v>
      </c>
      <c r="E1263" s="13" t="str">
        <f t="shared" si="3"/>
        <v>ORDER1370CUST948245414WholeWheatBreadQ120</v>
      </c>
      <c r="F1263" s="14">
        <f t="shared" si="4"/>
        <v>45414</v>
      </c>
      <c r="G1263" s="13" t="str">
        <f t="shared" si="5"/>
        <v>ORDER1370</v>
      </c>
      <c r="H1263" s="13" t="str">
        <f t="shared" si="6"/>
        <v>CUST9482</v>
      </c>
      <c r="I1263" s="13" t="str">
        <f t="shared" si="7"/>
        <v>WholeWheatBread</v>
      </c>
      <c r="J1263" s="13" t="str">
        <f t="shared" si="8"/>
        <v>1</v>
      </c>
      <c r="K1263" s="13" t="str">
        <f t="shared" si="9"/>
        <v>20</v>
      </c>
    </row>
    <row r="1264">
      <c r="A1264" s="10">
        <v>1263.0</v>
      </c>
      <c r="B1264" s="11" t="s">
        <v>1282</v>
      </c>
      <c r="C1264" s="12" t="str">
        <f t="shared" si="1"/>
        <v>ORDER1369//CUST8616/45414/FreshMilk/Q-1/*@?##30</v>
      </c>
      <c r="D1264" s="13" t="str">
        <f t="shared" si="2"/>
        <v>ORDER1369CUST861645414FreshMilkQ-1*@?##30</v>
      </c>
      <c r="E1264" s="13" t="str">
        <f t="shared" si="3"/>
        <v>ORDER1369CUST861645414FreshMilkQ130</v>
      </c>
      <c r="F1264" s="14">
        <f t="shared" si="4"/>
        <v>45414</v>
      </c>
      <c r="G1264" s="13" t="str">
        <f t="shared" si="5"/>
        <v>ORDER1369</v>
      </c>
      <c r="H1264" s="13" t="str">
        <f t="shared" si="6"/>
        <v>CUST8616</v>
      </c>
      <c r="I1264" s="13" t="str">
        <f t="shared" si="7"/>
        <v>FreshMilk</v>
      </c>
      <c r="J1264" s="13" t="str">
        <f t="shared" si="8"/>
        <v>1</v>
      </c>
      <c r="K1264" s="13" t="str">
        <f t="shared" si="9"/>
        <v>30</v>
      </c>
    </row>
    <row r="1265">
      <c r="A1265" s="10">
        <v>1264.0</v>
      </c>
      <c r="B1265" s="11" t="s">
        <v>1283</v>
      </c>
      <c r="C1265" s="12" t="str">
        <f t="shared" si="1"/>
        <v>ORDER1369//CUST8616/45414/Eggs/Q-1/*@?##40</v>
      </c>
      <c r="D1265" s="13" t="str">
        <f t="shared" si="2"/>
        <v>ORDER1369CUST861645414EggsQ-1*@?##40</v>
      </c>
      <c r="E1265" s="13" t="str">
        <f t="shared" si="3"/>
        <v>ORDER1369CUST861645414EggsQ140</v>
      </c>
      <c r="F1265" s="14">
        <f t="shared" si="4"/>
        <v>45414</v>
      </c>
      <c r="G1265" s="13" t="str">
        <f t="shared" si="5"/>
        <v>ORDER1369</v>
      </c>
      <c r="H1265" s="13" t="str">
        <f t="shared" si="6"/>
        <v>CUST8616</v>
      </c>
      <c r="I1265" s="13" t="str">
        <f t="shared" si="7"/>
        <v>Eggs</v>
      </c>
      <c r="J1265" s="13" t="str">
        <f t="shared" si="8"/>
        <v>1</v>
      </c>
      <c r="K1265" s="13" t="str">
        <f t="shared" si="9"/>
        <v>40</v>
      </c>
    </row>
    <row r="1266">
      <c r="A1266" s="10">
        <v>1265.0</v>
      </c>
      <c r="B1266" s="11" t="s">
        <v>1284</v>
      </c>
      <c r="C1266" s="12" t="str">
        <f t="shared" si="1"/>
        <v>ORDER1368//CUST7043/45414/ChickenBreast/Q-2/*@?##250</v>
      </c>
      <c r="D1266" s="13" t="str">
        <f t="shared" si="2"/>
        <v>ORDER1368CUST704345414ChickenBreastQ-2*@?##250</v>
      </c>
      <c r="E1266" s="13" t="str">
        <f t="shared" si="3"/>
        <v>ORDER1368CUST704345414ChickenBreastQ2250</v>
      </c>
      <c r="F1266" s="14">
        <f t="shared" si="4"/>
        <v>45414</v>
      </c>
      <c r="G1266" s="13" t="str">
        <f t="shared" si="5"/>
        <v>ORDER1368</v>
      </c>
      <c r="H1266" s="13" t="str">
        <f t="shared" si="6"/>
        <v>CUST7043</v>
      </c>
      <c r="I1266" s="13" t="str">
        <f t="shared" si="7"/>
        <v>ChickenBreast</v>
      </c>
      <c r="J1266" s="13" t="str">
        <f t="shared" si="8"/>
        <v>2</v>
      </c>
      <c r="K1266" s="13" t="str">
        <f t="shared" si="9"/>
        <v>250</v>
      </c>
    </row>
    <row r="1267">
      <c r="A1267" s="10">
        <v>1266.0</v>
      </c>
      <c r="B1267" s="11" t="s">
        <v>1285</v>
      </c>
      <c r="C1267" s="12" t="str">
        <f t="shared" si="1"/>
        <v>ORDER1368//CUST7043/45414/Apples/Q-1/*@?##75</v>
      </c>
      <c r="D1267" s="13" t="str">
        <f t="shared" si="2"/>
        <v>ORDER1368CUST704345414ApplesQ-1*@?##75</v>
      </c>
      <c r="E1267" s="13" t="str">
        <f t="shared" si="3"/>
        <v>ORDER1368CUST704345414ApplesQ175</v>
      </c>
      <c r="F1267" s="14">
        <f t="shared" si="4"/>
        <v>45414</v>
      </c>
      <c r="G1267" s="13" t="str">
        <f t="shared" si="5"/>
        <v>ORDER1368</v>
      </c>
      <c r="H1267" s="13" t="str">
        <f t="shared" si="6"/>
        <v>CUST7043</v>
      </c>
      <c r="I1267" s="13" t="str">
        <f t="shared" si="7"/>
        <v>Apples</v>
      </c>
      <c r="J1267" s="13" t="str">
        <f t="shared" si="8"/>
        <v>1</v>
      </c>
      <c r="K1267" s="13" t="str">
        <f t="shared" si="9"/>
        <v>75</v>
      </c>
    </row>
    <row r="1268">
      <c r="A1268" s="10">
        <v>1267.0</v>
      </c>
      <c r="B1268" s="11" t="s">
        <v>1286</v>
      </c>
      <c r="C1268" s="12" t="str">
        <f t="shared" si="1"/>
        <v>ORDER1367//CUST6210/45414/Bananas/Q-1/*@?##25</v>
      </c>
      <c r="D1268" s="13" t="str">
        <f t="shared" si="2"/>
        <v>ORDER1367CUST621045414BananasQ-1*@?##25</v>
      </c>
      <c r="E1268" s="13" t="str">
        <f t="shared" si="3"/>
        <v>ORDER1367CUST621045414BananasQ125</v>
      </c>
      <c r="F1268" s="14">
        <f t="shared" si="4"/>
        <v>45414</v>
      </c>
      <c r="G1268" s="13" t="str">
        <f t="shared" si="5"/>
        <v>ORDER1367</v>
      </c>
      <c r="H1268" s="13" t="str">
        <f t="shared" si="6"/>
        <v>CUST6210</v>
      </c>
      <c r="I1268" s="13" t="str">
        <f t="shared" si="7"/>
        <v>Bananas</v>
      </c>
      <c r="J1268" s="13" t="str">
        <f t="shared" si="8"/>
        <v>1</v>
      </c>
      <c r="K1268" s="13" t="str">
        <f t="shared" si="9"/>
        <v>25</v>
      </c>
    </row>
    <row r="1269">
      <c r="A1269" s="10">
        <v>1268.0</v>
      </c>
      <c r="B1269" s="11" t="s">
        <v>1287</v>
      </c>
      <c r="C1269" s="12" t="str">
        <f t="shared" si="1"/>
        <v>ORDER1367//CUST6210/45414/Potatoes/Q-1/*@?##15</v>
      </c>
      <c r="D1269" s="13" t="str">
        <f t="shared" si="2"/>
        <v>ORDER1367CUST621045414PotatoesQ-1*@?##15</v>
      </c>
      <c r="E1269" s="13" t="str">
        <f t="shared" si="3"/>
        <v>ORDER1367CUST621045414PotatoesQ115</v>
      </c>
      <c r="F1269" s="14">
        <f t="shared" si="4"/>
        <v>45414</v>
      </c>
      <c r="G1269" s="13" t="str">
        <f t="shared" si="5"/>
        <v>ORDER1367</v>
      </c>
      <c r="H1269" s="13" t="str">
        <f t="shared" si="6"/>
        <v>CUST6210</v>
      </c>
      <c r="I1269" s="13" t="str">
        <f t="shared" si="7"/>
        <v>Potatoes</v>
      </c>
      <c r="J1269" s="13" t="str">
        <f t="shared" si="8"/>
        <v>1</v>
      </c>
      <c r="K1269" s="13" t="str">
        <f t="shared" si="9"/>
        <v>15</v>
      </c>
    </row>
    <row r="1270">
      <c r="A1270" s="10">
        <v>1269.0</v>
      </c>
      <c r="B1270" s="11" t="s">
        <v>1288</v>
      </c>
      <c r="C1270" s="12" t="str">
        <f t="shared" si="1"/>
        <v>ORDER1366//CUST1509/45414/Onions/Q-1/*@?##12.5</v>
      </c>
      <c r="D1270" s="13" t="str">
        <f t="shared" si="2"/>
        <v>ORDER1366CUST150945414OnionsQ-1*@?##12.5</v>
      </c>
      <c r="E1270" s="13" t="str">
        <f t="shared" si="3"/>
        <v>ORDER1366CUST150945414OnionsQ112.5</v>
      </c>
      <c r="F1270" s="14">
        <f t="shared" si="4"/>
        <v>45414</v>
      </c>
      <c r="G1270" s="13" t="str">
        <f t="shared" si="5"/>
        <v>ORDER1366</v>
      </c>
      <c r="H1270" s="13" t="str">
        <f t="shared" si="6"/>
        <v>CUST1509</v>
      </c>
      <c r="I1270" s="13" t="str">
        <f t="shared" si="7"/>
        <v>Onions</v>
      </c>
      <c r="J1270" s="13" t="str">
        <f t="shared" si="8"/>
        <v>1</v>
      </c>
      <c r="K1270" s="13" t="str">
        <f t="shared" si="9"/>
        <v>12.5</v>
      </c>
    </row>
    <row r="1271">
      <c r="A1271" s="10">
        <v>1270.0</v>
      </c>
      <c r="B1271" s="11" t="s">
        <v>1289</v>
      </c>
      <c r="C1271" s="12" t="str">
        <f t="shared" si="1"/>
        <v>ORDER1366//CUST1509/45414/Paneer/Q-1/*@?##40</v>
      </c>
      <c r="D1271" s="13" t="str">
        <f t="shared" si="2"/>
        <v>ORDER1366CUST150945414PaneerQ-1*@?##40</v>
      </c>
      <c r="E1271" s="13" t="str">
        <f t="shared" si="3"/>
        <v>ORDER1366CUST150945414PaneerQ140</v>
      </c>
      <c r="F1271" s="14">
        <f t="shared" si="4"/>
        <v>45414</v>
      </c>
      <c r="G1271" s="13" t="str">
        <f t="shared" si="5"/>
        <v>ORDER1366</v>
      </c>
      <c r="H1271" s="13" t="str">
        <f t="shared" si="6"/>
        <v>CUST1509</v>
      </c>
      <c r="I1271" s="13" t="str">
        <f t="shared" si="7"/>
        <v>Paneer</v>
      </c>
      <c r="J1271" s="13" t="str">
        <f t="shared" si="8"/>
        <v>1</v>
      </c>
      <c r="K1271" s="13" t="str">
        <f t="shared" si="9"/>
        <v>40</v>
      </c>
    </row>
    <row r="1272">
      <c r="A1272" s="10">
        <v>1271.0</v>
      </c>
      <c r="B1272" s="11" t="s">
        <v>1290</v>
      </c>
      <c r="C1272" s="12" t="str">
        <f t="shared" si="1"/>
        <v>ORDER1365//CUST6201/45414/Butter/Q-1/*@?##125</v>
      </c>
      <c r="D1272" s="13" t="str">
        <f t="shared" si="2"/>
        <v>ORDER1365CUST620145414ButterQ-1*@?##125</v>
      </c>
      <c r="E1272" s="13" t="str">
        <f t="shared" si="3"/>
        <v>ORDER1365CUST620145414ButterQ1125</v>
      </c>
      <c r="F1272" s="14">
        <f t="shared" si="4"/>
        <v>45414</v>
      </c>
      <c r="G1272" s="13" t="str">
        <f t="shared" si="5"/>
        <v>ORDER1365</v>
      </c>
      <c r="H1272" s="13" t="str">
        <f t="shared" si="6"/>
        <v>CUST6201</v>
      </c>
      <c r="I1272" s="13" t="str">
        <f t="shared" si="7"/>
        <v>Butter</v>
      </c>
      <c r="J1272" s="13" t="str">
        <f t="shared" si="8"/>
        <v>1</v>
      </c>
      <c r="K1272" s="13" t="str">
        <f t="shared" si="9"/>
        <v>125</v>
      </c>
    </row>
    <row r="1273">
      <c r="A1273" s="10">
        <v>1272.0</v>
      </c>
      <c r="B1273" s="11" t="s">
        <v>1291</v>
      </c>
      <c r="C1273" s="12" t="str">
        <f t="shared" si="1"/>
        <v>ORDER1365//CUST6201/45414/CheeseSlices/Q-2/*@?##120</v>
      </c>
      <c r="D1273" s="13" t="str">
        <f t="shared" si="2"/>
        <v>ORDER1365CUST620145414CheeseSlicesQ-2*@?##120</v>
      </c>
      <c r="E1273" s="13" t="str">
        <f t="shared" si="3"/>
        <v>ORDER1365CUST620145414CheeseSlicesQ2120</v>
      </c>
      <c r="F1273" s="14">
        <f t="shared" si="4"/>
        <v>45414</v>
      </c>
      <c r="G1273" s="13" t="str">
        <f t="shared" si="5"/>
        <v>ORDER1365</v>
      </c>
      <c r="H1273" s="13" t="str">
        <f t="shared" si="6"/>
        <v>CUST6201</v>
      </c>
      <c r="I1273" s="13" t="str">
        <f t="shared" si="7"/>
        <v>CheeseSlices</v>
      </c>
      <c r="J1273" s="13" t="str">
        <f t="shared" si="8"/>
        <v>2</v>
      </c>
      <c r="K1273" s="13" t="str">
        <f t="shared" si="9"/>
        <v>120</v>
      </c>
    </row>
    <row r="1274">
      <c r="A1274" s="10">
        <v>1273.0</v>
      </c>
      <c r="B1274" s="11" t="s">
        <v>1292</v>
      </c>
      <c r="C1274" s="12" t="str">
        <f t="shared" si="1"/>
        <v>ORDER1364//CUST6570/45414/Sugar/Q-1/*@?##22.5</v>
      </c>
      <c r="D1274" s="13" t="str">
        <f t="shared" si="2"/>
        <v>ORDER1364CUST657045414SugarQ-1*@?##22.5</v>
      </c>
      <c r="E1274" s="13" t="str">
        <f t="shared" si="3"/>
        <v>ORDER1364CUST657045414SugarQ122.5</v>
      </c>
      <c r="F1274" s="14">
        <f t="shared" si="4"/>
        <v>45414</v>
      </c>
      <c r="G1274" s="13" t="str">
        <f t="shared" si="5"/>
        <v>ORDER1364</v>
      </c>
      <c r="H1274" s="13" t="str">
        <f t="shared" si="6"/>
        <v>CUST6570</v>
      </c>
      <c r="I1274" s="13" t="str">
        <f t="shared" si="7"/>
        <v>Sugar</v>
      </c>
      <c r="J1274" s="13" t="str">
        <f t="shared" si="8"/>
        <v>1</v>
      </c>
      <c r="K1274" s="13" t="str">
        <f t="shared" si="9"/>
        <v>22.5</v>
      </c>
    </row>
    <row r="1275">
      <c r="A1275" s="10">
        <v>1274.0</v>
      </c>
      <c r="B1275" s="11" t="s">
        <v>1293</v>
      </c>
      <c r="C1275" s="12" t="str">
        <f t="shared" si="1"/>
        <v>ORDER1364//CUST6570/45414/CookingOil/Q-1/*@?##75</v>
      </c>
      <c r="D1275" s="13" t="str">
        <f t="shared" si="2"/>
        <v>ORDER1364CUST657045414CookingOilQ-1*@?##75</v>
      </c>
      <c r="E1275" s="13" t="str">
        <f t="shared" si="3"/>
        <v>ORDER1364CUST657045414CookingOilQ175</v>
      </c>
      <c r="F1275" s="14">
        <f t="shared" si="4"/>
        <v>45414</v>
      </c>
      <c r="G1275" s="13" t="str">
        <f t="shared" si="5"/>
        <v>ORDER1364</v>
      </c>
      <c r="H1275" s="13" t="str">
        <f t="shared" si="6"/>
        <v>CUST6570</v>
      </c>
      <c r="I1275" s="13" t="str">
        <f t="shared" si="7"/>
        <v>CookingOil</v>
      </c>
      <c r="J1275" s="13" t="str">
        <f t="shared" si="8"/>
        <v>1</v>
      </c>
      <c r="K1275" s="13" t="str">
        <f t="shared" si="9"/>
        <v>75</v>
      </c>
    </row>
    <row r="1276">
      <c r="A1276" s="10">
        <v>1275.0</v>
      </c>
      <c r="B1276" s="11" t="s">
        <v>1294</v>
      </c>
      <c r="C1276" s="12" t="str">
        <f t="shared" si="1"/>
        <v>ORDER1363//CUST2188/45414/TeaLeaves/Q-1/*@?##60</v>
      </c>
      <c r="D1276" s="13" t="str">
        <f t="shared" si="2"/>
        <v>ORDER1363CUST218845414TeaLeavesQ-1*@?##60</v>
      </c>
      <c r="E1276" s="13" t="str">
        <f t="shared" si="3"/>
        <v>ORDER1363CUST218845414TeaLeavesQ160</v>
      </c>
      <c r="F1276" s="14">
        <f t="shared" si="4"/>
        <v>45414</v>
      </c>
      <c r="G1276" s="13" t="str">
        <f t="shared" si="5"/>
        <v>ORDER1363</v>
      </c>
      <c r="H1276" s="13" t="str">
        <f t="shared" si="6"/>
        <v>CUST2188</v>
      </c>
      <c r="I1276" s="13" t="str">
        <f t="shared" si="7"/>
        <v>TeaLeaves</v>
      </c>
      <c r="J1276" s="13" t="str">
        <f t="shared" si="8"/>
        <v>1</v>
      </c>
      <c r="K1276" s="13" t="str">
        <f t="shared" si="9"/>
        <v>60</v>
      </c>
    </row>
    <row r="1277">
      <c r="A1277" s="10">
        <v>1276.0</v>
      </c>
      <c r="B1277" s="11" t="s">
        <v>1295</v>
      </c>
      <c r="C1277" s="12" t="str">
        <f t="shared" si="1"/>
        <v>ORDER1363//CUST2188/45414/CoffeePowder/Q-1/*@?##45</v>
      </c>
      <c r="D1277" s="13" t="str">
        <f t="shared" si="2"/>
        <v>ORDER1363CUST218845414CoffeePowderQ-1*@?##45</v>
      </c>
      <c r="E1277" s="13" t="str">
        <f t="shared" si="3"/>
        <v>ORDER1363CUST218845414CoffeePowderQ145</v>
      </c>
      <c r="F1277" s="14">
        <f t="shared" si="4"/>
        <v>45414</v>
      </c>
      <c r="G1277" s="13" t="str">
        <f t="shared" si="5"/>
        <v>ORDER1363</v>
      </c>
      <c r="H1277" s="13" t="str">
        <f t="shared" si="6"/>
        <v>CUST2188</v>
      </c>
      <c r="I1277" s="13" t="str">
        <f t="shared" si="7"/>
        <v>CoffeePowder</v>
      </c>
      <c r="J1277" s="13" t="str">
        <f t="shared" si="8"/>
        <v>1</v>
      </c>
      <c r="K1277" s="13" t="str">
        <f t="shared" si="9"/>
        <v>45</v>
      </c>
    </row>
    <row r="1278">
      <c r="A1278" s="10">
        <v>1277.0</v>
      </c>
      <c r="B1278" s="11" t="s">
        <v>1296</v>
      </c>
      <c r="C1278" s="12" t="str">
        <f t="shared" si="1"/>
        <v>ORDER1362//CUST7862/45414/Biscuits/Q-1/*@?##20</v>
      </c>
      <c r="D1278" s="13" t="str">
        <f t="shared" si="2"/>
        <v>ORDER1362CUST786245414BiscuitsQ-1*@?##20</v>
      </c>
      <c r="E1278" s="13" t="str">
        <f t="shared" si="3"/>
        <v>ORDER1362CUST786245414BiscuitsQ120</v>
      </c>
      <c r="F1278" s="14">
        <f t="shared" si="4"/>
        <v>45414</v>
      </c>
      <c r="G1278" s="13" t="str">
        <f t="shared" si="5"/>
        <v>ORDER1362</v>
      </c>
      <c r="H1278" s="13" t="str">
        <f t="shared" si="6"/>
        <v>CUST7862</v>
      </c>
      <c r="I1278" s="13" t="str">
        <f t="shared" si="7"/>
        <v>Biscuits</v>
      </c>
      <c r="J1278" s="13" t="str">
        <f t="shared" si="8"/>
        <v>1</v>
      </c>
      <c r="K1278" s="13" t="str">
        <f t="shared" si="9"/>
        <v>20</v>
      </c>
    </row>
    <row r="1279">
      <c r="A1279" s="10">
        <v>1278.0</v>
      </c>
      <c r="B1279" s="11" t="s">
        <v>1297</v>
      </c>
      <c r="C1279" s="12" t="str">
        <f t="shared" si="1"/>
        <v>ORDER1362//CUST7862/45414/Chocolates/Q-1/*@?##50</v>
      </c>
      <c r="D1279" s="13" t="str">
        <f t="shared" si="2"/>
        <v>ORDER1362CUST786245414ChocolatesQ-1*@?##50</v>
      </c>
      <c r="E1279" s="13" t="str">
        <f t="shared" si="3"/>
        <v>ORDER1362CUST786245414ChocolatesQ150</v>
      </c>
      <c r="F1279" s="14">
        <f t="shared" si="4"/>
        <v>45414</v>
      </c>
      <c r="G1279" s="13" t="str">
        <f t="shared" si="5"/>
        <v>ORDER1362</v>
      </c>
      <c r="H1279" s="13" t="str">
        <f t="shared" si="6"/>
        <v>CUST7862</v>
      </c>
      <c r="I1279" s="13" t="str">
        <f t="shared" si="7"/>
        <v>Chocolates</v>
      </c>
      <c r="J1279" s="13" t="str">
        <f t="shared" si="8"/>
        <v>1</v>
      </c>
      <c r="K1279" s="13" t="str">
        <f t="shared" si="9"/>
        <v>50</v>
      </c>
    </row>
    <row r="1280">
      <c r="A1280" s="10">
        <v>1279.0</v>
      </c>
      <c r="B1280" s="11" t="s">
        <v>1298</v>
      </c>
      <c r="C1280" s="12" t="str">
        <f t="shared" si="1"/>
        <v>ORDER1361//CUST2970/45414/IceCream/Q-1/*@?##90</v>
      </c>
      <c r="D1280" s="13" t="str">
        <f t="shared" si="2"/>
        <v>ORDER1361CUST297045414IceCreamQ-1*@?##90</v>
      </c>
      <c r="E1280" s="13" t="str">
        <f t="shared" si="3"/>
        <v>ORDER1361CUST297045414IceCreamQ190</v>
      </c>
      <c r="F1280" s="14">
        <f t="shared" si="4"/>
        <v>45414</v>
      </c>
      <c r="G1280" s="13" t="str">
        <f t="shared" si="5"/>
        <v>ORDER1361</v>
      </c>
      <c r="H1280" s="13" t="str">
        <f t="shared" si="6"/>
        <v>CUST2970</v>
      </c>
      <c r="I1280" s="13" t="str">
        <f t="shared" si="7"/>
        <v>IceCream</v>
      </c>
      <c r="J1280" s="13" t="str">
        <f t="shared" si="8"/>
        <v>1</v>
      </c>
      <c r="K1280" s="13" t="str">
        <f t="shared" si="9"/>
        <v>90</v>
      </c>
    </row>
    <row r="1281">
      <c r="A1281" s="10">
        <v>1280.0</v>
      </c>
      <c r="B1281" s="11" t="s">
        <v>1299</v>
      </c>
      <c r="C1281" s="12" t="str">
        <f t="shared" si="1"/>
        <v>ORDER1361//CUST2970/45414/SoftDrink/Q-1/*@?##50</v>
      </c>
      <c r="D1281" s="13" t="str">
        <f t="shared" si="2"/>
        <v>ORDER1361CUST297045414SoftDrinkQ-1*@?##50</v>
      </c>
      <c r="E1281" s="13" t="str">
        <f t="shared" si="3"/>
        <v>ORDER1361CUST297045414SoftDrinkQ150</v>
      </c>
      <c r="F1281" s="14">
        <f t="shared" si="4"/>
        <v>45414</v>
      </c>
      <c r="G1281" s="13" t="str">
        <f t="shared" si="5"/>
        <v>ORDER1361</v>
      </c>
      <c r="H1281" s="13" t="str">
        <f t="shared" si="6"/>
        <v>CUST2970</v>
      </c>
      <c r="I1281" s="13" t="str">
        <f t="shared" si="7"/>
        <v>SoftDrink</v>
      </c>
      <c r="J1281" s="13" t="str">
        <f t="shared" si="8"/>
        <v>1</v>
      </c>
      <c r="K1281" s="13" t="str">
        <f t="shared" si="9"/>
        <v>50</v>
      </c>
    </row>
    <row r="1282">
      <c r="A1282" s="10">
        <v>1281.0</v>
      </c>
      <c r="B1282" s="11" t="s">
        <v>1300</v>
      </c>
      <c r="C1282" s="12" t="str">
        <f t="shared" si="1"/>
        <v>ORDER1360//CUST8149/45413/BasmatiRice/Q-1/*@?##60</v>
      </c>
      <c r="D1282" s="13" t="str">
        <f t="shared" si="2"/>
        <v>ORDER1360CUST814945413BasmatiRiceQ-1*@?##60</v>
      </c>
      <c r="E1282" s="13" t="str">
        <f t="shared" si="3"/>
        <v>ORDER1360CUST814945413BasmatiRiceQ160</v>
      </c>
      <c r="F1282" s="14">
        <f t="shared" si="4"/>
        <v>45413</v>
      </c>
      <c r="G1282" s="13" t="str">
        <f t="shared" si="5"/>
        <v>ORDER1360</v>
      </c>
      <c r="H1282" s="13" t="str">
        <f t="shared" si="6"/>
        <v>CUST8149</v>
      </c>
      <c r="I1282" s="13" t="str">
        <f t="shared" si="7"/>
        <v>BasmatiRice</v>
      </c>
      <c r="J1282" s="13" t="str">
        <f t="shared" si="8"/>
        <v>1</v>
      </c>
      <c r="K1282" s="13" t="str">
        <f t="shared" si="9"/>
        <v>60</v>
      </c>
    </row>
    <row r="1283">
      <c r="A1283" s="10">
        <v>1282.0</v>
      </c>
      <c r="B1283" s="11" t="s">
        <v>1301</v>
      </c>
      <c r="C1283" s="12" t="str">
        <f t="shared" si="1"/>
        <v>ORDER1360//CUST8149/45413/WholeWheatBread/Q-1/*@?##20</v>
      </c>
      <c r="D1283" s="13" t="str">
        <f t="shared" si="2"/>
        <v>ORDER1360CUST814945413WholeWheatBreadQ-1*@?##20</v>
      </c>
      <c r="E1283" s="13" t="str">
        <f t="shared" si="3"/>
        <v>ORDER1360CUST814945413WholeWheatBreadQ120</v>
      </c>
      <c r="F1283" s="14">
        <f t="shared" si="4"/>
        <v>45413</v>
      </c>
      <c r="G1283" s="13" t="str">
        <f t="shared" si="5"/>
        <v>ORDER1360</v>
      </c>
      <c r="H1283" s="13" t="str">
        <f t="shared" si="6"/>
        <v>CUST8149</v>
      </c>
      <c r="I1283" s="13" t="str">
        <f t="shared" si="7"/>
        <v>WholeWheatBread</v>
      </c>
      <c r="J1283" s="13" t="str">
        <f t="shared" si="8"/>
        <v>1</v>
      </c>
      <c r="K1283" s="13" t="str">
        <f t="shared" si="9"/>
        <v>20</v>
      </c>
    </row>
    <row r="1284">
      <c r="A1284" s="10">
        <v>1283.0</v>
      </c>
      <c r="B1284" s="11" t="s">
        <v>1302</v>
      </c>
      <c r="C1284" s="12" t="str">
        <f t="shared" si="1"/>
        <v>ORDER1359//CUST2832/45413/FreshMilk/Q-1/*@?##30</v>
      </c>
      <c r="D1284" s="13" t="str">
        <f t="shared" si="2"/>
        <v>ORDER1359CUST283245413FreshMilkQ-1*@?##30</v>
      </c>
      <c r="E1284" s="13" t="str">
        <f t="shared" si="3"/>
        <v>ORDER1359CUST283245413FreshMilkQ130</v>
      </c>
      <c r="F1284" s="14">
        <f t="shared" si="4"/>
        <v>45413</v>
      </c>
      <c r="G1284" s="13" t="str">
        <f t="shared" si="5"/>
        <v>ORDER1359</v>
      </c>
      <c r="H1284" s="13" t="str">
        <f t="shared" si="6"/>
        <v>CUST2832</v>
      </c>
      <c r="I1284" s="13" t="str">
        <f t="shared" si="7"/>
        <v>FreshMilk</v>
      </c>
      <c r="J1284" s="13" t="str">
        <f t="shared" si="8"/>
        <v>1</v>
      </c>
      <c r="K1284" s="13" t="str">
        <f t="shared" si="9"/>
        <v>30</v>
      </c>
    </row>
    <row r="1285">
      <c r="A1285" s="10">
        <v>1284.0</v>
      </c>
      <c r="B1285" s="11" t="s">
        <v>1303</v>
      </c>
      <c r="C1285" s="12" t="str">
        <f t="shared" si="1"/>
        <v>ORDER1359//CUST2832/45413/Eggs/Q-1/*@?##40</v>
      </c>
      <c r="D1285" s="13" t="str">
        <f t="shared" si="2"/>
        <v>ORDER1359CUST283245413EggsQ-1*@?##40</v>
      </c>
      <c r="E1285" s="13" t="str">
        <f t="shared" si="3"/>
        <v>ORDER1359CUST283245413EggsQ140</v>
      </c>
      <c r="F1285" s="14">
        <f t="shared" si="4"/>
        <v>45413</v>
      </c>
      <c r="G1285" s="13" t="str">
        <f t="shared" si="5"/>
        <v>ORDER1359</v>
      </c>
      <c r="H1285" s="13" t="str">
        <f t="shared" si="6"/>
        <v>CUST2832</v>
      </c>
      <c r="I1285" s="13" t="str">
        <f t="shared" si="7"/>
        <v>Eggs</v>
      </c>
      <c r="J1285" s="13" t="str">
        <f t="shared" si="8"/>
        <v>1</v>
      </c>
      <c r="K1285" s="13" t="str">
        <f t="shared" si="9"/>
        <v>40</v>
      </c>
    </row>
    <row r="1286">
      <c r="A1286" s="10">
        <v>1285.0</v>
      </c>
      <c r="B1286" s="11" t="s">
        <v>1304</v>
      </c>
      <c r="C1286" s="12" t="str">
        <f t="shared" si="1"/>
        <v>ORDER1358//CUST9582/45413/ChickenBreast/Q-1/*@?##125</v>
      </c>
      <c r="D1286" s="13" t="str">
        <f t="shared" si="2"/>
        <v>ORDER1358CUST958245413ChickenBreastQ-1*@?##125</v>
      </c>
      <c r="E1286" s="13" t="str">
        <f t="shared" si="3"/>
        <v>ORDER1358CUST958245413ChickenBreastQ1125</v>
      </c>
      <c r="F1286" s="14">
        <f t="shared" si="4"/>
        <v>45413</v>
      </c>
      <c r="G1286" s="13" t="str">
        <f t="shared" si="5"/>
        <v>ORDER1358</v>
      </c>
      <c r="H1286" s="13" t="str">
        <f t="shared" si="6"/>
        <v>CUST9582</v>
      </c>
      <c r="I1286" s="13" t="str">
        <f t="shared" si="7"/>
        <v>ChickenBreast</v>
      </c>
      <c r="J1286" s="13" t="str">
        <f t="shared" si="8"/>
        <v>1</v>
      </c>
      <c r="K1286" s="13" t="str">
        <f t="shared" si="9"/>
        <v>125</v>
      </c>
    </row>
    <row r="1287">
      <c r="A1287" s="10">
        <v>1286.0</v>
      </c>
      <c r="B1287" s="11" t="s">
        <v>1305</v>
      </c>
      <c r="C1287" s="12" t="str">
        <f t="shared" si="1"/>
        <v>ORDER1358//CUST9582/45413/Apples/Q-2/*@?##150</v>
      </c>
      <c r="D1287" s="13" t="str">
        <f t="shared" si="2"/>
        <v>ORDER1358CUST958245413ApplesQ-2*@?##150</v>
      </c>
      <c r="E1287" s="13" t="str">
        <f t="shared" si="3"/>
        <v>ORDER1358CUST958245413ApplesQ2150</v>
      </c>
      <c r="F1287" s="14">
        <f t="shared" si="4"/>
        <v>45413</v>
      </c>
      <c r="G1287" s="13" t="str">
        <f t="shared" si="5"/>
        <v>ORDER1358</v>
      </c>
      <c r="H1287" s="13" t="str">
        <f t="shared" si="6"/>
        <v>CUST9582</v>
      </c>
      <c r="I1287" s="13" t="str">
        <f t="shared" si="7"/>
        <v>Apples</v>
      </c>
      <c r="J1287" s="13" t="str">
        <f t="shared" si="8"/>
        <v>2</v>
      </c>
      <c r="K1287" s="13" t="str">
        <f t="shared" si="9"/>
        <v>150</v>
      </c>
    </row>
    <row r="1288">
      <c r="A1288" s="10">
        <v>1287.0</v>
      </c>
      <c r="B1288" s="11" t="s">
        <v>1306</v>
      </c>
      <c r="C1288" s="12" t="str">
        <f t="shared" si="1"/>
        <v>ORDER1357//CUST9317/45413/Bananas/Q-1/*@?##25</v>
      </c>
      <c r="D1288" s="13" t="str">
        <f t="shared" si="2"/>
        <v>ORDER1357CUST931745413BananasQ-1*@?##25</v>
      </c>
      <c r="E1288" s="13" t="str">
        <f t="shared" si="3"/>
        <v>ORDER1357CUST931745413BananasQ125</v>
      </c>
      <c r="F1288" s="14">
        <f t="shared" si="4"/>
        <v>45413</v>
      </c>
      <c r="G1288" s="13" t="str">
        <f t="shared" si="5"/>
        <v>ORDER1357</v>
      </c>
      <c r="H1288" s="13" t="str">
        <f t="shared" si="6"/>
        <v>CUST9317</v>
      </c>
      <c r="I1288" s="13" t="str">
        <f t="shared" si="7"/>
        <v>Bananas</v>
      </c>
      <c r="J1288" s="13" t="str">
        <f t="shared" si="8"/>
        <v>1</v>
      </c>
      <c r="K1288" s="13" t="str">
        <f t="shared" si="9"/>
        <v>25</v>
      </c>
    </row>
    <row r="1289">
      <c r="A1289" s="10">
        <v>1288.0</v>
      </c>
      <c r="B1289" s="11" t="s">
        <v>1307</v>
      </c>
      <c r="C1289" s="12" t="str">
        <f t="shared" si="1"/>
        <v>ORDER1357//CUST9317/45413/Potatoes/Q-2/*@?##30</v>
      </c>
      <c r="D1289" s="13" t="str">
        <f t="shared" si="2"/>
        <v>ORDER1357CUST931745413PotatoesQ-2*@?##30</v>
      </c>
      <c r="E1289" s="13" t="str">
        <f t="shared" si="3"/>
        <v>ORDER1357CUST931745413PotatoesQ230</v>
      </c>
      <c r="F1289" s="14">
        <f t="shared" si="4"/>
        <v>45413</v>
      </c>
      <c r="G1289" s="13" t="str">
        <f t="shared" si="5"/>
        <v>ORDER1357</v>
      </c>
      <c r="H1289" s="13" t="str">
        <f t="shared" si="6"/>
        <v>CUST9317</v>
      </c>
      <c r="I1289" s="13" t="str">
        <f t="shared" si="7"/>
        <v>Potatoes</v>
      </c>
      <c r="J1289" s="13" t="str">
        <f t="shared" si="8"/>
        <v>2</v>
      </c>
      <c r="K1289" s="13" t="str">
        <f t="shared" si="9"/>
        <v>30</v>
      </c>
    </row>
    <row r="1290">
      <c r="A1290" s="10">
        <v>1289.0</v>
      </c>
      <c r="B1290" s="11" t="s">
        <v>1308</v>
      </c>
      <c r="C1290" s="12" t="str">
        <f t="shared" si="1"/>
        <v>ORDER1356//CUST8532/45413/Onions/Q-1/*@?##12.5</v>
      </c>
      <c r="D1290" s="13" t="str">
        <f t="shared" si="2"/>
        <v>ORDER1356CUST853245413OnionsQ-1*@?##12.5</v>
      </c>
      <c r="E1290" s="13" t="str">
        <f t="shared" si="3"/>
        <v>ORDER1356CUST853245413OnionsQ112.5</v>
      </c>
      <c r="F1290" s="14">
        <f t="shared" si="4"/>
        <v>45413</v>
      </c>
      <c r="G1290" s="13" t="str">
        <f t="shared" si="5"/>
        <v>ORDER1356</v>
      </c>
      <c r="H1290" s="13" t="str">
        <f t="shared" si="6"/>
        <v>CUST8532</v>
      </c>
      <c r="I1290" s="13" t="str">
        <f t="shared" si="7"/>
        <v>Onions</v>
      </c>
      <c r="J1290" s="13" t="str">
        <f t="shared" si="8"/>
        <v>1</v>
      </c>
      <c r="K1290" s="13" t="str">
        <f t="shared" si="9"/>
        <v>12.5</v>
      </c>
    </row>
    <row r="1291">
      <c r="A1291" s="10">
        <v>1290.0</v>
      </c>
      <c r="B1291" s="11" t="s">
        <v>1309</v>
      </c>
      <c r="C1291" s="12" t="str">
        <f t="shared" si="1"/>
        <v>ORDER1356//CUST8532/45413/Paneer/Q-2/*@?##80</v>
      </c>
      <c r="D1291" s="13" t="str">
        <f t="shared" si="2"/>
        <v>ORDER1356CUST853245413PaneerQ-2*@?##80</v>
      </c>
      <c r="E1291" s="13" t="str">
        <f t="shared" si="3"/>
        <v>ORDER1356CUST853245413PaneerQ280</v>
      </c>
      <c r="F1291" s="14">
        <f t="shared" si="4"/>
        <v>45413</v>
      </c>
      <c r="G1291" s="13" t="str">
        <f t="shared" si="5"/>
        <v>ORDER1356</v>
      </c>
      <c r="H1291" s="13" t="str">
        <f t="shared" si="6"/>
        <v>CUST8532</v>
      </c>
      <c r="I1291" s="13" t="str">
        <f t="shared" si="7"/>
        <v>Paneer</v>
      </c>
      <c r="J1291" s="13" t="str">
        <f t="shared" si="8"/>
        <v>2</v>
      </c>
      <c r="K1291" s="13" t="str">
        <f t="shared" si="9"/>
        <v>80</v>
      </c>
    </row>
    <row r="1292">
      <c r="A1292" s="10">
        <v>1291.0</v>
      </c>
      <c r="B1292" s="11" t="s">
        <v>1310</v>
      </c>
      <c r="C1292" s="12" t="str">
        <f t="shared" si="1"/>
        <v>ORDER1355//CUST4470/45413/Butter/Q-2/*@?##250</v>
      </c>
      <c r="D1292" s="13" t="str">
        <f t="shared" si="2"/>
        <v>ORDER1355CUST447045413ButterQ-2*@?##250</v>
      </c>
      <c r="E1292" s="13" t="str">
        <f t="shared" si="3"/>
        <v>ORDER1355CUST447045413ButterQ2250</v>
      </c>
      <c r="F1292" s="14">
        <f t="shared" si="4"/>
        <v>45413</v>
      </c>
      <c r="G1292" s="13" t="str">
        <f t="shared" si="5"/>
        <v>ORDER1355</v>
      </c>
      <c r="H1292" s="13" t="str">
        <f t="shared" si="6"/>
        <v>CUST4470</v>
      </c>
      <c r="I1292" s="13" t="str">
        <f t="shared" si="7"/>
        <v>Butter</v>
      </c>
      <c r="J1292" s="13" t="str">
        <f t="shared" si="8"/>
        <v>2</v>
      </c>
      <c r="K1292" s="13" t="str">
        <f t="shared" si="9"/>
        <v>250</v>
      </c>
    </row>
    <row r="1293">
      <c r="A1293" s="10">
        <v>1292.0</v>
      </c>
      <c r="B1293" s="11" t="s">
        <v>1311</v>
      </c>
      <c r="C1293" s="12" t="str">
        <f t="shared" si="1"/>
        <v>ORDER1355//CUST4470/45413/CheeseSlices/Q-2/*@?##120</v>
      </c>
      <c r="D1293" s="13" t="str">
        <f t="shared" si="2"/>
        <v>ORDER1355CUST447045413CheeseSlicesQ-2*@?##120</v>
      </c>
      <c r="E1293" s="13" t="str">
        <f t="shared" si="3"/>
        <v>ORDER1355CUST447045413CheeseSlicesQ2120</v>
      </c>
      <c r="F1293" s="14">
        <f t="shared" si="4"/>
        <v>45413</v>
      </c>
      <c r="G1293" s="13" t="str">
        <f t="shared" si="5"/>
        <v>ORDER1355</v>
      </c>
      <c r="H1293" s="13" t="str">
        <f t="shared" si="6"/>
        <v>CUST4470</v>
      </c>
      <c r="I1293" s="13" t="str">
        <f t="shared" si="7"/>
        <v>CheeseSlices</v>
      </c>
      <c r="J1293" s="13" t="str">
        <f t="shared" si="8"/>
        <v>2</v>
      </c>
      <c r="K1293" s="13" t="str">
        <f t="shared" si="9"/>
        <v>120</v>
      </c>
    </row>
    <row r="1294">
      <c r="A1294" s="10">
        <v>1293.0</v>
      </c>
      <c r="B1294" s="11" t="s">
        <v>1312</v>
      </c>
      <c r="C1294" s="12" t="str">
        <f t="shared" si="1"/>
        <v>ORDER1354//CUST4470/45413/Sugar/Q-1/*@?##22.5</v>
      </c>
      <c r="D1294" s="13" t="str">
        <f t="shared" si="2"/>
        <v>ORDER1354CUST447045413SugarQ-1*@?##22.5</v>
      </c>
      <c r="E1294" s="13" t="str">
        <f t="shared" si="3"/>
        <v>ORDER1354CUST447045413SugarQ122.5</v>
      </c>
      <c r="F1294" s="14">
        <f t="shared" si="4"/>
        <v>45413</v>
      </c>
      <c r="G1294" s="13" t="str">
        <f t="shared" si="5"/>
        <v>ORDER1354</v>
      </c>
      <c r="H1294" s="13" t="str">
        <f t="shared" si="6"/>
        <v>CUST4470</v>
      </c>
      <c r="I1294" s="13" t="str">
        <f t="shared" si="7"/>
        <v>Sugar</v>
      </c>
      <c r="J1294" s="13" t="str">
        <f t="shared" si="8"/>
        <v>1</v>
      </c>
      <c r="K1294" s="13" t="str">
        <f t="shared" si="9"/>
        <v>22.5</v>
      </c>
    </row>
    <row r="1295">
      <c r="A1295" s="10">
        <v>1294.0</v>
      </c>
      <c r="B1295" s="11" t="s">
        <v>1313</v>
      </c>
      <c r="C1295" s="12" t="str">
        <f t="shared" si="1"/>
        <v>ORDER1354//CUST4470/45413/CookingOil/Q-2/*@?##150</v>
      </c>
      <c r="D1295" s="13" t="str">
        <f t="shared" si="2"/>
        <v>ORDER1354CUST447045413CookingOilQ-2*@?##150</v>
      </c>
      <c r="E1295" s="13" t="str">
        <f t="shared" si="3"/>
        <v>ORDER1354CUST447045413CookingOilQ2150</v>
      </c>
      <c r="F1295" s="14">
        <f t="shared" si="4"/>
        <v>45413</v>
      </c>
      <c r="G1295" s="13" t="str">
        <f t="shared" si="5"/>
        <v>ORDER1354</v>
      </c>
      <c r="H1295" s="13" t="str">
        <f t="shared" si="6"/>
        <v>CUST4470</v>
      </c>
      <c r="I1295" s="13" t="str">
        <f t="shared" si="7"/>
        <v>CookingOil</v>
      </c>
      <c r="J1295" s="13" t="str">
        <f t="shared" si="8"/>
        <v>2</v>
      </c>
      <c r="K1295" s="13" t="str">
        <f t="shared" si="9"/>
        <v>150</v>
      </c>
    </row>
    <row r="1296">
      <c r="A1296" s="10">
        <v>1295.0</v>
      </c>
      <c r="B1296" s="11" t="s">
        <v>1314</v>
      </c>
      <c r="C1296" s="12" t="str">
        <f t="shared" si="1"/>
        <v>ORDER1353//CUST6860/45413/TeaLeaves/Q-1/*@?##60</v>
      </c>
      <c r="D1296" s="13" t="str">
        <f t="shared" si="2"/>
        <v>ORDER1353CUST686045413TeaLeavesQ-1*@?##60</v>
      </c>
      <c r="E1296" s="13" t="str">
        <f t="shared" si="3"/>
        <v>ORDER1353CUST686045413TeaLeavesQ160</v>
      </c>
      <c r="F1296" s="14">
        <f t="shared" si="4"/>
        <v>45413</v>
      </c>
      <c r="G1296" s="13" t="str">
        <f t="shared" si="5"/>
        <v>ORDER1353</v>
      </c>
      <c r="H1296" s="13" t="str">
        <f t="shared" si="6"/>
        <v>CUST6860</v>
      </c>
      <c r="I1296" s="13" t="str">
        <f t="shared" si="7"/>
        <v>TeaLeaves</v>
      </c>
      <c r="J1296" s="13" t="str">
        <f t="shared" si="8"/>
        <v>1</v>
      </c>
      <c r="K1296" s="13" t="str">
        <f t="shared" si="9"/>
        <v>60</v>
      </c>
    </row>
    <row r="1297">
      <c r="A1297" s="10">
        <v>1296.0</v>
      </c>
      <c r="B1297" s="11" t="s">
        <v>1315</v>
      </c>
      <c r="C1297" s="12" t="str">
        <f t="shared" si="1"/>
        <v>ORDER1353//CUST6860/45413/CoffeePowder/Q-1/*@?##45</v>
      </c>
      <c r="D1297" s="13" t="str">
        <f t="shared" si="2"/>
        <v>ORDER1353CUST686045413CoffeePowderQ-1*@?##45</v>
      </c>
      <c r="E1297" s="13" t="str">
        <f t="shared" si="3"/>
        <v>ORDER1353CUST686045413CoffeePowderQ145</v>
      </c>
      <c r="F1297" s="14">
        <f t="shared" si="4"/>
        <v>45413</v>
      </c>
      <c r="G1297" s="13" t="str">
        <f t="shared" si="5"/>
        <v>ORDER1353</v>
      </c>
      <c r="H1297" s="13" t="str">
        <f t="shared" si="6"/>
        <v>CUST6860</v>
      </c>
      <c r="I1297" s="13" t="str">
        <f t="shared" si="7"/>
        <v>CoffeePowder</v>
      </c>
      <c r="J1297" s="13" t="str">
        <f t="shared" si="8"/>
        <v>1</v>
      </c>
      <c r="K1297" s="13" t="str">
        <f t="shared" si="9"/>
        <v>45</v>
      </c>
    </row>
    <row r="1298">
      <c r="A1298" s="10">
        <v>1297.0</v>
      </c>
      <c r="B1298" s="11" t="s">
        <v>1316</v>
      </c>
      <c r="C1298" s="12" t="str">
        <f t="shared" si="1"/>
        <v>ORDER1352//CUST4759/45413/Biscuits/Q-1/*@?##20</v>
      </c>
      <c r="D1298" s="13" t="str">
        <f t="shared" si="2"/>
        <v>ORDER1352CUST475945413BiscuitsQ-1*@?##20</v>
      </c>
      <c r="E1298" s="13" t="str">
        <f t="shared" si="3"/>
        <v>ORDER1352CUST475945413BiscuitsQ120</v>
      </c>
      <c r="F1298" s="14">
        <f t="shared" si="4"/>
        <v>45413</v>
      </c>
      <c r="G1298" s="13" t="str">
        <f t="shared" si="5"/>
        <v>ORDER1352</v>
      </c>
      <c r="H1298" s="13" t="str">
        <f t="shared" si="6"/>
        <v>CUST4759</v>
      </c>
      <c r="I1298" s="13" t="str">
        <f t="shared" si="7"/>
        <v>Biscuits</v>
      </c>
      <c r="J1298" s="13" t="str">
        <f t="shared" si="8"/>
        <v>1</v>
      </c>
      <c r="K1298" s="13" t="str">
        <f t="shared" si="9"/>
        <v>20</v>
      </c>
    </row>
    <row r="1299">
      <c r="A1299" s="10">
        <v>1298.0</v>
      </c>
      <c r="B1299" s="11" t="s">
        <v>1317</v>
      </c>
      <c r="C1299" s="12" t="str">
        <f t="shared" si="1"/>
        <v>ORDER1352//CUST4759/45413/Chocolates/Q-1/*@?##50</v>
      </c>
      <c r="D1299" s="13" t="str">
        <f t="shared" si="2"/>
        <v>ORDER1352CUST475945413ChocolatesQ-1*@?##50</v>
      </c>
      <c r="E1299" s="13" t="str">
        <f t="shared" si="3"/>
        <v>ORDER1352CUST475945413ChocolatesQ150</v>
      </c>
      <c r="F1299" s="14">
        <f t="shared" si="4"/>
        <v>45413</v>
      </c>
      <c r="G1299" s="13" t="str">
        <f t="shared" si="5"/>
        <v>ORDER1352</v>
      </c>
      <c r="H1299" s="13" t="str">
        <f t="shared" si="6"/>
        <v>CUST4759</v>
      </c>
      <c r="I1299" s="13" t="str">
        <f t="shared" si="7"/>
        <v>Chocolates</v>
      </c>
      <c r="J1299" s="13" t="str">
        <f t="shared" si="8"/>
        <v>1</v>
      </c>
      <c r="K1299" s="13" t="str">
        <f t="shared" si="9"/>
        <v>50</v>
      </c>
    </row>
    <row r="1300">
      <c r="A1300" s="10">
        <v>1299.0</v>
      </c>
      <c r="B1300" s="11" t="s">
        <v>1318</v>
      </c>
      <c r="C1300" s="12" t="str">
        <f t="shared" si="1"/>
        <v>ORDER1351//CUST4982/45413/IceCream/Q-1/*@?##90</v>
      </c>
      <c r="D1300" s="13" t="str">
        <f t="shared" si="2"/>
        <v>ORDER1351CUST498245413IceCreamQ-1*@?##90</v>
      </c>
      <c r="E1300" s="13" t="str">
        <f t="shared" si="3"/>
        <v>ORDER1351CUST498245413IceCreamQ190</v>
      </c>
      <c r="F1300" s="14">
        <f t="shared" si="4"/>
        <v>45413</v>
      </c>
      <c r="G1300" s="13" t="str">
        <f t="shared" si="5"/>
        <v>ORDER1351</v>
      </c>
      <c r="H1300" s="13" t="str">
        <f t="shared" si="6"/>
        <v>CUST4982</v>
      </c>
      <c r="I1300" s="13" t="str">
        <f t="shared" si="7"/>
        <v>IceCream</v>
      </c>
      <c r="J1300" s="13" t="str">
        <f t="shared" si="8"/>
        <v>1</v>
      </c>
      <c r="K1300" s="13" t="str">
        <f t="shared" si="9"/>
        <v>90</v>
      </c>
    </row>
    <row r="1301">
      <c r="A1301" s="10">
        <v>1300.0</v>
      </c>
      <c r="B1301" s="11" t="s">
        <v>1319</v>
      </c>
      <c r="C1301" s="12" t="str">
        <f t="shared" si="1"/>
        <v>ORDER1351//CUST4982/45413/SoftDrink/Q-1/*@?##50</v>
      </c>
      <c r="D1301" s="13" t="str">
        <f t="shared" si="2"/>
        <v>ORDER1351CUST498245413SoftDrinkQ-1*@?##50</v>
      </c>
      <c r="E1301" s="13" t="str">
        <f t="shared" si="3"/>
        <v>ORDER1351CUST498245413SoftDrinkQ150</v>
      </c>
      <c r="F1301" s="14">
        <f t="shared" si="4"/>
        <v>45413</v>
      </c>
      <c r="G1301" s="13" t="str">
        <f t="shared" si="5"/>
        <v>ORDER1351</v>
      </c>
      <c r="H1301" s="13" t="str">
        <f t="shared" si="6"/>
        <v>CUST4982</v>
      </c>
      <c r="I1301" s="13" t="str">
        <f t="shared" si="7"/>
        <v>SoftDrink</v>
      </c>
      <c r="J1301" s="13" t="str">
        <f t="shared" si="8"/>
        <v>1</v>
      </c>
      <c r="K1301" s="13" t="str">
        <f t="shared" si="9"/>
        <v>50</v>
      </c>
    </row>
    <row r="1302">
      <c r="A1302" s="10">
        <v>1301.0</v>
      </c>
      <c r="B1302" s="11" t="s">
        <v>1320</v>
      </c>
      <c r="C1302" s="12" t="str">
        <f t="shared" si="1"/>
        <v>ORDER1350//CUST6327/45413/BasmatiRice/Q-2/*@?##120</v>
      </c>
      <c r="D1302" s="13" t="str">
        <f t="shared" si="2"/>
        <v>ORDER1350CUST632745413BasmatiRiceQ-2*@?##120</v>
      </c>
      <c r="E1302" s="13" t="str">
        <f t="shared" si="3"/>
        <v>ORDER1350CUST632745413BasmatiRiceQ2120</v>
      </c>
      <c r="F1302" s="14">
        <f t="shared" si="4"/>
        <v>45413</v>
      </c>
      <c r="G1302" s="13" t="str">
        <f t="shared" si="5"/>
        <v>ORDER1350</v>
      </c>
      <c r="H1302" s="13" t="str">
        <f t="shared" si="6"/>
        <v>CUST6327</v>
      </c>
      <c r="I1302" s="13" t="str">
        <f t="shared" si="7"/>
        <v>BasmatiRice</v>
      </c>
      <c r="J1302" s="13" t="str">
        <f t="shared" si="8"/>
        <v>2</v>
      </c>
      <c r="K1302" s="13" t="str">
        <f t="shared" si="9"/>
        <v>120</v>
      </c>
    </row>
    <row r="1303">
      <c r="A1303" s="10">
        <v>1302.0</v>
      </c>
      <c r="B1303" s="11" t="s">
        <v>1321</v>
      </c>
      <c r="C1303" s="12" t="str">
        <f t="shared" si="1"/>
        <v>ORDER1350//CUST6327/45413/WholeWheatBread/Q-1/*@?##20</v>
      </c>
      <c r="D1303" s="13" t="str">
        <f t="shared" si="2"/>
        <v>ORDER1350CUST632745413WholeWheatBreadQ-1*@?##20</v>
      </c>
      <c r="E1303" s="13" t="str">
        <f t="shared" si="3"/>
        <v>ORDER1350CUST632745413WholeWheatBreadQ120</v>
      </c>
      <c r="F1303" s="14">
        <f t="shared" si="4"/>
        <v>45413</v>
      </c>
      <c r="G1303" s="13" t="str">
        <f t="shared" si="5"/>
        <v>ORDER1350</v>
      </c>
      <c r="H1303" s="13" t="str">
        <f t="shared" si="6"/>
        <v>CUST6327</v>
      </c>
      <c r="I1303" s="13" t="str">
        <f t="shared" si="7"/>
        <v>WholeWheatBread</v>
      </c>
      <c r="J1303" s="13" t="str">
        <f t="shared" si="8"/>
        <v>1</v>
      </c>
      <c r="K1303" s="13" t="str">
        <f t="shared" si="9"/>
        <v>20</v>
      </c>
    </row>
    <row r="1304">
      <c r="A1304" s="10">
        <v>1303.0</v>
      </c>
      <c r="B1304" s="11" t="s">
        <v>1322</v>
      </c>
      <c r="C1304" s="12" t="str">
        <f t="shared" si="1"/>
        <v>ORDER1349//CUST4982/45413/FreshMilk/Q-1/*@?##30</v>
      </c>
      <c r="D1304" s="13" t="str">
        <f t="shared" si="2"/>
        <v>ORDER1349CUST498245413FreshMilkQ-1*@?##30</v>
      </c>
      <c r="E1304" s="13" t="str">
        <f t="shared" si="3"/>
        <v>ORDER1349CUST498245413FreshMilkQ130</v>
      </c>
      <c r="F1304" s="14">
        <f t="shared" si="4"/>
        <v>45413</v>
      </c>
      <c r="G1304" s="13" t="str">
        <f t="shared" si="5"/>
        <v>ORDER1349</v>
      </c>
      <c r="H1304" s="13" t="str">
        <f t="shared" si="6"/>
        <v>CUST4982</v>
      </c>
      <c r="I1304" s="13" t="str">
        <f t="shared" si="7"/>
        <v>FreshMilk</v>
      </c>
      <c r="J1304" s="13" t="str">
        <f t="shared" si="8"/>
        <v>1</v>
      </c>
      <c r="K1304" s="13" t="str">
        <f t="shared" si="9"/>
        <v>30</v>
      </c>
    </row>
    <row r="1305">
      <c r="A1305" s="10">
        <v>1304.0</v>
      </c>
      <c r="B1305" s="11" t="s">
        <v>1323</v>
      </c>
      <c r="C1305" s="12" t="str">
        <f t="shared" si="1"/>
        <v>ORDER1349//CUST4982/45413/Eggs/Q-1/*@?##40</v>
      </c>
      <c r="D1305" s="13" t="str">
        <f t="shared" si="2"/>
        <v>ORDER1349CUST498245413EggsQ-1*@?##40</v>
      </c>
      <c r="E1305" s="13" t="str">
        <f t="shared" si="3"/>
        <v>ORDER1349CUST498245413EggsQ140</v>
      </c>
      <c r="F1305" s="14">
        <f t="shared" si="4"/>
        <v>45413</v>
      </c>
      <c r="G1305" s="13" t="str">
        <f t="shared" si="5"/>
        <v>ORDER1349</v>
      </c>
      <c r="H1305" s="13" t="str">
        <f t="shared" si="6"/>
        <v>CUST4982</v>
      </c>
      <c r="I1305" s="13" t="str">
        <f t="shared" si="7"/>
        <v>Eggs</v>
      </c>
      <c r="J1305" s="13" t="str">
        <f t="shared" si="8"/>
        <v>1</v>
      </c>
      <c r="K1305" s="13" t="str">
        <f t="shared" si="9"/>
        <v>40</v>
      </c>
    </row>
    <row r="1306">
      <c r="A1306" s="10">
        <v>1305.0</v>
      </c>
      <c r="B1306" s="11" t="s">
        <v>1324</v>
      </c>
      <c r="C1306" s="12" t="str">
        <f t="shared" si="1"/>
        <v>ORDER1348//CUST4485/45413/ChickenBreast/Q-1/*@?##125</v>
      </c>
      <c r="D1306" s="13" t="str">
        <f t="shared" si="2"/>
        <v>ORDER1348CUST448545413ChickenBreastQ-1*@?##125</v>
      </c>
      <c r="E1306" s="13" t="str">
        <f t="shared" si="3"/>
        <v>ORDER1348CUST448545413ChickenBreastQ1125</v>
      </c>
      <c r="F1306" s="14">
        <f t="shared" si="4"/>
        <v>45413</v>
      </c>
      <c r="G1306" s="13" t="str">
        <f t="shared" si="5"/>
        <v>ORDER1348</v>
      </c>
      <c r="H1306" s="13" t="str">
        <f t="shared" si="6"/>
        <v>CUST4485</v>
      </c>
      <c r="I1306" s="13" t="str">
        <f t="shared" si="7"/>
        <v>ChickenBreast</v>
      </c>
      <c r="J1306" s="13" t="str">
        <f t="shared" si="8"/>
        <v>1</v>
      </c>
      <c r="K1306" s="13" t="str">
        <f t="shared" si="9"/>
        <v>125</v>
      </c>
    </row>
    <row r="1307">
      <c r="A1307" s="10">
        <v>1306.0</v>
      </c>
      <c r="B1307" s="11" t="s">
        <v>1325</v>
      </c>
      <c r="C1307" s="12" t="str">
        <f t="shared" si="1"/>
        <v>ORDER1348//CUST4485/45413/Apples/Q-1/*@?##75</v>
      </c>
      <c r="D1307" s="13" t="str">
        <f t="shared" si="2"/>
        <v>ORDER1348CUST448545413ApplesQ-1*@?##75</v>
      </c>
      <c r="E1307" s="13" t="str">
        <f t="shared" si="3"/>
        <v>ORDER1348CUST448545413ApplesQ175</v>
      </c>
      <c r="F1307" s="14">
        <f t="shared" si="4"/>
        <v>45413</v>
      </c>
      <c r="G1307" s="13" t="str">
        <f t="shared" si="5"/>
        <v>ORDER1348</v>
      </c>
      <c r="H1307" s="13" t="str">
        <f t="shared" si="6"/>
        <v>CUST4485</v>
      </c>
      <c r="I1307" s="13" t="str">
        <f t="shared" si="7"/>
        <v>Apples</v>
      </c>
      <c r="J1307" s="13" t="str">
        <f t="shared" si="8"/>
        <v>1</v>
      </c>
      <c r="K1307" s="13" t="str">
        <f t="shared" si="9"/>
        <v>75</v>
      </c>
    </row>
    <row r="1308">
      <c r="A1308" s="10">
        <v>1307.0</v>
      </c>
      <c r="B1308" s="11" t="s">
        <v>1326</v>
      </c>
      <c r="C1308" s="12" t="str">
        <f t="shared" si="1"/>
        <v>ORDER1347//CUST9482/45413/Bananas/Q-1/*@?##25</v>
      </c>
      <c r="D1308" s="13" t="str">
        <f t="shared" si="2"/>
        <v>ORDER1347CUST948245413BananasQ-1*@?##25</v>
      </c>
      <c r="E1308" s="13" t="str">
        <f t="shared" si="3"/>
        <v>ORDER1347CUST948245413BananasQ125</v>
      </c>
      <c r="F1308" s="14">
        <f t="shared" si="4"/>
        <v>45413</v>
      </c>
      <c r="G1308" s="13" t="str">
        <f t="shared" si="5"/>
        <v>ORDER1347</v>
      </c>
      <c r="H1308" s="13" t="str">
        <f t="shared" si="6"/>
        <v>CUST9482</v>
      </c>
      <c r="I1308" s="13" t="str">
        <f t="shared" si="7"/>
        <v>Bananas</v>
      </c>
      <c r="J1308" s="13" t="str">
        <f t="shared" si="8"/>
        <v>1</v>
      </c>
      <c r="K1308" s="13" t="str">
        <f t="shared" si="9"/>
        <v>25</v>
      </c>
    </row>
    <row r="1309">
      <c r="A1309" s="10">
        <v>1308.0</v>
      </c>
      <c r="B1309" s="11" t="s">
        <v>1327</v>
      </c>
      <c r="C1309" s="12" t="str">
        <f t="shared" si="1"/>
        <v>ORDER1347//CUST9482/45413/Potatoes/Q-1/*@?##15</v>
      </c>
      <c r="D1309" s="13" t="str">
        <f t="shared" si="2"/>
        <v>ORDER1347CUST948245413PotatoesQ-1*@?##15</v>
      </c>
      <c r="E1309" s="13" t="str">
        <f t="shared" si="3"/>
        <v>ORDER1347CUST948245413PotatoesQ115</v>
      </c>
      <c r="F1309" s="14">
        <f t="shared" si="4"/>
        <v>45413</v>
      </c>
      <c r="G1309" s="13" t="str">
        <f t="shared" si="5"/>
        <v>ORDER1347</v>
      </c>
      <c r="H1309" s="13" t="str">
        <f t="shared" si="6"/>
        <v>CUST9482</v>
      </c>
      <c r="I1309" s="13" t="str">
        <f t="shared" si="7"/>
        <v>Potatoes</v>
      </c>
      <c r="J1309" s="13" t="str">
        <f t="shared" si="8"/>
        <v>1</v>
      </c>
      <c r="K1309" s="13" t="str">
        <f t="shared" si="9"/>
        <v>15</v>
      </c>
    </row>
    <row r="1310">
      <c r="A1310" s="10">
        <v>1309.0</v>
      </c>
      <c r="B1310" s="11" t="s">
        <v>1328</v>
      </c>
      <c r="C1310" s="12" t="str">
        <f t="shared" si="1"/>
        <v>ORDER1346//CUST7984/45413/Onions/Q-1/*@?##12.5</v>
      </c>
      <c r="D1310" s="13" t="str">
        <f t="shared" si="2"/>
        <v>ORDER1346CUST798445413OnionsQ-1*@?##12.5</v>
      </c>
      <c r="E1310" s="13" t="str">
        <f t="shared" si="3"/>
        <v>ORDER1346CUST798445413OnionsQ112.5</v>
      </c>
      <c r="F1310" s="14">
        <f t="shared" si="4"/>
        <v>45413</v>
      </c>
      <c r="G1310" s="13" t="str">
        <f t="shared" si="5"/>
        <v>ORDER1346</v>
      </c>
      <c r="H1310" s="13" t="str">
        <f t="shared" si="6"/>
        <v>CUST7984</v>
      </c>
      <c r="I1310" s="13" t="str">
        <f t="shared" si="7"/>
        <v>Onions</v>
      </c>
      <c r="J1310" s="13" t="str">
        <f t="shared" si="8"/>
        <v>1</v>
      </c>
      <c r="K1310" s="13" t="str">
        <f t="shared" si="9"/>
        <v>12.5</v>
      </c>
    </row>
    <row r="1311">
      <c r="A1311" s="10">
        <v>1310.0</v>
      </c>
      <c r="B1311" s="11" t="s">
        <v>1329</v>
      </c>
      <c r="C1311" s="12" t="str">
        <f t="shared" si="1"/>
        <v>ORDER1346//CUST7984/45413/Paneer/Q-1/*@?##40</v>
      </c>
      <c r="D1311" s="13" t="str">
        <f t="shared" si="2"/>
        <v>ORDER1346CUST798445413PaneerQ-1*@?##40</v>
      </c>
      <c r="E1311" s="13" t="str">
        <f t="shared" si="3"/>
        <v>ORDER1346CUST798445413PaneerQ140</v>
      </c>
      <c r="F1311" s="14">
        <f t="shared" si="4"/>
        <v>45413</v>
      </c>
      <c r="G1311" s="13" t="str">
        <f t="shared" si="5"/>
        <v>ORDER1346</v>
      </c>
      <c r="H1311" s="13" t="str">
        <f t="shared" si="6"/>
        <v>CUST7984</v>
      </c>
      <c r="I1311" s="13" t="str">
        <f t="shared" si="7"/>
        <v>Paneer</v>
      </c>
      <c r="J1311" s="13" t="str">
        <f t="shared" si="8"/>
        <v>1</v>
      </c>
      <c r="K1311" s="13" t="str">
        <f t="shared" si="9"/>
        <v>40</v>
      </c>
    </row>
    <row r="1312">
      <c r="A1312" s="10">
        <v>1311.0</v>
      </c>
      <c r="B1312" s="11" t="s">
        <v>1330</v>
      </c>
      <c r="C1312" s="12" t="str">
        <f t="shared" si="1"/>
        <v>ORDER1345//CUST6210/45413/Butter/Q-1/*@?##125</v>
      </c>
      <c r="D1312" s="13" t="str">
        <f t="shared" si="2"/>
        <v>ORDER1345CUST621045413ButterQ-1*@?##125</v>
      </c>
      <c r="E1312" s="13" t="str">
        <f t="shared" si="3"/>
        <v>ORDER1345CUST621045413ButterQ1125</v>
      </c>
      <c r="F1312" s="14">
        <f t="shared" si="4"/>
        <v>45413</v>
      </c>
      <c r="G1312" s="13" t="str">
        <f t="shared" si="5"/>
        <v>ORDER1345</v>
      </c>
      <c r="H1312" s="13" t="str">
        <f t="shared" si="6"/>
        <v>CUST6210</v>
      </c>
      <c r="I1312" s="13" t="str">
        <f t="shared" si="7"/>
        <v>Butter</v>
      </c>
      <c r="J1312" s="13" t="str">
        <f t="shared" si="8"/>
        <v>1</v>
      </c>
      <c r="K1312" s="13" t="str">
        <f t="shared" si="9"/>
        <v>125</v>
      </c>
    </row>
    <row r="1313">
      <c r="A1313" s="10">
        <v>1312.0</v>
      </c>
      <c r="B1313" s="11" t="s">
        <v>1331</v>
      </c>
      <c r="C1313" s="12" t="str">
        <f t="shared" si="1"/>
        <v>ORDER1345//CUST6210/45413/CheeseSlices/Q-2/*@?##120</v>
      </c>
      <c r="D1313" s="13" t="str">
        <f t="shared" si="2"/>
        <v>ORDER1345CUST621045413CheeseSlicesQ-2*@?##120</v>
      </c>
      <c r="E1313" s="13" t="str">
        <f t="shared" si="3"/>
        <v>ORDER1345CUST621045413CheeseSlicesQ2120</v>
      </c>
      <c r="F1313" s="14">
        <f t="shared" si="4"/>
        <v>45413</v>
      </c>
      <c r="G1313" s="13" t="str">
        <f t="shared" si="5"/>
        <v>ORDER1345</v>
      </c>
      <c r="H1313" s="13" t="str">
        <f t="shared" si="6"/>
        <v>CUST6210</v>
      </c>
      <c r="I1313" s="13" t="str">
        <f t="shared" si="7"/>
        <v>CheeseSlices</v>
      </c>
      <c r="J1313" s="13" t="str">
        <f t="shared" si="8"/>
        <v>2</v>
      </c>
      <c r="K1313" s="13" t="str">
        <f t="shared" si="9"/>
        <v>120</v>
      </c>
    </row>
    <row r="1314">
      <c r="A1314" s="10">
        <v>1313.0</v>
      </c>
      <c r="B1314" s="11" t="s">
        <v>1332</v>
      </c>
      <c r="C1314" s="12" t="str">
        <f t="shared" si="1"/>
        <v>ORDER1344//CUST5349/45413/Sugar/Q-2/*@?##45</v>
      </c>
      <c r="D1314" s="13" t="str">
        <f t="shared" si="2"/>
        <v>ORDER1344CUST534945413SugarQ-2*@?##45</v>
      </c>
      <c r="E1314" s="13" t="str">
        <f t="shared" si="3"/>
        <v>ORDER1344CUST534945413SugarQ245</v>
      </c>
      <c r="F1314" s="14">
        <f t="shared" si="4"/>
        <v>45413</v>
      </c>
      <c r="G1314" s="13" t="str">
        <f t="shared" si="5"/>
        <v>ORDER1344</v>
      </c>
      <c r="H1314" s="13" t="str">
        <f t="shared" si="6"/>
        <v>CUST5349</v>
      </c>
      <c r="I1314" s="13" t="str">
        <f t="shared" si="7"/>
        <v>Sugar</v>
      </c>
      <c r="J1314" s="13" t="str">
        <f t="shared" si="8"/>
        <v>2</v>
      </c>
      <c r="K1314" s="13" t="str">
        <f t="shared" si="9"/>
        <v>45</v>
      </c>
    </row>
    <row r="1315">
      <c r="A1315" s="10">
        <v>1314.0</v>
      </c>
      <c r="B1315" s="11" t="s">
        <v>1333</v>
      </c>
      <c r="C1315" s="12" t="str">
        <f t="shared" si="1"/>
        <v>ORDER1344//CUST5349/45413/CookingOil/Q-1/*@?##75</v>
      </c>
      <c r="D1315" s="13" t="str">
        <f t="shared" si="2"/>
        <v>ORDER1344CUST534945413CookingOilQ-1*@?##75</v>
      </c>
      <c r="E1315" s="13" t="str">
        <f t="shared" si="3"/>
        <v>ORDER1344CUST534945413CookingOilQ175</v>
      </c>
      <c r="F1315" s="14">
        <f t="shared" si="4"/>
        <v>45413</v>
      </c>
      <c r="G1315" s="13" t="str">
        <f t="shared" si="5"/>
        <v>ORDER1344</v>
      </c>
      <c r="H1315" s="13" t="str">
        <f t="shared" si="6"/>
        <v>CUST5349</v>
      </c>
      <c r="I1315" s="13" t="str">
        <f t="shared" si="7"/>
        <v>CookingOil</v>
      </c>
      <c r="J1315" s="13" t="str">
        <f t="shared" si="8"/>
        <v>1</v>
      </c>
      <c r="K1315" s="13" t="str">
        <f t="shared" si="9"/>
        <v>75</v>
      </c>
    </row>
    <row r="1316">
      <c r="A1316" s="10">
        <v>1315.0</v>
      </c>
      <c r="B1316" s="11" t="s">
        <v>1334</v>
      </c>
      <c r="C1316" s="12" t="str">
        <f t="shared" si="1"/>
        <v>ORDER1343//CUST8317/45413/TeaLeaves/Q-1/*@?##60</v>
      </c>
      <c r="D1316" s="13" t="str">
        <f t="shared" si="2"/>
        <v>ORDER1343CUST831745413TeaLeavesQ-1*@?##60</v>
      </c>
      <c r="E1316" s="13" t="str">
        <f t="shared" si="3"/>
        <v>ORDER1343CUST831745413TeaLeavesQ160</v>
      </c>
      <c r="F1316" s="14">
        <f t="shared" si="4"/>
        <v>45413</v>
      </c>
      <c r="G1316" s="13" t="str">
        <f t="shared" si="5"/>
        <v>ORDER1343</v>
      </c>
      <c r="H1316" s="13" t="str">
        <f t="shared" si="6"/>
        <v>CUST8317</v>
      </c>
      <c r="I1316" s="13" t="str">
        <f t="shared" si="7"/>
        <v>TeaLeaves</v>
      </c>
      <c r="J1316" s="13" t="str">
        <f t="shared" si="8"/>
        <v>1</v>
      </c>
      <c r="K1316" s="13" t="str">
        <f t="shared" si="9"/>
        <v>60</v>
      </c>
    </row>
    <row r="1317">
      <c r="A1317" s="10">
        <v>1316.0</v>
      </c>
      <c r="B1317" s="11" t="s">
        <v>1335</v>
      </c>
      <c r="C1317" s="12" t="str">
        <f t="shared" si="1"/>
        <v>ORDER1343//CUST8317/45413/CoffeePowder/Q-1/*@?##45</v>
      </c>
      <c r="D1317" s="13" t="str">
        <f t="shared" si="2"/>
        <v>ORDER1343CUST831745413CoffeePowderQ-1*@?##45</v>
      </c>
      <c r="E1317" s="13" t="str">
        <f t="shared" si="3"/>
        <v>ORDER1343CUST831745413CoffeePowderQ145</v>
      </c>
      <c r="F1317" s="14">
        <f t="shared" si="4"/>
        <v>45413</v>
      </c>
      <c r="G1317" s="13" t="str">
        <f t="shared" si="5"/>
        <v>ORDER1343</v>
      </c>
      <c r="H1317" s="13" t="str">
        <f t="shared" si="6"/>
        <v>CUST8317</v>
      </c>
      <c r="I1317" s="13" t="str">
        <f t="shared" si="7"/>
        <v>CoffeePowder</v>
      </c>
      <c r="J1317" s="13" t="str">
        <f t="shared" si="8"/>
        <v>1</v>
      </c>
      <c r="K1317" s="13" t="str">
        <f t="shared" si="9"/>
        <v>45</v>
      </c>
    </row>
    <row r="1318">
      <c r="A1318" s="10">
        <v>1317.0</v>
      </c>
      <c r="B1318" s="11" t="s">
        <v>1336</v>
      </c>
      <c r="C1318" s="12" t="str">
        <f t="shared" si="1"/>
        <v>ORDER1342//CUST1960/45413/Biscuits/Q-1/*@?##20</v>
      </c>
      <c r="D1318" s="13" t="str">
        <f t="shared" si="2"/>
        <v>ORDER1342CUST196045413BiscuitsQ-1*@?##20</v>
      </c>
      <c r="E1318" s="13" t="str">
        <f t="shared" si="3"/>
        <v>ORDER1342CUST196045413BiscuitsQ120</v>
      </c>
      <c r="F1318" s="14">
        <f t="shared" si="4"/>
        <v>45413</v>
      </c>
      <c r="G1318" s="13" t="str">
        <f t="shared" si="5"/>
        <v>ORDER1342</v>
      </c>
      <c r="H1318" s="13" t="str">
        <f t="shared" si="6"/>
        <v>CUST1960</v>
      </c>
      <c r="I1318" s="13" t="str">
        <f t="shared" si="7"/>
        <v>Biscuits</v>
      </c>
      <c r="J1318" s="13" t="str">
        <f t="shared" si="8"/>
        <v>1</v>
      </c>
      <c r="K1318" s="13" t="str">
        <f t="shared" si="9"/>
        <v>20</v>
      </c>
    </row>
    <row r="1319">
      <c r="A1319" s="10">
        <v>1318.0</v>
      </c>
      <c r="B1319" s="11" t="s">
        <v>1337</v>
      </c>
      <c r="C1319" s="12" t="str">
        <f t="shared" si="1"/>
        <v>ORDER1342//CUST1960/45413/Chocolates/Q-1/*@?##50</v>
      </c>
      <c r="D1319" s="13" t="str">
        <f t="shared" si="2"/>
        <v>ORDER1342CUST196045413ChocolatesQ-1*@?##50</v>
      </c>
      <c r="E1319" s="13" t="str">
        <f t="shared" si="3"/>
        <v>ORDER1342CUST196045413ChocolatesQ150</v>
      </c>
      <c r="F1319" s="14">
        <f t="shared" si="4"/>
        <v>45413</v>
      </c>
      <c r="G1319" s="13" t="str">
        <f t="shared" si="5"/>
        <v>ORDER1342</v>
      </c>
      <c r="H1319" s="13" t="str">
        <f t="shared" si="6"/>
        <v>CUST1960</v>
      </c>
      <c r="I1319" s="13" t="str">
        <f t="shared" si="7"/>
        <v>Chocolates</v>
      </c>
      <c r="J1319" s="13" t="str">
        <f t="shared" si="8"/>
        <v>1</v>
      </c>
      <c r="K1319" s="13" t="str">
        <f t="shared" si="9"/>
        <v>50</v>
      </c>
    </row>
    <row r="1320">
      <c r="A1320" s="10">
        <v>1319.0</v>
      </c>
      <c r="B1320" s="11" t="s">
        <v>1338</v>
      </c>
      <c r="C1320" s="12" t="str">
        <f t="shared" si="1"/>
        <v>ORDER1341//CUST2679/45413/IceCream/Q-2/*@?##180</v>
      </c>
      <c r="D1320" s="13" t="str">
        <f t="shared" si="2"/>
        <v>ORDER1341CUST267945413IceCreamQ-2*@?##180</v>
      </c>
      <c r="E1320" s="13" t="str">
        <f t="shared" si="3"/>
        <v>ORDER1341CUST267945413IceCreamQ2180</v>
      </c>
      <c r="F1320" s="14">
        <f t="shared" si="4"/>
        <v>45413</v>
      </c>
      <c r="G1320" s="13" t="str">
        <f t="shared" si="5"/>
        <v>ORDER1341</v>
      </c>
      <c r="H1320" s="13" t="str">
        <f t="shared" si="6"/>
        <v>CUST2679</v>
      </c>
      <c r="I1320" s="13" t="str">
        <f t="shared" si="7"/>
        <v>IceCream</v>
      </c>
      <c r="J1320" s="13" t="str">
        <f t="shared" si="8"/>
        <v>2</v>
      </c>
      <c r="K1320" s="13" t="str">
        <f t="shared" si="9"/>
        <v>180</v>
      </c>
    </row>
    <row r="1321">
      <c r="A1321" s="10">
        <v>1320.0</v>
      </c>
      <c r="B1321" s="11" t="s">
        <v>1339</v>
      </c>
      <c r="C1321" s="12" t="str">
        <f t="shared" si="1"/>
        <v>ORDER1341//CUST2679/45413/SoftDrink/Q-1/*@?##50</v>
      </c>
      <c r="D1321" s="13" t="str">
        <f t="shared" si="2"/>
        <v>ORDER1341CUST267945413SoftDrinkQ-1*@?##50</v>
      </c>
      <c r="E1321" s="13" t="str">
        <f t="shared" si="3"/>
        <v>ORDER1341CUST267945413SoftDrinkQ150</v>
      </c>
      <c r="F1321" s="14">
        <f t="shared" si="4"/>
        <v>45413</v>
      </c>
      <c r="G1321" s="13" t="str">
        <f t="shared" si="5"/>
        <v>ORDER1341</v>
      </c>
      <c r="H1321" s="13" t="str">
        <f t="shared" si="6"/>
        <v>CUST2679</v>
      </c>
      <c r="I1321" s="13" t="str">
        <f t="shared" si="7"/>
        <v>SoftDrink</v>
      </c>
      <c r="J1321" s="13" t="str">
        <f t="shared" si="8"/>
        <v>1</v>
      </c>
      <c r="K1321" s="13" t="str">
        <f t="shared" si="9"/>
        <v>50</v>
      </c>
    </row>
    <row r="1322">
      <c r="A1322" s="10">
        <v>1321.0</v>
      </c>
      <c r="B1322" s="11" t="s">
        <v>1340</v>
      </c>
      <c r="C1322" s="12" t="str">
        <f t="shared" si="1"/>
        <v>ORDER1340//CUST3521/45413/BasmatiRice/Q-1/*@?##60</v>
      </c>
      <c r="D1322" s="13" t="str">
        <f t="shared" si="2"/>
        <v>ORDER1340CUST352145413BasmatiRiceQ-1*@?##60</v>
      </c>
      <c r="E1322" s="13" t="str">
        <f t="shared" si="3"/>
        <v>ORDER1340CUST352145413BasmatiRiceQ160</v>
      </c>
      <c r="F1322" s="14">
        <f t="shared" si="4"/>
        <v>45413</v>
      </c>
      <c r="G1322" s="13" t="str">
        <f t="shared" si="5"/>
        <v>ORDER1340</v>
      </c>
      <c r="H1322" s="13" t="str">
        <f t="shared" si="6"/>
        <v>CUST3521</v>
      </c>
      <c r="I1322" s="13" t="str">
        <f t="shared" si="7"/>
        <v>BasmatiRice</v>
      </c>
      <c r="J1322" s="13" t="str">
        <f t="shared" si="8"/>
        <v>1</v>
      </c>
      <c r="K1322" s="13" t="str">
        <f t="shared" si="9"/>
        <v>60</v>
      </c>
    </row>
    <row r="1323">
      <c r="A1323" s="10">
        <v>1322.0</v>
      </c>
      <c r="B1323" s="11" t="s">
        <v>1341</v>
      </c>
      <c r="C1323" s="12" t="str">
        <f t="shared" si="1"/>
        <v>ORDER1340//CUST3521/45413/WholeWheatBread/Q-1/*@?##20</v>
      </c>
      <c r="D1323" s="13" t="str">
        <f t="shared" si="2"/>
        <v>ORDER1340CUST352145413WholeWheatBreadQ-1*@?##20</v>
      </c>
      <c r="E1323" s="13" t="str">
        <f t="shared" si="3"/>
        <v>ORDER1340CUST352145413WholeWheatBreadQ120</v>
      </c>
      <c r="F1323" s="14">
        <f t="shared" si="4"/>
        <v>45413</v>
      </c>
      <c r="G1323" s="13" t="str">
        <f t="shared" si="5"/>
        <v>ORDER1340</v>
      </c>
      <c r="H1323" s="13" t="str">
        <f t="shared" si="6"/>
        <v>CUST3521</v>
      </c>
      <c r="I1323" s="13" t="str">
        <f t="shared" si="7"/>
        <v>WholeWheatBread</v>
      </c>
      <c r="J1323" s="13" t="str">
        <f t="shared" si="8"/>
        <v>1</v>
      </c>
      <c r="K1323" s="13" t="str">
        <f t="shared" si="9"/>
        <v>20</v>
      </c>
    </row>
    <row r="1324">
      <c r="A1324" s="10">
        <v>1323.0</v>
      </c>
      <c r="B1324" s="11" t="s">
        <v>1342</v>
      </c>
      <c r="C1324" s="12" t="str">
        <f t="shared" si="1"/>
        <v>ORDER1339//CUST6549/45412/FreshMilk/Q-1/*@?##30</v>
      </c>
      <c r="D1324" s="13" t="str">
        <f t="shared" si="2"/>
        <v>ORDER1339CUST654945412FreshMilkQ-1*@?##30</v>
      </c>
      <c r="E1324" s="13" t="str">
        <f t="shared" si="3"/>
        <v>ORDER1339CUST654945412FreshMilkQ130</v>
      </c>
      <c r="F1324" s="14">
        <f t="shared" si="4"/>
        <v>45412</v>
      </c>
      <c r="G1324" s="13" t="str">
        <f t="shared" si="5"/>
        <v>ORDER1339</v>
      </c>
      <c r="H1324" s="13" t="str">
        <f t="shared" si="6"/>
        <v>CUST6549</v>
      </c>
      <c r="I1324" s="13" t="str">
        <f t="shared" si="7"/>
        <v>FreshMilk</v>
      </c>
      <c r="J1324" s="13" t="str">
        <f t="shared" si="8"/>
        <v>1</v>
      </c>
      <c r="K1324" s="13" t="str">
        <f t="shared" si="9"/>
        <v>30</v>
      </c>
    </row>
    <row r="1325">
      <c r="A1325" s="10">
        <v>1324.0</v>
      </c>
      <c r="B1325" s="11" t="s">
        <v>1343</v>
      </c>
      <c r="C1325" s="12" t="str">
        <f t="shared" si="1"/>
        <v>ORDER1339//CUST6549/45412/Eggs/Q-1/*@?##40</v>
      </c>
      <c r="D1325" s="13" t="str">
        <f t="shared" si="2"/>
        <v>ORDER1339CUST654945412EggsQ-1*@?##40</v>
      </c>
      <c r="E1325" s="13" t="str">
        <f t="shared" si="3"/>
        <v>ORDER1339CUST654945412EggsQ140</v>
      </c>
      <c r="F1325" s="14">
        <f t="shared" si="4"/>
        <v>45412</v>
      </c>
      <c r="G1325" s="13" t="str">
        <f t="shared" si="5"/>
        <v>ORDER1339</v>
      </c>
      <c r="H1325" s="13" t="str">
        <f t="shared" si="6"/>
        <v>CUST6549</v>
      </c>
      <c r="I1325" s="13" t="str">
        <f t="shared" si="7"/>
        <v>Eggs</v>
      </c>
      <c r="J1325" s="13" t="str">
        <f t="shared" si="8"/>
        <v>1</v>
      </c>
      <c r="K1325" s="13" t="str">
        <f t="shared" si="9"/>
        <v>40</v>
      </c>
    </row>
    <row r="1326">
      <c r="A1326" s="10">
        <v>1325.0</v>
      </c>
      <c r="B1326" s="11" t="s">
        <v>1344</v>
      </c>
      <c r="C1326" s="12" t="str">
        <f t="shared" si="1"/>
        <v>ORDER1338//CUST1520/45412/ChickenBreast/Q-1/*@?##125</v>
      </c>
      <c r="D1326" s="13" t="str">
        <f t="shared" si="2"/>
        <v>ORDER1338CUST152045412ChickenBreastQ-1*@?##125</v>
      </c>
      <c r="E1326" s="13" t="str">
        <f t="shared" si="3"/>
        <v>ORDER1338CUST152045412ChickenBreastQ1125</v>
      </c>
      <c r="F1326" s="14">
        <f t="shared" si="4"/>
        <v>45412</v>
      </c>
      <c r="G1326" s="13" t="str">
        <f t="shared" si="5"/>
        <v>ORDER1338</v>
      </c>
      <c r="H1326" s="13" t="str">
        <f t="shared" si="6"/>
        <v>CUST1520</v>
      </c>
      <c r="I1326" s="13" t="str">
        <f t="shared" si="7"/>
        <v>ChickenBreast</v>
      </c>
      <c r="J1326" s="13" t="str">
        <f t="shared" si="8"/>
        <v>1</v>
      </c>
      <c r="K1326" s="13" t="str">
        <f t="shared" si="9"/>
        <v>125</v>
      </c>
    </row>
    <row r="1327">
      <c r="A1327" s="10">
        <v>1326.0</v>
      </c>
      <c r="B1327" s="11" t="s">
        <v>1345</v>
      </c>
      <c r="C1327" s="12" t="str">
        <f t="shared" si="1"/>
        <v>ORDER1338//CUST1520/45412/Apples/Q-1/*@?##75</v>
      </c>
      <c r="D1327" s="13" t="str">
        <f t="shared" si="2"/>
        <v>ORDER1338CUST152045412ApplesQ-1*@?##75</v>
      </c>
      <c r="E1327" s="13" t="str">
        <f t="shared" si="3"/>
        <v>ORDER1338CUST152045412ApplesQ175</v>
      </c>
      <c r="F1327" s="14">
        <f t="shared" si="4"/>
        <v>45412</v>
      </c>
      <c r="G1327" s="13" t="str">
        <f t="shared" si="5"/>
        <v>ORDER1338</v>
      </c>
      <c r="H1327" s="13" t="str">
        <f t="shared" si="6"/>
        <v>CUST1520</v>
      </c>
      <c r="I1327" s="13" t="str">
        <f t="shared" si="7"/>
        <v>Apples</v>
      </c>
      <c r="J1327" s="13" t="str">
        <f t="shared" si="8"/>
        <v>1</v>
      </c>
      <c r="K1327" s="13" t="str">
        <f t="shared" si="9"/>
        <v>75</v>
      </c>
    </row>
    <row r="1328">
      <c r="A1328" s="10">
        <v>1327.0</v>
      </c>
      <c r="B1328" s="11" t="s">
        <v>1346</v>
      </c>
      <c r="C1328" s="12" t="str">
        <f t="shared" si="1"/>
        <v>ORDER1337//CUST3704/45412/Bananas/Q-1/*@?##25</v>
      </c>
      <c r="D1328" s="13" t="str">
        <f t="shared" si="2"/>
        <v>ORDER1337CUST370445412BananasQ-1*@?##25</v>
      </c>
      <c r="E1328" s="13" t="str">
        <f t="shared" si="3"/>
        <v>ORDER1337CUST370445412BananasQ125</v>
      </c>
      <c r="F1328" s="14">
        <f t="shared" si="4"/>
        <v>45412</v>
      </c>
      <c r="G1328" s="13" t="str">
        <f t="shared" si="5"/>
        <v>ORDER1337</v>
      </c>
      <c r="H1328" s="13" t="str">
        <f t="shared" si="6"/>
        <v>CUST3704</v>
      </c>
      <c r="I1328" s="13" t="str">
        <f t="shared" si="7"/>
        <v>Bananas</v>
      </c>
      <c r="J1328" s="13" t="str">
        <f t="shared" si="8"/>
        <v>1</v>
      </c>
      <c r="K1328" s="13" t="str">
        <f t="shared" si="9"/>
        <v>25</v>
      </c>
    </row>
    <row r="1329">
      <c r="A1329" s="10">
        <v>1328.0</v>
      </c>
      <c r="B1329" s="11" t="s">
        <v>1347</v>
      </c>
      <c r="C1329" s="12" t="str">
        <f t="shared" si="1"/>
        <v>ORDER1337//CUST3704/45412/Potatoes/Q-1/*@?##15</v>
      </c>
      <c r="D1329" s="13" t="str">
        <f t="shared" si="2"/>
        <v>ORDER1337CUST370445412PotatoesQ-1*@?##15</v>
      </c>
      <c r="E1329" s="13" t="str">
        <f t="shared" si="3"/>
        <v>ORDER1337CUST370445412PotatoesQ115</v>
      </c>
      <c r="F1329" s="14">
        <f t="shared" si="4"/>
        <v>45412</v>
      </c>
      <c r="G1329" s="13" t="str">
        <f t="shared" si="5"/>
        <v>ORDER1337</v>
      </c>
      <c r="H1329" s="13" t="str">
        <f t="shared" si="6"/>
        <v>CUST3704</v>
      </c>
      <c r="I1329" s="13" t="str">
        <f t="shared" si="7"/>
        <v>Potatoes</v>
      </c>
      <c r="J1329" s="13" t="str">
        <f t="shared" si="8"/>
        <v>1</v>
      </c>
      <c r="K1329" s="13" t="str">
        <f t="shared" si="9"/>
        <v>15</v>
      </c>
    </row>
    <row r="1330">
      <c r="A1330" s="10">
        <v>1329.0</v>
      </c>
      <c r="B1330" s="11" t="s">
        <v>1348</v>
      </c>
      <c r="C1330" s="12" t="str">
        <f t="shared" si="1"/>
        <v>ORDER1336//CUST3521/45412/Onions/Q-1/*@?##12.5</v>
      </c>
      <c r="D1330" s="13" t="str">
        <f t="shared" si="2"/>
        <v>ORDER1336CUST352145412OnionsQ-1*@?##12.5</v>
      </c>
      <c r="E1330" s="13" t="str">
        <f t="shared" si="3"/>
        <v>ORDER1336CUST352145412OnionsQ112.5</v>
      </c>
      <c r="F1330" s="14">
        <f t="shared" si="4"/>
        <v>45412</v>
      </c>
      <c r="G1330" s="13" t="str">
        <f t="shared" si="5"/>
        <v>ORDER1336</v>
      </c>
      <c r="H1330" s="13" t="str">
        <f t="shared" si="6"/>
        <v>CUST3521</v>
      </c>
      <c r="I1330" s="13" t="str">
        <f t="shared" si="7"/>
        <v>Onions</v>
      </c>
      <c r="J1330" s="13" t="str">
        <f t="shared" si="8"/>
        <v>1</v>
      </c>
      <c r="K1330" s="13" t="str">
        <f t="shared" si="9"/>
        <v>12.5</v>
      </c>
    </row>
    <row r="1331">
      <c r="A1331" s="10">
        <v>1330.0</v>
      </c>
      <c r="B1331" s="11" t="s">
        <v>1349</v>
      </c>
      <c r="C1331" s="12" t="str">
        <f t="shared" si="1"/>
        <v>ORDER1336//CUST3521/45412/Paneer/Q-2/*@?##80</v>
      </c>
      <c r="D1331" s="13" t="str">
        <f t="shared" si="2"/>
        <v>ORDER1336CUST352145412PaneerQ-2*@?##80</v>
      </c>
      <c r="E1331" s="13" t="str">
        <f t="shared" si="3"/>
        <v>ORDER1336CUST352145412PaneerQ280</v>
      </c>
      <c r="F1331" s="14">
        <f t="shared" si="4"/>
        <v>45412</v>
      </c>
      <c r="G1331" s="13" t="str">
        <f t="shared" si="5"/>
        <v>ORDER1336</v>
      </c>
      <c r="H1331" s="13" t="str">
        <f t="shared" si="6"/>
        <v>CUST3521</v>
      </c>
      <c r="I1331" s="13" t="str">
        <f t="shared" si="7"/>
        <v>Paneer</v>
      </c>
      <c r="J1331" s="13" t="str">
        <f t="shared" si="8"/>
        <v>2</v>
      </c>
      <c r="K1331" s="13" t="str">
        <f t="shared" si="9"/>
        <v>80</v>
      </c>
    </row>
    <row r="1332">
      <c r="A1332" s="10">
        <v>1331.0</v>
      </c>
      <c r="B1332" s="11" t="s">
        <v>1350</v>
      </c>
      <c r="C1332" s="12" t="str">
        <f t="shared" si="1"/>
        <v>ORDER1335//CUST8105/45412/Butter/Q-1/*@?##125</v>
      </c>
      <c r="D1332" s="13" t="str">
        <f t="shared" si="2"/>
        <v>ORDER1335CUST810545412ButterQ-1*@?##125</v>
      </c>
      <c r="E1332" s="13" t="str">
        <f t="shared" si="3"/>
        <v>ORDER1335CUST810545412ButterQ1125</v>
      </c>
      <c r="F1332" s="14">
        <f t="shared" si="4"/>
        <v>45412</v>
      </c>
      <c r="G1332" s="13" t="str">
        <f t="shared" si="5"/>
        <v>ORDER1335</v>
      </c>
      <c r="H1332" s="13" t="str">
        <f t="shared" si="6"/>
        <v>CUST8105</v>
      </c>
      <c r="I1332" s="13" t="str">
        <f t="shared" si="7"/>
        <v>Butter</v>
      </c>
      <c r="J1332" s="13" t="str">
        <f t="shared" si="8"/>
        <v>1</v>
      </c>
      <c r="K1332" s="13" t="str">
        <f t="shared" si="9"/>
        <v>125</v>
      </c>
    </row>
    <row r="1333">
      <c r="A1333" s="10">
        <v>1332.0</v>
      </c>
      <c r="B1333" s="11" t="s">
        <v>1351</v>
      </c>
      <c r="C1333" s="12" t="str">
        <f t="shared" si="1"/>
        <v>ORDER1335//CUST8105/45412/CheeseSlices/Q-1/*@?##60</v>
      </c>
      <c r="D1333" s="13" t="str">
        <f t="shared" si="2"/>
        <v>ORDER1335CUST810545412CheeseSlicesQ-1*@?##60</v>
      </c>
      <c r="E1333" s="13" t="str">
        <f t="shared" si="3"/>
        <v>ORDER1335CUST810545412CheeseSlicesQ160</v>
      </c>
      <c r="F1333" s="14">
        <f t="shared" si="4"/>
        <v>45412</v>
      </c>
      <c r="G1333" s="13" t="str">
        <f t="shared" si="5"/>
        <v>ORDER1335</v>
      </c>
      <c r="H1333" s="13" t="str">
        <f t="shared" si="6"/>
        <v>CUST8105</v>
      </c>
      <c r="I1333" s="13" t="str">
        <f t="shared" si="7"/>
        <v>CheeseSlices</v>
      </c>
      <c r="J1333" s="13" t="str">
        <f t="shared" si="8"/>
        <v>1</v>
      </c>
      <c r="K1333" s="13" t="str">
        <f t="shared" si="9"/>
        <v>60</v>
      </c>
    </row>
    <row r="1334">
      <c r="A1334" s="10">
        <v>1333.0</v>
      </c>
      <c r="B1334" s="11" t="s">
        <v>1352</v>
      </c>
      <c r="C1334" s="12" t="str">
        <f t="shared" si="1"/>
        <v>ORDER1334//CUST1185/45412/Sugar/Q-1/*@?##22.5</v>
      </c>
      <c r="D1334" s="13" t="str">
        <f t="shared" si="2"/>
        <v>ORDER1334CUST118545412SugarQ-1*@?##22.5</v>
      </c>
      <c r="E1334" s="13" t="str">
        <f t="shared" si="3"/>
        <v>ORDER1334CUST118545412SugarQ122.5</v>
      </c>
      <c r="F1334" s="14">
        <f t="shared" si="4"/>
        <v>45412</v>
      </c>
      <c r="G1334" s="13" t="str">
        <f t="shared" si="5"/>
        <v>ORDER1334</v>
      </c>
      <c r="H1334" s="13" t="str">
        <f t="shared" si="6"/>
        <v>CUST1185</v>
      </c>
      <c r="I1334" s="13" t="str">
        <f t="shared" si="7"/>
        <v>Sugar</v>
      </c>
      <c r="J1334" s="13" t="str">
        <f t="shared" si="8"/>
        <v>1</v>
      </c>
      <c r="K1334" s="13" t="str">
        <f t="shared" si="9"/>
        <v>22.5</v>
      </c>
    </row>
    <row r="1335">
      <c r="A1335" s="10">
        <v>1334.0</v>
      </c>
      <c r="B1335" s="11" t="s">
        <v>1353</v>
      </c>
      <c r="C1335" s="12" t="str">
        <f t="shared" si="1"/>
        <v>ORDER1334//CUST1185/45412/CookingOil/Q-1/*@?##75</v>
      </c>
      <c r="D1335" s="13" t="str">
        <f t="shared" si="2"/>
        <v>ORDER1334CUST118545412CookingOilQ-1*@?##75</v>
      </c>
      <c r="E1335" s="13" t="str">
        <f t="shared" si="3"/>
        <v>ORDER1334CUST118545412CookingOilQ175</v>
      </c>
      <c r="F1335" s="14">
        <f t="shared" si="4"/>
        <v>45412</v>
      </c>
      <c r="G1335" s="13" t="str">
        <f t="shared" si="5"/>
        <v>ORDER1334</v>
      </c>
      <c r="H1335" s="13" t="str">
        <f t="shared" si="6"/>
        <v>CUST1185</v>
      </c>
      <c r="I1335" s="13" t="str">
        <f t="shared" si="7"/>
        <v>CookingOil</v>
      </c>
      <c r="J1335" s="13" t="str">
        <f t="shared" si="8"/>
        <v>1</v>
      </c>
      <c r="K1335" s="13" t="str">
        <f t="shared" si="9"/>
        <v>75</v>
      </c>
    </row>
    <row r="1336">
      <c r="A1336" s="10">
        <v>1335.0</v>
      </c>
      <c r="B1336" s="11" t="s">
        <v>1354</v>
      </c>
      <c r="C1336" s="12" t="str">
        <f t="shared" si="1"/>
        <v>ORDER1333//CUST4022/45412/TeaLeaves/Q-1/*@?##60</v>
      </c>
      <c r="D1336" s="13" t="str">
        <f t="shared" si="2"/>
        <v>ORDER1333CUST402245412TeaLeavesQ-1*@?##60</v>
      </c>
      <c r="E1336" s="13" t="str">
        <f t="shared" si="3"/>
        <v>ORDER1333CUST402245412TeaLeavesQ160</v>
      </c>
      <c r="F1336" s="14">
        <f t="shared" si="4"/>
        <v>45412</v>
      </c>
      <c r="G1336" s="13" t="str">
        <f t="shared" si="5"/>
        <v>ORDER1333</v>
      </c>
      <c r="H1336" s="13" t="str">
        <f t="shared" si="6"/>
        <v>CUST4022</v>
      </c>
      <c r="I1336" s="13" t="str">
        <f t="shared" si="7"/>
        <v>TeaLeaves</v>
      </c>
      <c r="J1336" s="13" t="str">
        <f t="shared" si="8"/>
        <v>1</v>
      </c>
      <c r="K1336" s="13" t="str">
        <f t="shared" si="9"/>
        <v>60</v>
      </c>
    </row>
    <row r="1337">
      <c r="A1337" s="10">
        <v>1336.0</v>
      </c>
      <c r="B1337" s="11" t="s">
        <v>1355</v>
      </c>
      <c r="C1337" s="12" t="str">
        <f t="shared" si="1"/>
        <v>ORDER1333//CUST4022/45412/CoffeePowder/Q-1/*@?##45</v>
      </c>
      <c r="D1337" s="13" t="str">
        <f t="shared" si="2"/>
        <v>ORDER1333CUST402245412CoffeePowderQ-1*@?##45</v>
      </c>
      <c r="E1337" s="13" t="str">
        <f t="shared" si="3"/>
        <v>ORDER1333CUST402245412CoffeePowderQ145</v>
      </c>
      <c r="F1337" s="14">
        <f t="shared" si="4"/>
        <v>45412</v>
      </c>
      <c r="G1337" s="13" t="str">
        <f t="shared" si="5"/>
        <v>ORDER1333</v>
      </c>
      <c r="H1337" s="13" t="str">
        <f t="shared" si="6"/>
        <v>CUST4022</v>
      </c>
      <c r="I1337" s="13" t="str">
        <f t="shared" si="7"/>
        <v>CoffeePowder</v>
      </c>
      <c r="J1337" s="13" t="str">
        <f t="shared" si="8"/>
        <v>1</v>
      </c>
      <c r="K1337" s="13" t="str">
        <f t="shared" si="9"/>
        <v>45</v>
      </c>
    </row>
    <row r="1338">
      <c r="A1338" s="10">
        <v>1337.0</v>
      </c>
      <c r="B1338" s="11" t="s">
        <v>1356</v>
      </c>
      <c r="C1338" s="12" t="str">
        <f t="shared" si="1"/>
        <v>ORDER1332//CUST7043/45412/Biscuits/Q-1/*@?##20</v>
      </c>
      <c r="D1338" s="13" t="str">
        <f t="shared" si="2"/>
        <v>ORDER1332CUST704345412BiscuitsQ-1*@?##20</v>
      </c>
      <c r="E1338" s="13" t="str">
        <f t="shared" si="3"/>
        <v>ORDER1332CUST704345412BiscuitsQ120</v>
      </c>
      <c r="F1338" s="14">
        <f t="shared" si="4"/>
        <v>45412</v>
      </c>
      <c r="G1338" s="13" t="str">
        <f t="shared" si="5"/>
        <v>ORDER1332</v>
      </c>
      <c r="H1338" s="13" t="str">
        <f t="shared" si="6"/>
        <v>CUST7043</v>
      </c>
      <c r="I1338" s="13" t="str">
        <f t="shared" si="7"/>
        <v>Biscuits</v>
      </c>
      <c r="J1338" s="13" t="str">
        <f t="shared" si="8"/>
        <v>1</v>
      </c>
      <c r="K1338" s="13" t="str">
        <f t="shared" si="9"/>
        <v>20</v>
      </c>
    </row>
    <row r="1339">
      <c r="A1339" s="10">
        <v>1338.0</v>
      </c>
      <c r="B1339" s="11" t="s">
        <v>1357</v>
      </c>
      <c r="C1339" s="12" t="str">
        <f t="shared" si="1"/>
        <v>ORDER1332//CUST7043/45412/Chocolates/Q-2/*@?##100</v>
      </c>
      <c r="D1339" s="13" t="str">
        <f t="shared" si="2"/>
        <v>ORDER1332CUST704345412ChocolatesQ-2*@?##100</v>
      </c>
      <c r="E1339" s="13" t="str">
        <f t="shared" si="3"/>
        <v>ORDER1332CUST704345412ChocolatesQ2100</v>
      </c>
      <c r="F1339" s="14">
        <f t="shared" si="4"/>
        <v>45412</v>
      </c>
      <c r="G1339" s="13" t="str">
        <f t="shared" si="5"/>
        <v>ORDER1332</v>
      </c>
      <c r="H1339" s="13" t="str">
        <f t="shared" si="6"/>
        <v>CUST7043</v>
      </c>
      <c r="I1339" s="13" t="str">
        <f t="shared" si="7"/>
        <v>Chocolates</v>
      </c>
      <c r="J1339" s="13" t="str">
        <f t="shared" si="8"/>
        <v>2</v>
      </c>
      <c r="K1339" s="13" t="str">
        <f t="shared" si="9"/>
        <v>100</v>
      </c>
    </row>
    <row r="1340">
      <c r="A1340" s="10">
        <v>1339.0</v>
      </c>
      <c r="B1340" s="11" t="s">
        <v>1358</v>
      </c>
      <c r="C1340" s="12" t="str">
        <f t="shared" si="1"/>
        <v>ORDER1331//CUST7965/45412/IceCream/Q-1/*@?##90</v>
      </c>
      <c r="D1340" s="13" t="str">
        <f t="shared" si="2"/>
        <v>ORDER1331CUST796545412IceCreamQ-1*@?##90</v>
      </c>
      <c r="E1340" s="13" t="str">
        <f t="shared" si="3"/>
        <v>ORDER1331CUST796545412IceCreamQ190</v>
      </c>
      <c r="F1340" s="14">
        <f t="shared" si="4"/>
        <v>45412</v>
      </c>
      <c r="G1340" s="13" t="str">
        <f t="shared" si="5"/>
        <v>ORDER1331</v>
      </c>
      <c r="H1340" s="13" t="str">
        <f t="shared" si="6"/>
        <v>CUST7965</v>
      </c>
      <c r="I1340" s="13" t="str">
        <f t="shared" si="7"/>
        <v>IceCream</v>
      </c>
      <c r="J1340" s="13" t="str">
        <f t="shared" si="8"/>
        <v>1</v>
      </c>
      <c r="K1340" s="13" t="str">
        <f t="shared" si="9"/>
        <v>90</v>
      </c>
    </row>
    <row r="1341">
      <c r="A1341" s="10">
        <v>1340.0</v>
      </c>
      <c r="B1341" s="11" t="s">
        <v>1359</v>
      </c>
      <c r="C1341" s="12" t="str">
        <f t="shared" si="1"/>
        <v>ORDER1331//CUST7965/45412/SoftDrink/Q-2/*@?##100</v>
      </c>
      <c r="D1341" s="13" t="str">
        <f t="shared" si="2"/>
        <v>ORDER1331CUST796545412SoftDrinkQ-2*@?##100</v>
      </c>
      <c r="E1341" s="13" t="str">
        <f t="shared" si="3"/>
        <v>ORDER1331CUST796545412SoftDrinkQ2100</v>
      </c>
      <c r="F1341" s="14">
        <f t="shared" si="4"/>
        <v>45412</v>
      </c>
      <c r="G1341" s="13" t="str">
        <f t="shared" si="5"/>
        <v>ORDER1331</v>
      </c>
      <c r="H1341" s="13" t="str">
        <f t="shared" si="6"/>
        <v>CUST7965</v>
      </c>
      <c r="I1341" s="13" t="str">
        <f t="shared" si="7"/>
        <v>SoftDrink</v>
      </c>
      <c r="J1341" s="13" t="str">
        <f t="shared" si="8"/>
        <v>2</v>
      </c>
      <c r="K1341" s="13" t="str">
        <f t="shared" si="9"/>
        <v>100</v>
      </c>
    </row>
    <row r="1342">
      <c r="A1342" s="10">
        <v>1341.0</v>
      </c>
      <c r="B1342" s="11" t="s">
        <v>1360</v>
      </c>
      <c r="C1342" s="12" t="str">
        <f t="shared" si="1"/>
        <v>ORDER1330//CUST6869/45412/BasmatiRice/Q-1/*@?##60</v>
      </c>
      <c r="D1342" s="13" t="str">
        <f t="shared" si="2"/>
        <v>ORDER1330CUST686945412BasmatiRiceQ-1*@?##60</v>
      </c>
      <c r="E1342" s="13" t="str">
        <f t="shared" si="3"/>
        <v>ORDER1330CUST686945412BasmatiRiceQ160</v>
      </c>
      <c r="F1342" s="14">
        <f t="shared" si="4"/>
        <v>45412</v>
      </c>
      <c r="G1342" s="13" t="str">
        <f t="shared" si="5"/>
        <v>ORDER1330</v>
      </c>
      <c r="H1342" s="13" t="str">
        <f t="shared" si="6"/>
        <v>CUST6869</v>
      </c>
      <c r="I1342" s="13" t="str">
        <f t="shared" si="7"/>
        <v>BasmatiRice</v>
      </c>
      <c r="J1342" s="13" t="str">
        <f t="shared" si="8"/>
        <v>1</v>
      </c>
      <c r="K1342" s="13" t="str">
        <f t="shared" si="9"/>
        <v>60</v>
      </c>
    </row>
    <row r="1343">
      <c r="A1343" s="10">
        <v>1342.0</v>
      </c>
      <c r="B1343" s="11" t="s">
        <v>1361</v>
      </c>
      <c r="C1343" s="12" t="str">
        <f t="shared" si="1"/>
        <v>ORDER1330//CUST6869/45412/WholeWheatBread/Q-1/*@?##20</v>
      </c>
      <c r="D1343" s="13" t="str">
        <f t="shared" si="2"/>
        <v>ORDER1330CUST686945412WholeWheatBreadQ-1*@?##20</v>
      </c>
      <c r="E1343" s="13" t="str">
        <f t="shared" si="3"/>
        <v>ORDER1330CUST686945412WholeWheatBreadQ120</v>
      </c>
      <c r="F1343" s="14">
        <f t="shared" si="4"/>
        <v>45412</v>
      </c>
      <c r="G1343" s="13" t="str">
        <f t="shared" si="5"/>
        <v>ORDER1330</v>
      </c>
      <c r="H1343" s="13" t="str">
        <f t="shared" si="6"/>
        <v>CUST6869</v>
      </c>
      <c r="I1343" s="13" t="str">
        <f t="shared" si="7"/>
        <v>WholeWheatBread</v>
      </c>
      <c r="J1343" s="13" t="str">
        <f t="shared" si="8"/>
        <v>1</v>
      </c>
      <c r="K1343" s="13" t="str">
        <f t="shared" si="9"/>
        <v>20</v>
      </c>
    </row>
    <row r="1344">
      <c r="A1344" s="10">
        <v>1343.0</v>
      </c>
      <c r="B1344" s="11" t="s">
        <v>1362</v>
      </c>
      <c r="C1344" s="12" t="str">
        <f t="shared" si="1"/>
        <v>ORDER1329//CUST3384/45412/FreshMilk/Q-1/*@?##30</v>
      </c>
      <c r="D1344" s="13" t="str">
        <f t="shared" si="2"/>
        <v>ORDER1329CUST338445412FreshMilkQ-1*@?##30</v>
      </c>
      <c r="E1344" s="13" t="str">
        <f t="shared" si="3"/>
        <v>ORDER1329CUST338445412FreshMilkQ130</v>
      </c>
      <c r="F1344" s="14">
        <f t="shared" si="4"/>
        <v>45412</v>
      </c>
      <c r="G1344" s="13" t="str">
        <f t="shared" si="5"/>
        <v>ORDER1329</v>
      </c>
      <c r="H1344" s="13" t="str">
        <f t="shared" si="6"/>
        <v>CUST3384</v>
      </c>
      <c r="I1344" s="13" t="str">
        <f t="shared" si="7"/>
        <v>FreshMilk</v>
      </c>
      <c r="J1344" s="13" t="str">
        <f t="shared" si="8"/>
        <v>1</v>
      </c>
      <c r="K1344" s="13" t="str">
        <f t="shared" si="9"/>
        <v>30</v>
      </c>
    </row>
    <row r="1345">
      <c r="A1345" s="10">
        <v>1344.0</v>
      </c>
      <c r="B1345" s="11" t="s">
        <v>1363</v>
      </c>
      <c r="C1345" s="12" t="str">
        <f t="shared" si="1"/>
        <v>ORDER1329//CUST3384/45412/Eggs/Q-2/*@?##80</v>
      </c>
      <c r="D1345" s="13" t="str">
        <f t="shared" si="2"/>
        <v>ORDER1329CUST338445412EggsQ-2*@?##80</v>
      </c>
      <c r="E1345" s="13" t="str">
        <f t="shared" si="3"/>
        <v>ORDER1329CUST338445412EggsQ280</v>
      </c>
      <c r="F1345" s="14">
        <f t="shared" si="4"/>
        <v>45412</v>
      </c>
      <c r="G1345" s="13" t="str">
        <f t="shared" si="5"/>
        <v>ORDER1329</v>
      </c>
      <c r="H1345" s="13" t="str">
        <f t="shared" si="6"/>
        <v>CUST3384</v>
      </c>
      <c r="I1345" s="13" t="str">
        <f t="shared" si="7"/>
        <v>Eggs</v>
      </c>
      <c r="J1345" s="13" t="str">
        <f t="shared" si="8"/>
        <v>2</v>
      </c>
      <c r="K1345" s="13" t="str">
        <f t="shared" si="9"/>
        <v>80</v>
      </c>
    </row>
    <row r="1346">
      <c r="A1346" s="10">
        <v>1345.0</v>
      </c>
      <c r="B1346" s="11" t="s">
        <v>1364</v>
      </c>
      <c r="C1346" s="12" t="str">
        <f t="shared" si="1"/>
        <v>ORDER1328//CUST2658/45412/ChickenBreast/Q-1/*@?##125</v>
      </c>
      <c r="D1346" s="13" t="str">
        <f t="shared" si="2"/>
        <v>ORDER1328CUST265845412ChickenBreastQ-1*@?##125</v>
      </c>
      <c r="E1346" s="13" t="str">
        <f t="shared" si="3"/>
        <v>ORDER1328CUST265845412ChickenBreastQ1125</v>
      </c>
      <c r="F1346" s="14">
        <f t="shared" si="4"/>
        <v>45412</v>
      </c>
      <c r="G1346" s="13" t="str">
        <f t="shared" si="5"/>
        <v>ORDER1328</v>
      </c>
      <c r="H1346" s="13" t="str">
        <f t="shared" si="6"/>
        <v>CUST2658</v>
      </c>
      <c r="I1346" s="13" t="str">
        <f t="shared" si="7"/>
        <v>ChickenBreast</v>
      </c>
      <c r="J1346" s="13" t="str">
        <f t="shared" si="8"/>
        <v>1</v>
      </c>
      <c r="K1346" s="13" t="str">
        <f t="shared" si="9"/>
        <v>125</v>
      </c>
    </row>
    <row r="1347">
      <c r="A1347" s="10">
        <v>1346.0</v>
      </c>
      <c r="B1347" s="11" t="s">
        <v>1365</v>
      </c>
      <c r="C1347" s="12" t="str">
        <f t="shared" si="1"/>
        <v>ORDER1328//CUST2658/45412/Apples/Q-1/*@?##75</v>
      </c>
      <c r="D1347" s="13" t="str">
        <f t="shared" si="2"/>
        <v>ORDER1328CUST265845412ApplesQ-1*@?##75</v>
      </c>
      <c r="E1347" s="13" t="str">
        <f t="shared" si="3"/>
        <v>ORDER1328CUST265845412ApplesQ175</v>
      </c>
      <c r="F1347" s="14">
        <f t="shared" si="4"/>
        <v>45412</v>
      </c>
      <c r="G1347" s="13" t="str">
        <f t="shared" si="5"/>
        <v>ORDER1328</v>
      </c>
      <c r="H1347" s="13" t="str">
        <f t="shared" si="6"/>
        <v>CUST2658</v>
      </c>
      <c r="I1347" s="13" t="str">
        <f t="shared" si="7"/>
        <v>Apples</v>
      </c>
      <c r="J1347" s="13" t="str">
        <f t="shared" si="8"/>
        <v>1</v>
      </c>
      <c r="K1347" s="13" t="str">
        <f t="shared" si="9"/>
        <v>75</v>
      </c>
    </row>
    <row r="1348">
      <c r="A1348" s="10">
        <v>1347.0</v>
      </c>
      <c r="B1348" s="11" t="s">
        <v>1366</v>
      </c>
      <c r="C1348" s="12" t="str">
        <f t="shared" si="1"/>
        <v>ORDER1327//CUST4675/45412/Bananas/Q-1/*@?##25</v>
      </c>
      <c r="D1348" s="13" t="str">
        <f t="shared" si="2"/>
        <v>ORDER1327CUST467545412BananasQ-1*@?##25</v>
      </c>
      <c r="E1348" s="13" t="str">
        <f t="shared" si="3"/>
        <v>ORDER1327CUST467545412BananasQ125</v>
      </c>
      <c r="F1348" s="14">
        <f t="shared" si="4"/>
        <v>45412</v>
      </c>
      <c r="G1348" s="13" t="str">
        <f t="shared" si="5"/>
        <v>ORDER1327</v>
      </c>
      <c r="H1348" s="13" t="str">
        <f t="shared" si="6"/>
        <v>CUST4675</v>
      </c>
      <c r="I1348" s="13" t="str">
        <f t="shared" si="7"/>
        <v>Bananas</v>
      </c>
      <c r="J1348" s="13" t="str">
        <f t="shared" si="8"/>
        <v>1</v>
      </c>
      <c r="K1348" s="13" t="str">
        <f t="shared" si="9"/>
        <v>25</v>
      </c>
    </row>
    <row r="1349">
      <c r="A1349" s="10">
        <v>1348.0</v>
      </c>
      <c r="B1349" s="11" t="s">
        <v>1367</v>
      </c>
      <c r="C1349" s="12" t="str">
        <f t="shared" si="1"/>
        <v>ORDER1327//CUST4675/45412/Potatoes/Q-1/*@?##15</v>
      </c>
      <c r="D1349" s="13" t="str">
        <f t="shared" si="2"/>
        <v>ORDER1327CUST467545412PotatoesQ-1*@?##15</v>
      </c>
      <c r="E1349" s="13" t="str">
        <f t="shared" si="3"/>
        <v>ORDER1327CUST467545412PotatoesQ115</v>
      </c>
      <c r="F1349" s="14">
        <f t="shared" si="4"/>
        <v>45412</v>
      </c>
      <c r="G1349" s="13" t="str">
        <f t="shared" si="5"/>
        <v>ORDER1327</v>
      </c>
      <c r="H1349" s="13" t="str">
        <f t="shared" si="6"/>
        <v>CUST4675</v>
      </c>
      <c r="I1349" s="13" t="str">
        <f t="shared" si="7"/>
        <v>Potatoes</v>
      </c>
      <c r="J1349" s="13" t="str">
        <f t="shared" si="8"/>
        <v>1</v>
      </c>
      <c r="K1349" s="13" t="str">
        <f t="shared" si="9"/>
        <v>15</v>
      </c>
    </row>
    <row r="1350">
      <c r="A1350" s="10">
        <v>1349.0</v>
      </c>
      <c r="B1350" s="11" t="s">
        <v>1368</v>
      </c>
      <c r="C1350" s="12" t="str">
        <f t="shared" si="1"/>
        <v>ORDER1326//CUST7626/45412/Onions/Q-1/*@?##12.5</v>
      </c>
      <c r="D1350" s="13" t="str">
        <f t="shared" si="2"/>
        <v>ORDER1326CUST762645412OnionsQ-1*@?##12.5</v>
      </c>
      <c r="E1350" s="13" t="str">
        <f t="shared" si="3"/>
        <v>ORDER1326CUST762645412OnionsQ112.5</v>
      </c>
      <c r="F1350" s="14">
        <f t="shared" si="4"/>
        <v>45412</v>
      </c>
      <c r="G1350" s="13" t="str">
        <f t="shared" si="5"/>
        <v>ORDER1326</v>
      </c>
      <c r="H1350" s="13" t="str">
        <f t="shared" si="6"/>
        <v>CUST7626</v>
      </c>
      <c r="I1350" s="13" t="str">
        <f t="shared" si="7"/>
        <v>Onions</v>
      </c>
      <c r="J1350" s="13" t="str">
        <f t="shared" si="8"/>
        <v>1</v>
      </c>
      <c r="K1350" s="13" t="str">
        <f t="shared" si="9"/>
        <v>12.5</v>
      </c>
    </row>
    <row r="1351">
      <c r="A1351" s="10">
        <v>1350.0</v>
      </c>
      <c r="B1351" s="11" t="s">
        <v>1369</v>
      </c>
      <c r="C1351" s="12" t="str">
        <f t="shared" si="1"/>
        <v>ORDER1326//CUST7626/45412/Paneer/Q-2/*@?##80</v>
      </c>
      <c r="D1351" s="13" t="str">
        <f t="shared" si="2"/>
        <v>ORDER1326CUST762645412PaneerQ-2*@?##80</v>
      </c>
      <c r="E1351" s="13" t="str">
        <f t="shared" si="3"/>
        <v>ORDER1326CUST762645412PaneerQ280</v>
      </c>
      <c r="F1351" s="14">
        <f t="shared" si="4"/>
        <v>45412</v>
      </c>
      <c r="G1351" s="13" t="str">
        <f t="shared" si="5"/>
        <v>ORDER1326</v>
      </c>
      <c r="H1351" s="13" t="str">
        <f t="shared" si="6"/>
        <v>CUST7626</v>
      </c>
      <c r="I1351" s="13" t="str">
        <f t="shared" si="7"/>
        <v>Paneer</v>
      </c>
      <c r="J1351" s="13" t="str">
        <f t="shared" si="8"/>
        <v>2</v>
      </c>
      <c r="K1351" s="13" t="str">
        <f t="shared" si="9"/>
        <v>80</v>
      </c>
    </row>
    <row r="1352">
      <c r="A1352" s="10">
        <v>1351.0</v>
      </c>
      <c r="B1352" s="11" t="s">
        <v>1370</v>
      </c>
      <c r="C1352" s="12" t="str">
        <f t="shared" si="1"/>
        <v>ORDER1325//CUST6327/45412/Butter/Q-2/*@?##250</v>
      </c>
      <c r="D1352" s="13" t="str">
        <f t="shared" si="2"/>
        <v>ORDER1325CUST632745412ButterQ-2*@?##250</v>
      </c>
      <c r="E1352" s="13" t="str">
        <f t="shared" si="3"/>
        <v>ORDER1325CUST632745412ButterQ2250</v>
      </c>
      <c r="F1352" s="14">
        <f t="shared" si="4"/>
        <v>45412</v>
      </c>
      <c r="G1352" s="13" t="str">
        <f t="shared" si="5"/>
        <v>ORDER1325</v>
      </c>
      <c r="H1352" s="13" t="str">
        <f t="shared" si="6"/>
        <v>CUST6327</v>
      </c>
      <c r="I1352" s="13" t="str">
        <f t="shared" si="7"/>
        <v>Butter</v>
      </c>
      <c r="J1352" s="13" t="str">
        <f t="shared" si="8"/>
        <v>2</v>
      </c>
      <c r="K1352" s="13" t="str">
        <f t="shared" si="9"/>
        <v>250</v>
      </c>
    </row>
    <row r="1353">
      <c r="A1353" s="10">
        <v>1352.0</v>
      </c>
      <c r="B1353" s="11" t="s">
        <v>1371</v>
      </c>
      <c r="C1353" s="12" t="str">
        <f t="shared" si="1"/>
        <v>ORDER1325//CUST6327/45412/CheeseSlices/Q-1/*@?##60</v>
      </c>
      <c r="D1353" s="13" t="str">
        <f t="shared" si="2"/>
        <v>ORDER1325CUST632745412CheeseSlicesQ-1*@?##60</v>
      </c>
      <c r="E1353" s="13" t="str">
        <f t="shared" si="3"/>
        <v>ORDER1325CUST632745412CheeseSlicesQ160</v>
      </c>
      <c r="F1353" s="14">
        <f t="shared" si="4"/>
        <v>45412</v>
      </c>
      <c r="G1353" s="13" t="str">
        <f t="shared" si="5"/>
        <v>ORDER1325</v>
      </c>
      <c r="H1353" s="13" t="str">
        <f t="shared" si="6"/>
        <v>CUST6327</v>
      </c>
      <c r="I1353" s="13" t="str">
        <f t="shared" si="7"/>
        <v>CheeseSlices</v>
      </c>
      <c r="J1353" s="13" t="str">
        <f t="shared" si="8"/>
        <v>1</v>
      </c>
      <c r="K1353" s="13" t="str">
        <f t="shared" si="9"/>
        <v>60</v>
      </c>
    </row>
    <row r="1354">
      <c r="A1354" s="10">
        <v>1353.0</v>
      </c>
      <c r="B1354" s="11" t="s">
        <v>1372</v>
      </c>
      <c r="C1354" s="12" t="str">
        <f t="shared" si="1"/>
        <v>ORDER1324//CUST7909/45412/Sugar/Q-1/*@?##22.5</v>
      </c>
      <c r="D1354" s="13" t="str">
        <f t="shared" si="2"/>
        <v>ORDER1324CUST790945412SugarQ-1*@?##22.5</v>
      </c>
      <c r="E1354" s="13" t="str">
        <f t="shared" si="3"/>
        <v>ORDER1324CUST790945412SugarQ122.5</v>
      </c>
      <c r="F1354" s="14">
        <f t="shared" si="4"/>
        <v>45412</v>
      </c>
      <c r="G1354" s="13" t="str">
        <f t="shared" si="5"/>
        <v>ORDER1324</v>
      </c>
      <c r="H1354" s="13" t="str">
        <f t="shared" si="6"/>
        <v>CUST7909</v>
      </c>
      <c r="I1354" s="13" t="str">
        <f t="shared" si="7"/>
        <v>Sugar</v>
      </c>
      <c r="J1354" s="13" t="str">
        <f t="shared" si="8"/>
        <v>1</v>
      </c>
      <c r="K1354" s="13" t="str">
        <f t="shared" si="9"/>
        <v>22.5</v>
      </c>
    </row>
    <row r="1355">
      <c r="A1355" s="10">
        <v>1354.0</v>
      </c>
      <c r="B1355" s="11" t="s">
        <v>1373</v>
      </c>
      <c r="C1355" s="12" t="str">
        <f t="shared" si="1"/>
        <v>ORDER1324//CUST7909/45412/CookingOil/Q-1/*@?##75</v>
      </c>
      <c r="D1355" s="13" t="str">
        <f t="shared" si="2"/>
        <v>ORDER1324CUST790945412CookingOilQ-1*@?##75</v>
      </c>
      <c r="E1355" s="13" t="str">
        <f t="shared" si="3"/>
        <v>ORDER1324CUST790945412CookingOilQ175</v>
      </c>
      <c r="F1355" s="14">
        <f t="shared" si="4"/>
        <v>45412</v>
      </c>
      <c r="G1355" s="13" t="str">
        <f t="shared" si="5"/>
        <v>ORDER1324</v>
      </c>
      <c r="H1355" s="13" t="str">
        <f t="shared" si="6"/>
        <v>CUST7909</v>
      </c>
      <c r="I1355" s="13" t="str">
        <f t="shared" si="7"/>
        <v>CookingOil</v>
      </c>
      <c r="J1355" s="13" t="str">
        <f t="shared" si="8"/>
        <v>1</v>
      </c>
      <c r="K1355" s="13" t="str">
        <f t="shared" si="9"/>
        <v>75</v>
      </c>
    </row>
    <row r="1356">
      <c r="A1356" s="10">
        <v>1355.0</v>
      </c>
      <c r="B1356" s="11" t="s">
        <v>1374</v>
      </c>
      <c r="C1356" s="12" t="str">
        <f t="shared" si="1"/>
        <v>ORDER1323//CUST8836/45412/TeaLeaves/Q-2/*@?##120</v>
      </c>
      <c r="D1356" s="13" t="str">
        <f t="shared" si="2"/>
        <v>ORDER1323CUST883645412TeaLeavesQ-2*@?##120</v>
      </c>
      <c r="E1356" s="13" t="str">
        <f t="shared" si="3"/>
        <v>ORDER1323CUST883645412TeaLeavesQ2120</v>
      </c>
      <c r="F1356" s="14">
        <f t="shared" si="4"/>
        <v>45412</v>
      </c>
      <c r="G1356" s="13" t="str">
        <f t="shared" si="5"/>
        <v>ORDER1323</v>
      </c>
      <c r="H1356" s="13" t="str">
        <f t="shared" si="6"/>
        <v>CUST8836</v>
      </c>
      <c r="I1356" s="13" t="str">
        <f t="shared" si="7"/>
        <v>TeaLeaves</v>
      </c>
      <c r="J1356" s="13" t="str">
        <f t="shared" si="8"/>
        <v>2</v>
      </c>
      <c r="K1356" s="13" t="str">
        <f t="shared" si="9"/>
        <v>120</v>
      </c>
    </row>
    <row r="1357">
      <c r="A1357" s="10">
        <v>1356.0</v>
      </c>
      <c r="B1357" s="11" t="s">
        <v>1375</v>
      </c>
      <c r="C1357" s="12" t="str">
        <f t="shared" si="1"/>
        <v>ORDER1323//CUST8836/45412/CoffeePowder/Q-1/*@?##45</v>
      </c>
      <c r="D1357" s="13" t="str">
        <f t="shared" si="2"/>
        <v>ORDER1323CUST883645412CoffeePowderQ-1*@?##45</v>
      </c>
      <c r="E1357" s="13" t="str">
        <f t="shared" si="3"/>
        <v>ORDER1323CUST883645412CoffeePowderQ145</v>
      </c>
      <c r="F1357" s="14">
        <f t="shared" si="4"/>
        <v>45412</v>
      </c>
      <c r="G1357" s="13" t="str">
        <f t="shared" si="5"/>
        <v>ORDER1323</v>
      </c>
      <c r="H1357" s="13" t="str">
        <f t="shared" si="6"/>
        <v>CUST8836</v>
      </c>
      <c r="I1357" s="13" t="str">
        <f t="shared" si="7"/>
        <v>CoffeePowder</v>
      </c>
      <c r="J1357" s="13" t="str">
        <f t="shared" si="8"/>
        <v>1</v>
      </c>
      <c r="K1357" s="13" t="str">
        <f t="shared" si="9"/>
        <v>45</v>
      </c>
    </row>
    <row r="1358">
      <c r="A1358" s="10">
        <v>1357.0</v>
      </c>
      <c r="B1358" s="11" t="s">
        <v>1376</v>
      </c>
      <c r="C1358" s="12" t="str">
        <f t="shared" si="1"/>
        <v>ORDER1322//CUST6549/45412/Biscuits/Q-2/*@?##40</v>
      </c>
      <c r="D1358" s="13" t="str">
        <f t="shared" si="2"/>
        <v>ORDER1322CUST654945412BiscuitsQ-2*@?##40</v>
      </c>
      <c r="E1358" s="13" t="str">
        <f t="shared" si="3"/>
        <v>ORDER1322CUST654945412BiscuitsQ240</v>
      </c>
      <c r="F1358" s="14">
        <f t="shared" si="4"/>
        <v>45412</v>
      </c>
      <c r="G1358" s="13" t="str">
        <f t="shared" si="5"/>
        <v>ORDER1322</v>
      </c>
      <c r="H1358" s="13" t="str">
        <f t="shared" si="6"/>
        <v>CUST6549</v>
      </c>
      <c r="I1358" s="13" t="str">
        <f t="shared" si="7"/>
        <v>Biscuits</v>
      </c>
      <c r="J1358" s="13" t="str">
        <f t="shared" si="8"/>
        <v>2</v>
      </c>
      <c r="K1358" s="13" t="str">
        <f t="shared" si="9"/>
        <v>40</v>
      </c>
    </row>
    <row r="1359">
      <c r="A1359" s="10">
        <v>1358.0</v>
      </c>
      <c r="B1359" s="11" t="s">
        <v>1377</v>
      </c>
      <c r="C1359" s="12" t="str">
        <f t="shared" si="1"/>
        <v>ORDER1322//CUST6549/45412/Chocolates/Q-1/*@?##50</v>
      </c>
      <c r="D1359" s="13" t="str">
        <f t="shared" si="2"/>
        <v>ORDER1322CUST654945412ChocolatesQ-1*@?##50</v>
      </c>
      <c r="E1359" s="13" t="str">
        <f t="shared" si="3"/>
        <v>ORDER1322CUST654945412ChocolatesQ150</v>
      </c>
      <c r="F1359" s="14">
        <f t="shared" si="4"/>
        <v>45412</v>
      </c>
      <c r="G1359" s="13" t="str">
        <f t="shared" si="5"/>
        <v>ORDER1322</v>
      </c>
      <c r="H1359" s="13" t="str">
        <f t="shared" si="6"/>
        <v>CUST6549</v>
      </c>
      <c r="I1359" s="13" t="str">
        <f t="shared" si="7"/>
        <v>Chocolates</v>
      </c>
      <c r="J1359" s="13" t="str">
        <f t="shared" si="8"/>
        <v>1</v>
      </c>
      <c r="K1359" s="13" t="str">
        <f t="shared" si="9"/>
        <v>50</v>
      </c>
    </row>
    <row r="1360">
      <c r="A1360" s="10">
        <v>1359.0</v>
      </c>
      <c r="B1360" s="11" t="s">
        <v>1378</v>
      </c>
      <c r="C1360" s="12" t="str">
        <f t="shared" si="1"/>
        <v>ORDER1321//CUST5349/45412/IceCream/Q-1/*@?##90</v>
      </c>
      <c r="D1360" s="13" t="str">
        <f t="shared" si="2"/>
        <v>ORDER1321CUST534945412IceCreamQ-1*@?##90</v>
      </c>
      <c r="E1360" s="13" t="str">
        <f t="shared" si="3"/>
        <v>ORDER1321CUST534945412IceCreamQ190</v>
      </c>
      <c r="F1360" s="14">
        <f t="shared" si="4"/>
        <v>45412</v>
      </c>
      <c r="G1360" s="13" t="str">
        <f t="shared" si="5"/>
        <v>ORDER1321</v>
      </c>
      <c r="H1360" s="13" t="str">
        <f t="shared" si="6"/>
        <v>CUST5349</v>
      </c>
      <c r="I1360" s="13" t="str">
        <f t="shared" si="7"/>
        <v>IceCream</v>
      </c>
      <c r="J1360" s="13" t="str">
        <f t="shared" si="8"/>
        <v>1</v>
      </c>
      <c r="K1360" s="13" t="str">
        <f t="shared" si="9"/>
        <v>90</v>
      </c>
    </row>
    <row r="1361">
      <c r="A1361" s="10">
        <v>1360.0</v>
      </c>
      <c r="B1361" s="11" t="s">
        <v>1379</v>
      </c>
      <c r="C1361" s="12" t="str">
        <f t="shared" si="1"/>
        <v>ORDER1321//CUST5349/45412/SoftDrink/Q-1/*@?##50</v>
      </c>
      <c r="D1361" s="13" t="str">
        <f t="shared" si="2"/>
        <v>ORDER1321CUST534945412SoftDrinkQ-1*@?##50</v>
      </c>
      <c r="E1361" s="13" t="str">
        <f t="shared" si="3"/>
        <v>ORDER1321CUST534945412SoftDrinkQ150</v>
      </c>
      <c r="F1361" s="14">
        <f t="shared" si="4"/>
        <v>45412</v>
      </c>
      <c r="G1361" s="13" t="str">
        <f t="shared" si="5"/>
        <v>ORDER1321</v>
      </c>
      <c r="H1361" s="13" t="str">
        <f t="shared" si="6"/>
        <v>CUST5349</v>
      </c>
      <c r="I1361" s="13" t="str">
        <f t="shared" si="7"/>
        <v>SoftDrink</v>
      </c>
      <c r="J1361" s="13" t="str">
        <f t="shared" si="8"/>
        <v>1</v>
      </c>
      <c r="K1361" s="13" t="str">
        <f t="shared" si="9"/>
        <v>50</v>
      </c>
    </row>
    <row r="1362">
      <c r="A1362" s="10">
        <v>1361.0</v>
      </c>
      <c r="B1362" s="11" t="s">
        <v>1380</v>
      </c>
      <c r="C1362" s="12" t="str">
        <f t="shared" si="1"/>
        <v>ORDER1320//CUST7909/45412/BasmatiRice/Q-1/*@?##60</v>
      </c>
      <c r="D1362" s="13" t="str">
        <f t="shared" si="2"/>
        <v>ORDER1320CUST790945412BasmatiRiceQ-1*@?##60</v>
      </c>
      <c r="E1362" s="13" t="str">
        <f t="shared" si="3"/>
        <v>ORDER1320CUST790945412BasmatiRiceQ160</v>
      </c>
      <c r="F1362" s="14">
        <f t="shared" si="4"/>
        <v>45412</v>
      </c>
      <c r="G1362" s="13" t="str">
        <f t="shared" si="5"/>
        <v>ORDER1320</v>
      </c>
      <c r="H1362" s="13" t="str">
        <f t="shared" si="6"/>
        <v>CUST7909</v>
      </c>
      <c r="I1362" s="13" t="str">
        <f t="shared" si="7"/>
        <v>BasmatiRice</v>
      </c>
      <c r="J1362" s="13" t="str">
        <f t="shared" si="8"/>
        <v>1</v>
      </c>
      <c r="K1362" s="13" t="str">
        <f t="shared" si="9"/>
        <v>60</v>
      </c>
    </row>
    <row r="1363">
      <c r="A1363" s="10">
        <v>1362.0</v>
      </c>
      <c r="B1363" s="11" t="s">
        <v>1381</v>
      </c>
      <c r="C1363" s="12" t="str">
        <f t="shared" si="1"/>
        <v>ORDER1320//CUST7909/45412/WholeWheatBread/Q-2/*@?##40</v>
      </c>
      <c r="D1363" s="13" t="str">
        <f t="shared" si="2"/>
        <v>ORDER1320CUST790945412WholeWheatBreadQ-2*@?##40</v>
      </c>
      <c r="E1363" s="13" t="str">
        <f t="shared" si="3"/>
        <v>ORDER1320CUST790945412WholeWheatBreadQ240</v>
      </c>
      <c r="F1363" s="14">
        <f t="shared" si="4"/>
        <v>45412</v>
      </c>
      <c r="G1363" s="13" t="str">
        <f t="shared" si="5"/>
        <v>ORDER1320</v>
      </c>
      <c r="H1363" s="13" t="str">
        <f t="shared" si="6"/>
        <v>CUST7909</v>
      </c>
      <c r="I1363" s="13" t="str">
        <f t="shared" si="7"/>
        <v>WholeWheatBread</v>
      </c>
      <c r="J1363" s="13" t="str">
        <f t="shared" si="8"/>
        <v>2</v>
      </c>
      <c r="K1363" s="13" t="str">
        <f t="shared" si="9"/>
        <v>40</v>
      </c>
    </row>
    <row r="1364">
      <c r="A1364" s="10">
        <v>1363.0</v>
      </c>
      <c r="B1364" s="11" t="s">
        <v>1382</v>
      </c>
      <c r="C1364" s="12" t="str">
        <f t="shared" si="1"/>
        <v>ORDER1319//CUST6210/45412/FreshMilk/Q-1/*@?##30</v>
      </c>
      <c r="D1364" s="13" t="str">
        <f t="shared" si="2"/>
        <v>ORDER1319CUST621045412FreshMilkQ-1*@?##30</v>
      </c>
      <c r="E1364" s="13" t="str">
        <f t="shared" si="3"/>
        <v>ORDER1319CUST621045412FreshMilkQ130</v>
      </c>
      <c r="F1364" s="14">
        <f t="shared" si="4"/>
        <v>45412</v>
      </c>
      <c r="G1364" s="13" t="str">
        <f t="shared" si="5"/>
        <v>ORDER1319</v>
      </c>
      <c r="H1364" s="13" t="str">
        <f t="shared" si="6"/>
        <v>CUST6210</v>
      </c>
      <c r="I1364" s="13" t="str">
        <f t="shared" si="7"/>
        <v>FreshMilk</v>
      </c>
      <c r="J1364" s="13" t="str">
        <f t="shared" si="8"/>
        <v>1</v>
      </c>
      <c r="K1364" s="13" t="str">
        <f t="shared" si="9"/>
        <v>30</v>
      </c>
    </row>
    <row r="1365">
      <c r="A1365" s="10">
        <v>1364.0</v>
      </c>
      <c r="B1365" s="11" t="s">
        <v>1383</v>
      </c>
      <c r="C1365" s="12" t="str">
        <f t="shared" si="1"/>
        <v>ORDER1319//CUST6210/45412/Eggs/Q-1/*@?##40</v>
      </c>
      <c r="D1365" s="13" t="str">
        <f t="shared" si="2"/>
        <v>ORDER1319CUST621045412EggsQ-1*@?##40</v>
      </c>
      <c r="E1365" s="13" t="str">
        <f t="shared" si="3"/>
        <v>ORDER1319CUST621045412EggsQ140</v>
      </c>
      <c r="F1365" s="14">
        <f t="shared" si="4"/>
        <v>45412</v>
      </c>
      <c r="G1365" s="13" t="str">
        <f t="shared" si="5"/>
        <v>ORDER1319</v>
      </c>
      <c r="H1365" s="13" t="str">
        <f t="shared" si="6"/>
        <v>CUST6210</v>
      </c>
      <c r="I1365" s="13" t="str">
        <f t="shared" si="7"/>
        <v>Eggs</v>
      </c>
      <c r="J1365" s="13" t="str">
        <f t="shared" si="8"/>
        <v>1</v>
      </c>
      <c r="K1365" s="13" t="str">
        <f t="shared" si="9"/>
        <v>40</v>
      </c>
    </row>
    <row r="1366">
      <c r="A1366" s="10">
        <v>1365.0</v>
      </c>
      <c r="B1366" s="11" t="s">
        <v>1384</v>
      </c>
      <c r="C1366" s="12" t="str">
        <f t="shared" si="1"/>
        <v>ORDER1318//CUST3153/45411/ChickenBreast/Q-1/*@?##125</v>
      </c>
      <c r="D1366" s="13" t="str">
        <f t="shared" si="2"/>
        <v>ORDER1318CUST315345411ChickenBreastQ-1*@?##125</v>
      </c>
      <c r="E1366" s="13" t="str">
        <f t="shared" si="3"/>
        <v>ORDER1318CUST315345411ChickenBreastQ1125</v>
      </c>
      <c r="F1366" s="14">
        <f t="shared" si="4"/>
        <v>45411</v>
      </c>
      <c r="G1366" s="13" t="str">
        <f t="shared" si="5"/>
        <v>ORDER1318</v>
      </c>
      <c r="H1366" s="13" t="str">
        <f t="shared" si="6"/>
        <v>CUST3153</v>
      </c>
      <c r="I1366" s="13" t="str">
        <f t="shared" si="7"/>
        <v>ChickenBreast</v>
      </c>
      <c r="J1366" s="13" t="str">
        <f t="shared" si="8"/>
        <v>1</v>
      </c>
      <c r="K1366" s="13" t="str">
        <f t="shared" si="9"/>
        <v>125</v>
      </c>
    </row>
    <row r="1367">
      <c r="A1367" s="10">
        <v>1366.0</v>
      </c>
      <c r="B1367" s="11" t="s">
        <v>1385</v>
      </c>
      <c r="C1367" s="12" t="str">
        <f t="shared" si="1"/>
        <v>ORDER1318//CUST3153/45411/Apples/Q-2/*@?##150</v>
      </c>
      <c r="D1367" s="13" t="str">
        <f t="shared" si="2"/>
        <v>ORDER1318CUST315345411ApplesQ-2*@?##150</v>
      </c>
      <c r="E1367" s="13" t="str">
        <f t="shared" si="3"/>
        <v>ORDER1318CUST315345411ApplesQ2150</v>
      </c>
      <c r="F1367" s="14">
        <f t="shared" si="4"/>
        <v>45411</v>
      </c>
      <c r="G1367" s="13" t="str">
        <f t="shared" si="5"/>
        <v>ORDER1318</v>
      </c>
      <c r="H1367" s="13" t="str">
        <f t="shared" si="6"/>
        <v>CUST3153</v>
      </c>
      <c r="I1367" s="13" t="str">
        <f t="shared" si="7"/>
        <v>Apples</v>
      </c>
      <c r="J1367" s="13" t="str">
        <f t="shared" si="8"/>
        <v>2</v>
      </c>
      <c r="K1367" s="13" t="str">
        <f t="shared" si="9"/>
        <v>150</v>
      </c>
    </row>
    <row r="1368">
      <c r="A1368" s="10">
        <v>1367.0</v>
      </c>
      <c r="B1368" s="11" t="s">
        <v>1386</v>
      </c>
      <c r="C1368" s="12" t="str">
        <f t="shared" si="1"/>
        <v>ORDER1317//CUST6549/45411/Bananas/Q-1/*@?##25</v>
      </c>
      <c r="D1368" s="13" t="str">
        <f t="shared" si="2"/>
        <v>ORDER1317CUST654945411BananasQ-1*@?##25</v>
      </c>
      <c r="E1368" s="13" t="str">
        <f t="shared" si="3"/>
        <v>ORDER1317CUST654945411BananasQ125</v>
      </c>
      <c r="F1368" s="14">
        <f t="shared" si="4"/>
        <v>45411</v>
      </c>
      <c r="G1368" s="13" t="str">
        <f t="shared" si="5"/>
        <v>ORDER1317</v>
      </c>
      <c r="H1368" s="13" t="str">
        <f t="shared" si="6"/>
        <v>CUST6549</v>
      </c>
      <c r="I1368" s="13" t="str">
        <f t="shared" si="7"/>
        <v>Bananas</v>
      </c>
      <c r="J1368" s="13" t="str">
        <f t="shared" si="8"/>
        <v>1</v>
      </c>
      <c r="K1368" s="13" t="str">
        <f t="shared" si="9"/>
        <v>25</v>
      </c>
    </row>
    <row r="1369">
      <c r="A1369" s="10">
        <v>1368.0</v>
      </c>
      <c r="B1369" s="11" t="s">
        <v>1387</v>
      </c>
      <c r="C1369" s="12" t="str">
        <f t="shared" si="1"/>
        <v>ORDER1317//CUST6549/45411/Potatoes/Q-1/*@?##15</v>
      </c>
      <c r="D1369" s="13" t="str">
        <f t="shared" si="2"/>
        <v>ORDER1317CUST654945411PotatoesQ-1*@?##15</v>
      </c>
      <c r="E1369" s="13" t="str">
        <f t="shared" si="3"/>
        <v>ORDER1317CUST654945411PotatoesQ115</v>
      </c>
      <c r="F1369" s="14">
        <f t="shared" si="4"/>
        <v>45411</v>
      </c>
      <c r="G1369" s="13" t="str">
        <f t="shared" si="5"/>
        <v>ORDER1317</v>
      </c>
      <c r="H1369" s="13" t="str">
        <f t="shared" si="6"/>
        <v>CUST6549</v>
      </c>
      <c r="I1369" s="13" t="str">
        <f t="shared" si="7"/>
        <v>Potatoes</v>
      </c>
      <c r="J1369" s="13" t="str">
        <f t="shared" si="8"/>
        <v>1</v>
      </c>
      <c r="K1369" s="13" t="str">
        <f t="shared" si="9"/>
        <v>15</v>
      </c>
    </row>
    <row r="1370">
      <c r="A1370" s="10">
        <v>1369.0</v>
      </c>
      <c r="B1370" s="11" t="s">
        <v>1388</v>
      </c>
      <c r="C1370" s="12" t="str">
        <f t="shared" si="1"/>
        <v>ORDER1316//CUST3704/45411/Onions/Q-1/*@?##12.5</v>
      </c>
      <c r="D1370" s="13" t="str">
        <f t="shared" si="2"/>
        <v>ORDER1316CUST370445411OnionsQ-1*@?##12.5</v>
      </c>
      <c r="E1370" s="13" t="str">
        <f t="shared" si="3"/>
        <v>ORDER1316CUST370445411OnionsQ112.5</v>
      </c>
      <c r="F1370" s="14">
        <f t="shared" si="4"/>
        <v>45411</v>
      </c>
      <c r="G1370" s="13" t="str">
        <f t="shared" si="5"/>
        <v>ORDER1316</v>
      </c>
      <c r="H1370" s="13" t="str">
        <f t="shared" si="6"/>
        <v>CUST3704</v>
      </c>
      <c r="I1370" s="13" t="str">
        <f t="shared" si="7"/>
        <v>Onions</v>
      </c>
      <c r="J1370" s="13" t="str">
        <f t="shared" si="8"/>
        <v>1</v>
      </c>
      <c r="K1370" s="13" t="str">
        <f t="shared" si="9"/>
        <v>12.5</v>
      </c>
    </row>
    <row r="1371">
      <c r="A1371" s="10">
        <v>1370.0</v>
      </c>
      <c r="B1371" s="11" t="s">
        <v>1389</v>
      </c>
      <c r="C1371" s="12" t="str">
        <f t="shared" si="1"/>
        <v>ORDER1316//CUST3704/45411/Paneer/Q-1/*@?##40</v>
      </c>
      <c r="D1371" s="13" t="str">
        <f t="shared" si="2"/>
        <v>ORDER1316CUST370445411PaneerQ-1*@?##40</v>
      </c>
      <c r="E1371" s="13" t="str">
        <f t="shared" si="3"/>
        <v>ORDER1316CUST370445411PaneerQ140</v>
      </c>
      <c r="F1371" s="14">
        <f t="shared" si="4"/>
        <v>45411</v>
      </c>
      <c r="G1371" s="13" t="str">
        <f t="shared" si="5"/>
        <v>ORDER1316</v>
      </c>
      <c r="H1371" s="13" t="str">
        <f t="shared" si="6"/>
        <v>CUST3704</v>
      </c>
      <c r="I1371" s="13" t="str">
        <f t="shared" si="7"/>
        <v>Paneer</v>
      </c>
      <c r="J1371" s="13" t="str">
        <f t="shared" si="8"/>
        <v>1</v>
      </c>
      <c r="K1371" s="13" t="str">
        <f t="shared" si="9"/>
        <v>40</v>
      </c>
    </row>
    <row r="1372">
      <c r="A1372" s="10">
        <v>1371.0</v>
      </c>
      <c r="B1372" s="11" t="s">
        <v>1390</v>
      </c>
      <c r="C1372" s="12" t="str">
        <f t="shared" si="1"/>
        <v>ORDER1315//CUST2970/45411/Butter/Q-1/*@?##125</v>
      </c>
      <c r="D1372" s="13" t="str">
        <f t="shared" si="2"/>
        <v>ORDER1315CUST297045411ButterQ-1*@?##125</v>
      </c>
      <c r="E1372" s="13" t="str">
        <f t="shared" si="3"/>
        <v>ORDER1315CUST297045411ButterQ1125</v>
      </c>
      <c r="F1372" s="14">
        <f t="shared" si="4"/>
        <v>45411</v>
      </c>
      <c r="G1372" s="13" t="str">
        <f t="shared" si="5"/>
        <v>ORDER1315</v>
      </c>
      <c r="H1372" s="13" t="str">
        <f t="shared" si="6"/>
        <v>CUST2970</v>
      </c>
      <c r="I1372" s="13" t="str">
        <f t="shared" si="7"/>
        <v>Butter</v>
      </c>
      <c r="J1372" s="13" t="str">
        <f t="shared" si="8"/>
        <v>1</v>
      </c>
      <c r="K1372" s="13" t="str">
        <f t="shared" si="9"/>
        <v>125</v>
      </c>
    </row>
    <row r="1373">
      <c r="A1373" s="10">
        <v>1372.0</v>
      </c>
      <c r="B1373" s="11" t="s">
        <v>1391</v>
      </c>
      <c r="C1373" s="12" t="str">
        <f t="shared" si="1"/>
        <v>ORDER1315//CUST2970/45411/CheeseSlices/Q-1/*@?##60</v>
      </c>
      <c r="D1373" s="13" t="str">
        <f t="shared" si="2"/>
        <v>ORDER1315CUST297045411CheeseSlicesQ-1*@?##60</v>
      </c>
      <c r="E1373" s="13" t="str">
        <f t="shared" si="3"/>
        <v>ORDER1315CUST297045411CheeseSlicesQ160</v>
      </c>
      <c r="F1373" s="14">
        <f t="shared" si="4"/>
        <v>45411</v>
      </c>
      <c r="G1373" s="13" t="str">
        <f t="shared" si="5"/>
        <v>ORDER1315</v>
      </c>
      <c r="H1373" s="13" t="str">
        <f t="shared" si="6"/>
        <v>CUST2970</v>
      </c>
      <c r="I1373" s="13" t="str">
        <f t="shared" si="7"/>
        <v>CheeseSlices</v>
      </c>
      <c r="J1373" s="13" t="str">
        <f t="shared" si="8"/>
        <v>1</v>
      </c>
      <c r="K1373" s="13" t="str">
        <f t="shared" si="9"/>
        <v>60</v>
      </c>
    </row>
    <row r="1374">
      <c r="A1374" s="10">
        <v>1373.0</v>
      </c>
      <c r="B1374" s="11" t="s">
        <v>1392</v>
      </c>
      <c r="C1374" s="12" t="str">
        <f t="shared" si="1"/>
        <v>ORDER1314//CUST1960/45411/Sugar/Q-2/*@?##45</v>
      </c>
      <c r="D1374" s="13" t="str">
        <f t="shared" si="2"/>
        <v>ORDER1314CUST196045411SugarQ-2*@?##45</v>
      </c>
      <c r="E1374" s="13" t="str">
        <f t="shared" si="3"/>
        <v>ORDER1314CUST196045411SugarQ245</v>
      </c>
      <c r="F1374" s="14">
        <f t="shared" si="4"/>
        <v>45411</v>
      </c>
      <c r="G1374" s="13" t="str">
        <f t="shared" si="5"/>
        <v>ORDER1314</v>
      </c>
      <c r="H1374" s="13" t="str">
        <f t="shared" si="6"/>
        <v>CUST1960</v>
      </c>
      <c r="I1374" s="13" t="str">
        <f t="shared" si="7"/>
        <v>Sugar</v>
      </c>
      <c r="J1374" s="13" t="str">
        <f t="shared" si="8"/>
        <v>2</v>
      </c>
      <c r="K1374" s="13" t="str">
        <f t="shared" si="9"/>
        <v>45</v>
      </c>
    </row>
    <row r="1375">
      <c r="A1375" s="10">
        <v>1374.0</v>
      </c>
      <c r="B1375" s="11" t="s">
        <v>1393</v>
      </c>
      <c r="C1375" s="12" t="str">
        <f t="shared" si="1"/>
        <v>ORDER1314//CUST1960/45411/CookingOil/Q-1/*@?##75</v>
      </c>
      <c r="D1375" s="13" t="str">
        <f t="shared" si="2"/>
        <v>ORDER1314CUST196045411CookingOilQ-1*@?##75</v>
      </c>
      <c r="E1375" s="13" t="str">
        <f t="shared" si="3"/>
        <v>ORDER1314CUST196045411CookingOilQ175</v>
      </c>
      <c r="F1375" s="14">
        <f t="shared" si="4"/>
        <v>45411</v>
      </c>
      <c r="G1375" s="13" t="str">
        <f t="shared" si="5"/>
        <v>ORDER1314</v>
      </c>
      <c r="H1375" s="13" t="str">
        <f t="shared" si="6"/>
        <v>CUST1960</v>
      </c>
      <c r="I1375" s="13" t="str">
        <f t="shared" si="7"/>
        <v>CookingOil</v>
      </c>
      <c r="J1375" s="13" t="str">
        <f t="shared" si="8"/>
        <v>1</v>
      </c>
      <c r="K1375" s="13" t="str">
        <f t="shared" si="9"/>
        <v>75</v>
      </c>
    </row>
    <row r="1376">
      <c r="A1376" s="10">
        <v>1375.0</v>
      </c>
      <c r="B1376" s="11" t="s">
        <v>1394</v>
      </c>
      <c r="C1376" s="12" t="str">
        <f t="shared" si="1"/>
        <v>ORDER1313//CUST5349/45411/TeaLeaves/Q-1/*@?##60</v>
      </c>
      <c r="D1376" s="13" t="str">
        <f t="shared" si="2"/>
        <v>ORDER1313CUST534945411TeaLeavesQ-1*@?##60</v>
      </c>
      <c r="E1376" s="13" t="str">
        <f t="shared" si="3"/>
        <v>ORDER1313CUST534945411TeaLeavesQ160</v>
      </c>
      <c r="F1376" s="14">
        <f t="shared" si="4"/>
        <v>45411</v>
      </c>
      <c r="G1376" s="13" t="str">
        <f t="shared" si="5"/>
        <v>ORDER1313</v>
      </c>
      <c r="H1376" s="13" t="str">
        <f t="shared" si="6"/>
        <v>CUST5349</v>
      </c>
      <c r="I1376" s="13" t="str">
        <f t="shared" si="7"/>
        <v>TeaLeaves</v>
      </c>
      <c r="J1376" s="13" t="str">
        <f t="shared" si="8"/>
        <v>1</v>
      </c>
      <c r="K1376" s="13" t="str">
        <f t="shared" si="9"/>
        <v>60</v>
      </c>
    </row>
    <row r="1377">
      <c r="A1377" s="10">
        <v>1376.0</v>
      </c>
      <c r="B1377" s="11" t="s">
        <v>1395</v>
      </c>
      <c r="C1377" s="12" t="str">
        <f t="shared" si="1"/>
        <v>ORDER1313//CUST5349/45411/CoffeePowder/Q-1/*@?##45</v>
      </c>
      <c r="D1377" s="13" t="str">
        <f t="shared" si="2"/>
        <v>ORDER1313CUST534945411CoffeePowderQ-1*@?##45</v>
      </c>
      <c r="E1377" s="13" t="str">
        <f t="shared" si="3"/>
        <v>ORDER1313CUST534945411CoffeePowderQ145</v>
      </c>
      <c r="F1377" s="14">
        <f t="shared" si="4"/>
        <v>45411</v>
      </c>
      <c r="G1377" s="13" t="str">
        <f t="shared" si="5"/>
        <v>ORDER1313</v>
      </c>
      <c r="H1377" s="13" t="str">
        <f t="shared" si="6"/>
        <v>CUST5349</v>
      </c>
      <c r="I1377" s="13" t="str">
        <f t="shared" si="7"/>
        <v>CoffeePowder</v>
      </c>
      <c r="J1377" s="13" t="str">
        <f t="shared" si="8"/>
        <v>1</v>
      </c>
      <c r="K1377" s="13" t="str">
        <f t="shared" si="9"/>
        <v>45</v>
      </c>
    </row>
    <row r="1378">
      <c r="A1378" s="10">
        <v>1377.0</v>
      </c>
      <c r="B1378" s="11" t="s">
        <v>1396</v>
      </c>
      <c r="C1378" s="12" t="str">
        <f t="shared" si="1"/>
        <v>ORDER1312//CUST4759/45411/Biscuits/Q-2/*@?##40</v>
      </c>
      <c r="D1378" s="13" t="str">
        <f t="shared" si="2"/>
        <v>ORDER1312CUST475945411BiscuitsQ-2*@?##40</v>
      </c>
      <c r="E1378" s="13" t="str">
        <f t="shared" si="3"/>
        <v>ORDER1312CUST475945411BiscuitsQ240</v>
      </c>
      <c r="F1378" s="14">
        <f t="shared" si="4"/>
        <v>45411</v>
      </c>
      <c r="G1378" s="13" t="str">
        <f t="shared" si="5"/>
        <v>ORDER1312</v>
      </c>
      <c r="H1378" s="13" t="str">
        <f t="shared" si="6"/>
        <v>CUST4759</v>
      </c>
      <c r="I1378" s="13" t="str">
        <f t="shared" si="7"/>
        <v>Biscuits</v>
      </c>
      <c r="J1378" s="13" t="str">
        <f t="shared" si="8"/>
        <v>2</v>
      </c>
      <c r="K1378" s="13" t="str">
        <f t="shared" si="9"/>
        <v>40</v>
      </c>
    </row>
    <row r="1379">
      <c r="A1379" s="10">
        <v>1378.0</v>
      </c>
      <c r="B1379" s="11" t="s">
        <v>1397</v>
      </c>
      <c r="C1379" s="12" t="str">
        <f t="shared" si="1"/>
        <v>ORDER1312//CUST4759/45411/Chocolates/Q-2/*@?##100</v>
      </c>
      <c r="D1379" s="13" t="str">
        <f t="shared" si="2"/>
        <v>ORDER1312CUST475945411ChocolatesQ-2*@?##100</v>
      </c>
      <c r="E1379" s="13" t="str">
        <f t="shared" si="3"/>
        <v>ORDER1312CUST475945411ChocolatesQ2100</v>
      </c>
      <c r="F1379" s="14">
        <f t="shared" si="4"/>
        <v>45411</v>
      </c>
      <c r="G1379" s="13" t="str">
        <f t="shared" si="5"/>
        <v>ORDER1312</v>
      </c>
      <c r="H1379" s="13" t="str">
        <f t="shared" si="6"/>
        <v>CUST4759</v>
      </c>
      <c r="I1379" s="13" t="str">
        <f t="shared" si="7"/>
        <v>Chocolates</v>
      </c>
      <c r="J1379" s="13" t="str">
        <f t="shared" si="8"/>
        <v>2</v>
      </c>
      <c r="K1379" s="13" t="str">
        <f t="shared" si="9"/>
        <v>100</v>
      </c>
    </row>
    <row r="1380">
      <c r="A1380" s="10">
        <v>1379.0</v>
      </c>
      <c r="B1380" s="11" t="s">
        <v>1398</v>
      </c>
      <c r="C1380" s="12" t="str">
        <f t="shared" si="1"/>
        <v>ORDER1311//CUST8616/45411/IceCream/Q-1/*@?##90</v>
      </c>
      <c r="D1380" s="13" t="str">
        <f t="shared" si="2"/>
        <v>ORDER1311CUST861645411IceCreamQ-1*@?##90</v>
      </c>
      <c r="E1380" s="13" t="str">
        <f t="shared" si="3"/>
        <v>ORDER1311CUST861645411IceCreamQ190</v>
      </c>
      <c r="F1380" s="14">
        <f t="shared" si="4"/>
        <v>45411</v>
      </c>
      <c r="G1380" s="13" t="str">
        <f t="shared" si="5"/>
        <v>ORDER1311</v>
      </c>
      <c r="H1380" s="13" t="str">
        <f t="shared" si="6"/>
        <v>CUST8616</v>
      </c>
      <c r="I1380" s="13" t="str">
        <f t="shared" si="7"/>
        <v>IceCream</v>
      </c>
      <c r="J1380" s="13" t="str">
        <f t="shared" si="8"/>
        <v>1</v>
      </c>
      <c r="K1380" s="13" t="str">
        <f t="shared" si="9"/>
        <v>90</v>
      </c>
    </row>
    <row r="1381">
      <c r="A1381" s="10">
        <v>1380.0</v>
      </c>
      <c r="B1381" s="11" t="s">
        <v>1399</v>
      </c>
      <c r="C1381" s="12" t="str">
        <f t="shared" si="1"/>
        <v>ORDER1311//CUST8616/45411/SoftDrink/Q-1/*@?##50</v>
      </c>
      <c r="D1381" s="13" t="str">
        <f t="shared" si="2"/>
        <v>ORDER1311CUST861645411SoftDrinkQ-1*@?##50</v>
      </c>
      <c r="E1381" s="13" t="str">
        <f t="shared" si="3"/>
        <v>ORDER1311CUST861645411SoftDrinkQ150</v>
      </c>
      <c r="F1381" s="14">
        <f t="shared" si="4"/>
        <v>45411</v>
      </c>
      <c r="G1381" s="13" t="str">
        <f t="shared" si="5"/>
        <v>ORDER1311</v>
      </c>
      <c r="H1381" s="13" t="str">
        <f t="shared" si="6"/>
        <v>CUST8616</v>
      </c>
      <c r="I1381" s="13" t="str">
        <f t="shared" si="7"/>
        <v>SoftDrink</v>
      </c>
      <c r="J1381" s="13" t="str">
        <f t="shared" si="8"/>
        <v>1</v>
      </c>
      <c r="K1381" s="13" t="str">
        <f t="shared" si="9"/>
        <v>50</v>
      </c>
    </row>
    <row r="1382">
      <c r="A1382" s="10">
        <v>1381.0</v>
      </c>
      <c r="B1382" s="11" t="s">
        <v>1400</v>
      </c>
      <c r="C1382" s="12" t="str">
        <f t="shared" si="1"/>
        <v>ORDER1310//CUST6210/45411/BasmatiRice/Q-1/*@?##60</v>
      </c>
      <c r="D1382" s="13" t="str">
        <f t="shared" si="2"/>
        <v>ORDER1310CUST621045411BasmatiRiceQ-1*@?##60</v>
      </c>
      <c r="E1382" s="13" t="str">
        <f t="shared" si="3"/>
        <v>ORDER1310CUST621045411BasmatiRiceQ160</v>
      </c>
      <c r="F1382" s="14">
        <f t="shared" si="4"/>
        <v>45411</v>
      </c>
      <c r="G1382" s="13" t="str">
        <f t="shared" si="5"/>
        <v>ORDER1310</v>
      </c>
      <c r="H1382" s="13" t="str">
        <f t="shared" si="6"/>
        <v>CUST6210</v>
      </c>
      <c r="I1382" s="13" t="str">
        <f t="shared" si="7"/>
        <v>BasmatiRice</v>
      </c>
      <c r="J1382" s="13" t="str">
        <f t="shared" si="8"/>
        <v>1</v>
      </c>
      <c r="K1382" s="13" t="str">
        <f t="shared" si="9"/>
        <v>60</v>
      </c>
    </row>
    <row r="1383">
      <c r="A1383" s="10">
        <v>1382.0</v>
      </c>
      <c r="B1383" s="11" t="s">
        <v>1401</v>
      </c>
      <c r="C1383" s="12" t="str">
        <f t="shared" si="1"/>
        <v>ORDER1310//CUST6210/45411/WholeWheatBread/Q-1/*@?##20</v>
      </c>
      <c r="D1383" s="13" t="str">
        <f t="shared" si="2"/>
        <v>ORDER1310CUST621045411WholeWheatBreadQ-1*@?##20</v>
      </c>
      <c r="E1383" s="13" t="str">
        <f t="shared" si="3"/>
        <v>ORDER1310CUST621045411WholeWheatBreadQ120</v>
      </c>
      <c r="F1383" s="14">
        <f t="shared" si="4"/>
        <v>45411</v>
      </c>
      <c r="G1383" s="13" t="str">
        <f t="shared" si="5"/>
        <v>ORDER1310</v>
      </c>
      <c r="H1383" s="13" t="str">
        <f t="shared" si="6"/>
        <v>CUST6210</v>
      </c>
      <c r="I1383" s="13" t="str">
        <f t="shared" si="7"/>
        <v>WholeWheatBread</v>
      </c>
      <c r="J1383" s="13" t="str">
        <f t="shared" si="8"/>
        <v>1</v>
      </c>
      <c r="K1383" s="13" t="str">
        <f t="shared" si="9"/>
        <v>20</v>
      </c>
    </row>
    <row r="1384">
      <c r="A1384" s="10">
        <v>1383.0</v>
      </c>
      <c r="B1384" s="11" t="s">
        <v>1402</v>
      </c>
      <c r="C1384" s="12" t="str">
        <f t="shared" si="1"/>
        <v>ORDER1309//CUST9482/45411/FreshMilk/Q-1/*@?##30</v>
      </c>
      <c r="D1384" s="13" t="str">
        <f t="shared" si="2"/>
        <v>ORDER1309CUST948245411FreshMilkQ-1*@?##30</v>
      </c>
      <c r="E1384" s="13" t="str">
        <f t="shared" si="3"/>
        <v>ORDER1309CUST948245411FreshMilkQ130</v>
      </c>
      <c r="F1384" s="14">
        <f t="shared" si="4"/>
        <v>45411</v>
      </c>
      <c r="G1384" s="13" t="str">
        <f t="shared" si="5"/>
        <v>ORDER1309</v>
      </c>
      <c r="H1384" s="13" t="str">
        <f t="shared" si="6"/>
        <v>CUST9482</v>
      </c>
      <c r="I1384" s="13" t="str">
        <f t="shared" si="7"/>
        <v>FreshMilk</v>
      </c>
      <c r="J1384" s="13" t="str">
        <f t="shared" si="8"/>
        <v>1</v>
      </c>
      <c r="K1384" s="13" t="str">
        <f t="shared" si="9"/>
        <v>30</v>
      </c>
    </row>
    <row r="1385">
      <c r="A1385" s="10">
        <v>1384.0</v>
      </c>
      <c r="B1385" s="11" t="s">
        <v>1403</v>
      </c>
      <c r="C1385" s="12" t="str">
        <f t="shared" si="1"/>
        <v>ORDER1309//CUST9482/45411/Eggs/Q-1/*@?##40</v>
      </c>
      <c r="D1385" s="13" t="str">
        <f t="shared" si="2"/>
        <v>ORDER1309CUST948245411EggsQ-1*@?##40</v>
      </c>
      <c r="E1385" s="13" t="str">
        <f t="shared" si="3"/>
        <v>ORDER1309CUST948245411EggsQ140</v>
      </c>
      <c r="F1385" s="14">
        <f t="shared" si="4"/>
        <v>45411</v>
      </c>
      <c r="G1385" s="13" t="str">
        <f t="shared" si="5"/>
        <v>ORDER1309</v>
      </c>
      <c r="H1385" s="13" t="str">
        <f t="shared" si="6"/>
        <v>CUST9482</v>
      </c>
      <c r="I1385" s="13" t="str">
        <f t="shared" si="7"/>
        <v>Eggs</v>
      </c>
      <c r="J1385" s="13" t="str">
        <f t="shared" si="8"/>
        <v>1</v>
      </c>
      <c r="K1385" s="13" t="str">
        <f t="shared" si="9"/>
        <v>40</v>
      </c>
    </row>
    <row r="1386">
      <c r="A1386" s="10">
        <v>1385.0</v>
      </c>
      <c r="B1386" s="11" t="s">
        <v>1404</v>
      </c>
      <c r="C1386" s="12" t="str">
        <f t="shared" si="1"/>
        <v>ORDER1308//CUST2679/45411/ChickenBreast/Q-2/*@?##250</v>
      </c>
      <c r="D1386" s="13" t="str">
        <f t="shared" si="2"/>
        <v>ORDER1308CUST267945411ChickenBreastQ-2*@?##250</v>
      </c>
      <c r="E1386" s="13" t="str">
        <f t="shared" si="3"/>
        <v>ORDER1308CUST267945411ChickenBreastQ2250</v>
      </c>
      <c r="F1386" s="14">
        <f t="shared" si="4"/>
        <v>45411</v>
      </c>
      <c r="G1386" s="13" t="str">
        <f t="shared" si="5"/>
        <v>ORDER1308</v>
      </c>
      <c r="H1386" s="13" t="str">
        <f t="shared" si="6"/>
        <v>CUST2679</v>
      </c>
      <c r="I1386" s="13" t="str">
        <f t="shared" si="7"/>
        <v>ChickenBreast</v>
      </c>
      <c r="J1386" s="13" t="str">
        <f t="shared" si="8"/>
        <v>2</v>
      </c>
      <c r="K1386" s="13" t="str">
        <f t="shared" si="9"/>
        <v>250</v>
      </c>
    </row>
    <row r="1387">
      <c r="A1387" s="10">
        <v>1386.0</v>
      </c>
      <c r="B1387" s="11" t="s">
        <v>1405</v>
      </c>
      <c r="C1387" s="12" t="str">
        <f t="shared" si="1"/>
        <v>ORDER1308//CUST2679/45411/Apples/Q-1/*@?##75</v>
      </c>
      <c r="D1387" s="13" t="str">
        <f t="shared" si="2"/>
        <v>ORDER1308CUST267945411ApplesQ-1*@?##75</v>
      </c>
      <c r="E1387" s="13" t="str">
        <f t="shared" si="3"/>
        <v>ORDER1308CUST267945411ApplesQ175</v>
      </c>
      <c r="F1387" s="14">
        <f t="shared" si="4"/>
        <v>45411</v>
      </c>
      <c r="G1387" s="13" t="str">
        <f t="shared" si="5"/>
        <v>ORDER1308</v>
      </c>
      <c r="H1387" s="13" t="str">
        <f t="shared" si="6"/>
        <v>CUST2679</v>
      </c>
      <c r="I1387" s="13" t="str">
        <f t="shared" si="7"/>
        <v>Apples</v>
      </c>
      <c r="J1387" s="13" t="str">
        <f t="shared" si="8"/>
        <v>1</v>
      </c>
      <c r="K1387" s="13" t="str">
        <f t="shared" si="9"/>
        <v>75</v>
      </c>
    </row>
    <row r="1388">
      <c r="A1388" s="10">
        <v>1387.0</v>
      </c>
      <c r="B1388" s="11" t="s">
        <v>1406</v>
      </c>
      <c r="C1388" s="12" t="str">
        <f t="shared" si="1"/>
        <v>ORDER1307//CUST6327/45411/Bananas/Q-1/*@?##25</v>
      </c>
      <c r="D1388" s="13" t="str">
        <f t="shared" si="2"/>
        <v>ORDER1307CUST632745411BananasQ-1*@?##25</v>
      </c>
      <c r="E1388" s="13" t="str">
        <f t="shared" si="3"/>
        <v>ORDER1307CUST632745411BananasQ125</v>
      </c>
      <c r="F1388" s="14">
        <f t="shared" si="4"/>
        <v>45411</v>
      </c>
      <c r="G1388" s="13" t="str">
        <f t="shared" si="5"/>
        <v>ORDER1307</v>
      </c>
      <c r="H1388" s="13" t="str">
        <f t="shared" si="6"/>
        <v>CUST6327</v>
      </c>
      <c r="I1388" s="13" t="str">
        <f t="shared" si="7"/>
        <v>Bananas</v>
      </c>
      <c r="J1388" s="13" t="str">
        <f t="shared" si="8"/>
        <v>1</v>
      </c>
      <c r="K1388" s="13" t="str">
        <f t="shared" si="9"/>
        <v>25</v>
      </c>
    </row>
    <row r="1389">
      <c r="A1389" s="10">
        <v>1388.0</v>
      </c>
      <c r="B1389" s="11" t="s">
        <v>1407</v>
      </c>
      <c r="C1389" s="12" t="str">
        <f t="shared" si="1"/>
        <v>ORDER1307//CUST6327/45411/Potatoes/Q-1/*@?##15</v>
      </c>
      <c r="D1389" s="13" t="str">
        <f t="shared" si="2"/>
        <v>ORDER1307CUST632745411PotatoesQ-1*@?##15</v>
      </c>
      <c r="E1389" s="13" t="str">
        <f t="shared" si="3"/>
        <v>ORDER1307CUST632745411PotatoesQ115</v>
      </c>
      <c r="F1389" s="14">
        <f t="shared" si="4"/>
        <v>45411</v>
      </c>
      <c r="G1389" s="13" t="str">
        <f t="shared" si="5"/>
        <v>ORDER1307</v>
      </c>
      <c r="H1389" s="13" t="str">
        <f t="shared" si="6"/>
        <v>CUST6327</v>
      </c>
      <c r="I1389" s="13" t="str">
        <f t="shared" si="7"/>
        <v>Potatoes</v>
      </c>
      <c r="J1389" s="13" t="str">
        <f t="shared" si="8"/>
        <v>1</v>
      </c>
      <c r="K1389" s="13" t="str">
        <f t="shared" si="9"/>
        <v>15</v>
      </c>
    </row>
    <row r="1390">
      <c r="A1390" s="10">
        <v>1389.0</v>
      </c>
      <c r="B1390" s="11" t="s">
        <v>1408</v>
      </c>
      <c r="C1390" s="12" t="str">
        <f t="shared" si="1"/>
        <v>ORDER1306//CUST6549/45411/Onions/Q-2/*@?##25</v>
      </c>
      <c r="D1390" s="13" t="str">
        <f t="shared" si="2"/>
        <v>ORDER1306CUST654945411OnionsQ-2*@?##25</v>
      </c>
      <c r="E1390" s="13" t="str">
        <f t="shared" si="3"/>
        <v>ORDER1306CUST654945411OnionsQ225</v>
      </c>
      <c r="F1390" s="14">
        <f t="shared" si="4"/>
        <v>45411</v>
      </c>
      <c r="G1390" s="13" t="str">
        <f t="shared" si="5"/>
        <v>ORDER1306</v>
      </c>
      <c r="H1390" s="13" t="str">
        <f t="shared" si="6"/>
        <v>CUST6549</v>
      </c>
      <c r="I1390" s="13" t="str">
        <f t="shared" si="7"/>
        <v>Onions</v>
      </c>
      <c r="J1390" s="13" t="str">
        <f t="shared" si="8"/>
        <v>2</v>
      </c>
      <c r="K1390" s="13" t="str">
        <f t="shared" si="9"/>
        <v>25</v>
      </c>
    </row>
    <row r="1391">
      <c r="A1391" s="10">
        <v>1390.0</v>
      </c>
      <c r="B1391" s="11" t="s">
        <v>1409</v>
      </c>
      <c r="C1391" s="12" t="str">
        <f t="shared" si="1"/>
        <v>ORDER1306//CUST6549/45411/Paneer/Q-2/*@?##80</v>
      </c>
      <c r="D1391" s="13" t="str">
        <f t="shared" si="2"/>
        <v>ORDER1306CUST654945411PaneerQ-2*@?##80</v>
      </c>
      <c r="E1391" s="13" t="str">
        <f t="shared" si="3"/>
        <v>ORDER1306CUST654945411PaneerQ280</v>
      </c>
      <c r="F1391" s="14">
        <f t="shared" si="4"/>
        <v>45411</v>
      </c>
      <c r="G1391" s="13" t="str">
        <f t="shared" si="5"/>
        <v>ORDER1306</v>
      </c>
      <c r="H1391" s="13" t="str">
        <f t="shared" si="6"/>
        <v>CUST6549</v>
      </c>
      <c r="I1391" s="13" t="str">
        <f t="shared" si="7"/>
        <v>Paneer</v>
      </c>
      <c r="J1391" s="13" t="str">
        <f t="shared" si="8"/>
        <v>2</v>
      </c>
      <c r="K1391" s="13" t="str">
        <f t="shared" si="9"/>
        <v>80</v>
      </c>
    </row>
    <row r="1392">
      <c r="A1392" s="10">
        <v>1391.0</v>
      </c>
      <c r="B1392" s="11" t="s">
        <v>1410</v>
      </c>
      <c r="C1392" s="12" t="str">
        <f t="shared" si="1"/>
        <v>ORDER1305//CUST8484/45411/Butter/Q-1/*@?##125</v>
      </c>
      <c r="D1392" s="13" t="str">
        <f t="shared" si="2"/>
        <v>ORDER1305CUST848445411ButterQ-1*@?##125</v>
      </c>
      <c r="E1392" s="13" t="str">
        <f t="shared" si="3"/>
        <v>ORDER1305CUST848445411ButterQ1125</v>
      </c>
      <c r="F1392" s="14">
        <f t="shared" si="4"/>
        <v>45411</v>
      </c>
      <c r="G1392" s="13" t="str">
        <f t="shared" si="5"/>
        <v>ORDER1305</v>
      </c>
      <c r="H1392" s="13" t="str">
        <f t="shared" si="6"/>
        <v>CUST8484</v>
      </c>
      <c r="I1392" s="13" t="str">
        <f t="shared" si="7"/>
        <v>Butter</v>
      </c>
      <c r="J1392" s="13" t="str">
        <f t="shared" si="8"/>
        <v>1</v>
      </c>
      <c r="K1392" s="13" t="str">
        <f t="shared" si="9"/>
        <v>125</v>
      </c>
    </row>
    <row r="1393">
      <c r="A1393" s="10">
        <v>1392.0</v>
      </c>
      <c r="B1393" s="11" t="s">
        <v>1411</v>
      </c>
      <c r="C1393" s="12" t="str">
        <f t="shared" si="1"/>
        <v>ORDER1305//CUST8484/45411/CheeseSlices/Q-1/*@?##60</v>
      </c>
      <c r="D1393" s="13" t="str">
        <f t="shared" si="2"/>
        <v>ORDER1305CUST848445411CheeseSlicesQ-1*@?##60</v>
      </c>
      <c r="E1393" s="13" t="str">
        <f t="shared" si="3"/>
        <v>ORDER1305CUST848445411CheeseSlicesQ160</v>
      </c>
      <c r="F1393" s="14">
        <f t="shared" si="4"/>
        <v>45411</v>
      </c>
      <c r="G1393" s="13" t="str">
        <f t="shared" si="5"/>
        <v>ORDER1305</v>
      </c>
      <c r="H1393" s="13" t="str">
        <f t="shared" si="6"/>
        <v>CUST8484</v>
      </c>
      <c r="I1393" s="13" t="str">
        <f t="shared" si="7"/>
        <v>CheeseSlices</v>
      </c>
      <c r="J1393" s="13" t="str">
        <f t="shared" si="8"/>
        <v>1</v>
      </c>
      <c r="K1393" s="13" t="str">
        <f t="shared" si="9"/>
        <v>60</v>
      </c>
    </row>
    <row r="1394">
      <c r="A1394" s="10">
        <v>1393.0</v>
      </c>
      <c r="B1394" s="11" t="s">
        <v>1412</v>
      </c>
      <c r="C1394" s="12" t="str">
        <f t="shared" si="1"/>
        <v>ORDER1304//CUST8814/45411/Sugar/Q-1/*@?##22.5</v>
      </c>
      <c r="D1394" s="13" t="str">
        <f t="shared" si="2"/>
        <v>ORDER1304CUST881445411SugarQ-1*@?##22.5</v>
      </c>
      <c r="E1394" s="13" t="str">
        <f t="shared" si="3"/>
        <v>ORDER1304CUST881445411SugarQ122.5</v>
      </c>
      <c r="F1394" s="14">
        <f t="shared" si="4"/>
        <v>45411</v>
      </c>
      <c r="G1394" s="13" t="str">
        <f t="shared" si="5"/>
        <v>ORDER1304</v>
      </c>
      <c r="H1394" s="13" t="str">
        <f t="shared" si="6"/>
        <v>CUST8814</v>
      </c>
      <c r="I1394" s="13" t="str">
        <f t="shared" si="7"/>
        <v>Sugar</v>
      </c>
      <c r="J1394" s="13" t="str">
        <f t="shared" si="8"/>
        <v>1</v>
      </c>
      <c r="K1394" s="13" t="str">
        <f t="shared" si="9"/>
        <v>22.5</v>
      </c>
    </row>
    <row r="1395">
      <c r="A1395" s="10">
        <v>1394.0</v>
      </c>
      <c r="B1395" s="11" t="s">
        <v>1413</v>
      </c>
      <c r="C1395" s="12" t="str">
        <f t="shared" si="1"/>
        <v>ORDER1304//CUST8814/45411/CookingOil/Q-1/*@?##75</v>
      </c>
      <c r="D1395" s="13" t="str">
        <f t="shared" si="2"/>
        <v>ORDER1304CUST881445411CookingOilQ-1*@?##75</v>
      </c>
      <c r="E1395" s="13" t="str">
        <f t="shared" si="3"/>
        <v>ORDER1304CUST881445411CookingOilQ175</v>
      </c>
      <c r="F1395" s="14">
        <f t="shared" si="4"/>
        <v>45411</v>
      </c>
      <c r="G1395" s="13" t="str">
        <f t="shared" si="5"/>
        <v>ORDER1304</v>
      </c>
      <c r="H1395" s="13" t="str">
        <f t="shared" si="6"/>
        <v>CUST8814</v>
      </c>
      <c r="I1395" s="13" t="str">
        <f t="shared" si="7"/>
        <v>CookingOil</v>
      </c>
      <c r="J1395" s="13" t="str">
        <f t="shared" si="8"/>
        <v>1</v>
      </c>
      <c r="K1395" s="13" t="str">
        <f t="shared" si="9"/>
        <v>75</v>
      </c>
    </row>
    <row r="1396">
      <c r="A1396" s="10">
        <v>1395.0</v>
      </c>
      <c r="B1396" s="11" t="s">
        <v>1414</v>
      </c>
      <c r="C1396" s="12" t="str">
        <f t="shared" si="1"/>
        <v>ORDER1303//CUST3804/45411/TeaLeaves/Q-1/*@?##60</v>
      </c>
      <c r="D1396" s="13" t="str">
        <f t="shared" si="2"/>
        <v>ORDER1303CUST380445411TeaLeavesQ-1*@?##60</v>
      </c>
      <c r="E1396" s="13" t="str">
        <f t="shared" si="3"/>
        <v>ORDER1303CUST380445411TeaLeavesQ160</v>
      </c>
      <c r="F1396" s="14">
        <f t="shared" si="4"/>
        <v>45411</v>
      </c>
      <c r="G1396" s="13" t="str">
        <f t="shared" si="5"/>
        <v>ORDER1303</v>
      </c>
      <c r="H1396" s="13" t="str">
        <f t="shared" si="6"/>
        <v>CUST3804</v>
      </c>
      <c r="I1396" s="13" t="str">
        <f t="shared" si="7"/>
        <v>TeaLeaves</v>
      </c>
      <c r="J1396" s="13" t="str">
        <f t="shared" si="8"/>
        <v>1</v>
      </c>
      <c r="K1396" s="13" t="str">
        <f t="shared" si="9"/>
        <v>60</v>
      </c>
    </row>
    <row r="1397">
      <c r="A1397" s="10">
        <v>1396.0</v>
      </c>
      <c r="B1397" s="11" t="s">
        <v>1415</v>
      </c>
      <c r="C1397" s="12" t="str">
        <f t="shared" si="1"/>
        <v>ORDER1303//CUST3804/45411/CoffeePowder/Q-2/*@?##90</v>
      </c>
      <c r="D1397" s="13" t="str">
        <f t="shared" si="2"/>
        <v>ORDER1303CUST380445411CoffeePowderQ-2*@?##90</v>
      </c>
      <c r="E1397" s="13" t="str">
        <f t="shared" si="3"/>
        <v>ORDER1303CUST380445411CoffeePowderQ290</v>
      </c>
      <c r="F1397" s="14">
        <f t="shared" si="4"/>
        <v>45411</v>
      </c>
      <c r="G1397" s="13" t="str">
        <f t="shared" si="5"/>
        <v>ORDER1303</v>
      </c>
      <c r="H1397" s="13" t="str">
        <f t="shared" si="6"/>
        <v>CUST3804</v>
      </c>
      <c r="I1397" s="13" t="str">
        <f t="shared" si="7"/>
        <v>CoffeePowder</v>
      </c>
      <c r="J1397" s="13" t="str">
        <f t="shared" si="8"/>
        <v>2</v>
      </c>
      <c r="K1397" s="13" t="str">
        <f t="shared" si="9"/>
        <v>90</v>
      </c>
    </row>
    <row r="1398">
      <c r="A1398" s="10">
        <v>1397.0</v>
      </c>
      <c r="B1398" s="11" t="s">
        <v>1416</v>
      </c>
      <c r="C1398" s="12" t="str">
        <f t="shared" si="1"/>
        <v>ORDER1302//CUST4475/45411/Biscuits/Q-1/*@?##20</v>
      </c>
      <c r="D1398" s="13" t="str">
        <f t="shared" si="2"/>
        <v>ORDER1302CUST447545411BiscuitsQ-1*@?##20</v>
      </c>
      <c r="E1398" s="13" t="str">
        <f t="shared" si="3"/>
        <v>ORDER1302CUST447545411BiscuitsQ120</v>
      </c>
      <c r="F1398" s="14">
        <f t="shared" si="4"/>
        <v>45411</v>
      </c>
      <c r="G1398" s="13" t="str">
        <f t="shared" si="5"/>
        <v>ORDER1302</v>
      </c>
      <c r="H1398" s="13" t="str">
        <f t="shared" si="6"/>
        <v>CUST4475</v>
      </c>
      <c r="I1398" s="13" t="str">
        <f t="shared" si="7"/>
        <v>Biscuits</v>
      </c>
      <c r="J1398" s="13" t="str">
        <f t="shared" si="8"/>
        <v>1</v>
      </c>
      <c r="K1398" s="13" t="str">
        <f t="shared" si="9"/>
        <v>20</v>
      </c>
    </row>
    <row r="1399">
      <c r="A1399" s="10">
        <v>1398.0</v>
      </c>
      <c r="B1399" s="11" t="s">
        <v>1417</v>
      </c>
      <c r="C1399" s="12" t="str">
        <f t="shared" si="1"/>
        <v>ORDER1302//CUST4475/45411/Chocolates/Q-1/*@?##50</v>
      </c>
      <c r="D1399" s="13" t="str">
        <f t="shared" si="2"/>
        <v>ORDER1302CUST447545411ChocolatesQ-1*@?##50</v>
      </c>
      <c r="E1399" s="13" t="str">
        <f t="shared" si="3"/>
        <v>ORDER1302CUST447545411ChocolatesQ150</v>
      </c>
      <c r="F1399" s="14">
        <f t="shared" si="4"/>
        <v>45411</v>
      </c>
      <c r="G1399" s="13" t="str">
        <f t="shared" si="5"/>
        <v>ORDER1302</v>
      </c>
      <c r="H1399" s="13" t="str">
        <f t="shared" si="6"/>
        <v>CUST4475</v>
      </c>
      <c r="I1399" s="13" t="str">
        <f t="shared" si="7"/>
        <v>Chocolates</v>
      </c>
      <c r="J1399" s="13" t="str">
        <f t="shared" si="8"/>
        <v>1</v>
      </c>
      <c r="K1399" s="13" t="str">
        <f t="shared" si="9"/>
        <v>50</v>
      </c>
    </row>
    <row r="1400">
      <c r="A1400" s="10">
        <v>1399.0</v>
      </c>
      <c r="B1400" s="11" t="s">
        <v>1418</v>
      </c>
      <c r="C1400" s="12" t="str">
        <f t="shared" si="1"/>
        <v>ORDER1301//CUST2624/45411/IceCream/Q-1/*@?##90</v>
      </c>
      <c r="D1400" s="13" t="str">
        <f t="shared" si="2"/>
        <v>ORDER1301CUST262445411IceCreamQ-1*@?##90</v>
      </c>
      <c r="E1400" s="13" t="str">
        <f t="shared" si="3"/>
        <v>ORDER1301CUST262445411IceCreamQ190</v>
      </c>
      <c r="F1400" s="14">
        <f t="shared" si="4"/>
        <v>45411</v>
      </c>
      <c r="G1400" s="13" t="str">
        <f t="shared" si="5"/>
        <v>ORDER1301</v>
      </c>
      <c r="H1400" s="13" t="str">
        <f t="shared" si="6"/>
        <v>CUST2624</v>
      </c>
      <c r="I1400" s="13" t="str">
        <f t="shared" si="7"/>
        <v>IceCream</v>
      </c>
      <c r="J1400" s="13" t="str">
        <f t="shared" si="8"/>
        <v>1</v>
      </c>
      <c r="K1400" s="13" t="str">
        <f t="shared" si="9"/>
        <v>90</v>
      </c>
    </row>
    <row r="1401">
      <c r="A1401" s="10">
        <v>1400.0</v>
      </c>
      <c r="B1401" s="11" t="s">
        <v>1419</v>
      </c>
      <c r="C1401" s="12" t="str">
        <f t="shared" si="1"/>
        <v>ORDER1301//CUST2624/45411/SoftDrink/Q-1/*@?##50</v>
      </c>
      <c r="D1401" s="13" t="str">
        <f t="shared" si="2"/>
        <v>ORDER1301CUST262445411SoftDrinkQ-1*@?##50</v>
      </c>
      <c r="E1401" s="13" t="str">
        <f t="shared" si="3"/>
        <v>ORDER1301CUST262445411SoftDrinkQ150</v>
      </c>
      <c r="F1401" s="14">
        <f t="shared" si="4"/>
        <v>45411</v>
      </c>
      <c r="G1401" s="13" t="str">
        <f t="shared" si="5"/>
        <v>ORDER1301</v>
      </c>
      <c r="H1401" s="13" t="str">
        <f t="shared" si="6"/>
        <v>CUST2624</v>
      </c>
      <c r="I1401" s="13" t="str">
        <f t="shared" si="7"/>
        <v>SoftDrink</v>
      </c>
      <c r="J1401" s="13" t="str">
        <f t="shared" si="8"/>
        <v>1</v>
      </c>
      <c r="K1401" s="13" t="str">
        <f t="shared" si="9"/>
        <v>50</v>
      </c>
    </row>
    <row r="1402">
      <c r="A1402" s="10">
        <v>1401.0</v>
      </c>
      <c r="B1402" s="11" t="s">
        <v>1420</v>
      </c>
      <c r="C1402" s="12" t="str">
        <f t="shared" si="1"/>
        <v>ORDER1300//CUST1509/45411/BasmatiRice/Q-1/*@?##60</v>
      </c>
      <c r="D1402" s="13" t="str">
        <f t="shared" si="2"/>
        <v>ORDER1300CUST150945411BasmatiRiceQ-1*@?##60</v>
      </c>
      <c r="E1402" s="13" t="str">
        <f t="shared" si="3"/>
        <v>ORDER1300CUST150945411BasmatiRiceQ160</v>
      </c>
      <c r="F1402" s="14">
        <f t="shared" si="4"/>
        <v>45411</v>
      </c>
      <c r="G1402" s="13" t="str">
        <f t="shared" si="5"/>
        <v>ORDER1300</v>
      </c>
      <c r="H1402" s="13" t="str">
        <f t="shared" si="6"/>
        <v>CUST1509</v>
      </c>
      <c r="I1402" s="13" t="str">
        <f t="shared" si="7"/>
        <v>BasmatiRice</v>
      </c>
      <c r="J1402" s="13" t="str">
        <f t="shared" si="8"/>
        <v>1</v>
      </c>
      <c r="K1402" s="13" t="str">
        <f t="shared" si="9"/>
        <v>60</v>
      </c>
    </row>
    <row r="1403">
      <c r="A1403" s="10">
        <v>1402.0</v>
      </c>
      <c r="B1403" s="11" t="s">
        <v>1421</v>
      </c>
      <c r="C1403" s="12" t="str">
        <f t="shared" si="1"/>
        <v>ORDER1300//CUST1509/45411/WholeWheatBread/Q-1/*@?##20</v>
      </c>
      <c r="D1403" s="13" t="str">
        <f t="shared" si="2"/>
        <v>ORDER1300CUST150945411WholeWheatBreadQ-1*@?##20</v>
      </c>
      <c r="E1403" s="13" t="str">
        <f t="shared" si="3"/>
        <v>ORDER1300CUST150945411WholeWheatBreadQ120</v>
      </c>
      <c r="F1403" s="14">
        <f t="shared" si="4"/>
        <v>45411</v>
      </c>
      <c r="G1403" s="13" t="str">
        <f t="shared" si="5"/>
        <v>ORDER1300</v>
      </c>
      <c r="H1403" s="13" t="str">
        <f t="shared" si="6"/>
        <v>CUST1509</v>
      </c>
      <c r="I1403" s="13" t="str">
        <f t="shared" si="7"/>
        <v>WholeWheatBread</v>
      </c>
      <c r="J1403" s="13" t="str">
        <f t="shared" si="8"/>
        <v>1</v>
      </c>
      <c r="K1403" s="13" t="str">
        <f t="shared" si="9"/>
        <v>20</v>
      </c>
    </row>
    <row r="1404">
      <c r="A1404" s="10">
        <v>1403.0</v>
      </c>
      <c r="B1404" s="11" t="s">
        <v>1422</v>
      </c>
      <c r="C1404" s="12" t="str">
        <f t="shared" si="1"/>
        <v>ORDER1299//CUST1960/45411/FreshMilk/Q-1/*@?##30</v>
      </c>
      <c r="D1404" s="13" t="str">
        <f t="shared" si="2"/>
        <v>ORDER1299CUST196045411FreshMilkQ-1*@?##30</v>
      </c>
      <c r="E1404" s="13" t="str">
        <f t="shared" si="3"/>
        <v>ORDER1299CUST196045411FreshMilkQ130</v>
      </c>
      <c r="F1404" s="14">
        <f t="shared" si="4"/>
        <v>45411</v>
      </c>
      <c r="G1404" s="13" t="str">
        <f t="shared" si="5"/>
        <v>ORDER1299</v>
      </c>
      <c r="H1404" s="13" t="str">
        <f t="shared" si="6"/>
        <v>CUST1960</v>
      </c>
      <c r="I1404" s="13" t="str">
        <f t="shared" si="7"/>
        <v>FreshMilk</v>
      </c>
      <c r="J1404" s="13" t="str">
        <f t="shared" si="8"/>
        <v>1</v>
      </c>
      <c r="K1404" s="13" t="str">
        <f t="shared" si="9"/>
        <v>30</v>
      </c>
    </row>
    <row r="1405">
      <c r="A1405" s="10">
        <v>1404.0</v>
      </c>
      <c r="B1405" s="11" t="s">
        <v>1423</v>
      </c>
      <c r="C1405" s="12" t="str">
        <f t="shared" si="1"/>
        <v>ORDER1299//CUST1960/45411/Eggs/Q-1/*@?##40</v>
      </c>
      <c r="D1405" s="13" t="str">
        <f t="shared" si="2"/>
        <v>ORDER1299CUST196045411EggsQ-1*@?##40</v>
      </c>
      <c r="E1405" s="13" t="str">
        <f t="shared" si="3"/>
        <v>ORDER1299CUST196045411EggsQ140</v>
      </c>
      <c r="F1405" s="14">
        <f t="shared" si="4"/>
        <v>45411</v>
      </c>
      <c r="G1405" s="13" t="str">
        <f t="shared" si="5"/>
        <v>ORDER1299</v>
      </c>
      <c r="H1405" s="13" t="str">
        <f t="shared" si="6"/>
        <v>CUST1960</v>
      </c>
      <c r="I1405" s="13" t="str">
        <f t="shared" si="7"/>
        <v>Eggs</v>
      </c>
      <c r="J1405" s="13" t="str">
        <f t="shared" si="8"/>
        <v>1</v>
      </c>
      <c r="K1405" s="13" t="str">
        <f t="shared" si="9"/>
        <v>40</v>
      </c>
    </row>
    <row r="1406">
      <c r="A1406" s="10">
        <v>1405.0</v>
      </c>
      <c r="B1406" s="11" t="s">
        <v>1424</v>
      </c>
      <c r="C1406" s="12" t="str">
        <f t="shared" si="1"/>
        <v>ORDER1298//CUST6570/45411/ChickenBreast/Q-1/*@?##125</v>
      </c>
      <c r="D1406" s="13" t="str">
        <f t="shared" si="2"/>
        <v>ORDER1298CUST657045411ChickenBreastQ-1*@?##125</v>
      </c>
      <c r="E1406" s="13" t="str">
        <f t="shared" si="3"/>
        <v>ORDER1298CUST657045411ChickenBreastQ1125</v>
      </c>
      <c r="F1406" s="14">
        <f t="shared" si="4"/>
        <v>45411</v>
      </c>
      <c r="G1406" s="13" t="str">
        <f t="shared" si="5"/>
        <v>ORDER1298</v>
      </c>
      <c r="H1406" s="13" t="str">
        <f t="shared" si="6"/>
        <v>CUST6570</v>
      </c>
      <c r="I1406" s="13" t="str">
        <f t="shared" si="7"/>
        <v>ChickenBreast</v>
      </c>
      <c r="J1406" s="13" t="str">
        <f t="shared" si="8"/>
        <v>1</v>
      </c>
      <c r="K1406" s="13" t="str">
        <f t="shared" si="9"/>
        <v>125</v>
      </c>
    </row>
    <row r="1407">
      <c r="A1407" s="10">
        <v>1406.0</v>
      </c>
      <c r="B1407" s="11" t="s">
        <v>1425</v>
      </c>
      <c r="C1407" s="12" t="str">
        <f t="shared" si="1"/>
        <v>ORDER1298//CUST6570/45411/Apples/Q-1/*@?##75</v>
      </c>
      <c r="D1407" s="13" t="str">
        <f t="shared" si="2"/>
        <v>ORDER1298CUST657045411ApplesQ-1*@?##75</v>
      </c>
      <c r="E1407" s="13" t="str">
        <f t="shared" si="3"/>
        <v>ORDER1298CUST657045411ApplesQ175</v>
      </c>
      <c r="F1407" s="14">
        <f t="shared" si="4"/>
        <v>45411</v>
      </c>
      <c r="G1407" s="13" t="str">
        <f t="shared" si="5"/>
        <v>ORDER1298</v>
      </c>
      <c r="H1407" s="13" t="str">
        <f t="shared" si="6"/>
        <v>CUST6570</v>
      </c>
      <c r="I1407" s="13" t="str">
        <f t="shared" si="7"/>
        <v>Apples</v>
      </c>
      <c r="J1407" s="13" t="str">
        <f t="shared" si="8"/>
        <v>1</v>
      </c>
      <c r="K1407" s="13" t="str">
        <f t="shared" si="9"/>
        <v>75</v>
      </c>
    </row>
    <row r="1408">
      <c r="A1408" s="10">
        <v>1407.0</v>
      </c>
      <c r="B1408" s="11" t="s">
        <v>1426</v>
      </c>
      <c r="C1408" s="12" t="str">
        <f t="shared" si="1"/>
        <v>ORDER1297//CUST7626/45410/Bananas/Q-1/*@?##25</v>
      </c>
      <c r="D1408" s="13" t="str">
        <f t="shared" si="2"/>
        <v>ORDER1297CUST762645410BananasQ-1*@?##25</v>
      </c>
      <c r="E1408" s="13" t="str">
        <f t="shared" si="3"/>
        <v>ORDER1297CUST762645410BananasQ125</v>
      </c>
      <c r="F1408" s="14">
        <f t="shared" si="4"/>
        <v>45410</v>
      </c>
      <c r="G1408" s="13" t="str">
        <f t="shared" si="5"/>
        <v>ORDER1297</v>
      </c>
      <c r="H1408" s="13" t="str">
        <f t="shared" si="6"/>
        <v>CUST7626</v>
      </c>
      <c r="I1408" s="13" t="str">
        <f t="shared" si="7"/>
        <v>Bananas</v>
      </c>
      <c r="J1408" s="13" t="str">
        <f t="shared" si="8"/>
        <v>1</v>
      </c>
      <c r="K1408" s="13" t="str">
        <f t="shared" si="9"/>
        <v>25</v>
      </c>
    </row>
    <row r="1409">
      <c r="A1409" s="10">
        <v>1408.0</v>
      </c>
      <c r="B1409" s="11" t="s">
        <v>1427</v>
      </c>
      <c r="C1409" s="12" t="str">
        <f t="shared" si="1"/>
        <v>ORDER1297//CUST7626/45410/Potatoes/Q-1/*@?##15</v>
      </c>
      <c r="D1409" s="13" t="str">
        <f t="shared" si="2"/>
        <v>ORDER1297CUST762645410PotatoesQ-1*@?##15</v>
      </c>
      <c r="E1409" s="13" t="str">
        <f t="shared" si="3"/>
        <v>ORDER1297CUST762645410PotatoesQ115</v>
      </c>
      <c r="F1409" s="14">
        <f t="shared" si="4"/>
        <v>45410</v>
      </c>
      <c r="G1409" s="13" t="str">
        <f t="shared" si="5"/>
        <v>ORDER1297</v>
      </c>
      <c r="H1409" s="13" t="str">
        <f t="shared" si="6"/>
        <v>CUST7626</v>
      </c>
      <c r="I1409" s="13" t="str">
        <f t="shared" si="7"/>
        <v>Potatoes</v>
      </c>
      <c r="J1409" s="13" t="str">
        <f t="shared" si="8"/>
        <v>1</v>
      </c>
      <c r="K1409" s="13" t="str">
        <f t="shared" si="9"/>
        <v>15</v>
      </c>
    </row>
    <row r="1410">
      <c r="A1410" s="10">
        <v>1409.0</v>
      </c>
      <c r="B1410" s="11" t="s">
        <v>1428</v>
      </c>
      <c r="C1410" s="12" t="str">
        <f t="shared" si="1"/>
        <v>ORDER1296//CUST2188/45410/Onions/Q-1/*@?##12.5</v>
      </c>
      <c r="D1410" s="13" t="str">
        <f t="shared" si="2"/>
        <v>ORDER1296CUST218845410OnionsQ-1*@?##12.5</v>
      </c>
      <c r="E1410" s="13" t="str">
        <f t="shared" si="3"/>
        <v>ORDER1296CUST218845410OnionsQ112.5</v>
      </c>
      <c r="F1410" s="14">
        <f t="shared" si="4"/>
        <v>45410</v>
      </c>
      <c r="G1410" s="13" t="str">
        <f t="shared" si="5"/>
        <v>ORDER1296</v>
      </c>
      <c r="H1410" s="13" t="str">
        <f t="shared" si="6"/>
        <v>CUST2188</v>
      </c>
      <c r="I1410" s="13" t="str">
        <f t="shared" si="7"/>
        <v>Onions</v>
      </c>
      <c r="J1410" s="13" t="str">
        <f t="shared" si="8"/>
        <v>1</v>
      </c>
      <c r="K1410" s="13" t="str">
        <f t="shared" si="9"/>
        <v>12.5</v>
      </c>
    </row>
    <row r="1411">
      <c r="A1411" s="10">
        <v>1410.0</v>
      </c>
      <c r="B1411" s="11" t="s">
        <v>1429</v>
      </c>
      <c r="C1411" s="12" t="str">
        <f t="shared" si="1"/>
        <v>ORDER1296//CUST2188/45410/Paneer/Q-1/*@?##40</v>
      </c>
      <c r="D1411" s="13" t="str">
        <f t="shared" si="2"/>
        <v>ORDER1296CUST218845410PaneerQ-1*@?##40</v>
      </c>
      <c r="E1411" s="13" t="str">
        <f t="shared" si="3"/>
        <v>ORDER1296CUST218845410PaneerQ140</v>
      </c>
      <c r="F1411" s="14">
        <f t="shared" si="4"/>
        <v>45410</v>
      </c>
      <c r="G1411" s="13" t="str">
        <f t="shared" si="5"/>
        <v>ORDER1296</v>
      </c>
      <c r="H1411" s="13" t="str">
        <f t="shared" si="6"/>
        <v>CUST2188</v>
      </c>
      <c r="I1411" s="13" t="str">
        <f t="shared" si="7"/>
        <v>Paneer</v>
      </c>
      <c r="J1411" s="13" t="str">
        <f t="shared" si="8"/>
        <v>1</v>
      </c>
      <c r="K1411" s="13" t="str">
        <f t="shared" si="9"/>
        <v>40</v>
      </c>
    </row>
    <row r="1412">
      <c r="A1412" s="10">
        <v>1411.0</v>
      </c>
      <c r="B1412" s="11" t="s">
        <v>1430</v>
      </c>
      <c r="C1412" s="12" t="str">
        <f t="shared" si="1"/>
        <v>ORDER1295//CUST4982/45410/Butter/Q-2/*@?##250</v>
      </c>
      <c r="D1412" s="13" t="str">
        <f t="shared" si="2"/>
        <v>ORDER1295CUST498245410ButterQ-2*@?##250</v>
      </c>
      <c r="E1412" s="13" t="str">
        <f t="shared" si="3"/>
        <v>ORDER1295CUST498245410ButterQ2250</v>
      </c>
      <c r="F1412" s="14">
        <f t="shared" si="4"/>
        <v>45410</v>
      </c>
      <c r="G1412" s="13" t="str">
        <f t="shared" si="5"/>
        <v>ORDER1295</v>
      </c>
      <c r="H1412" s="13" t="str">
        <f t="shared" si="6"/>
        <v>CUST4982</v>
      </c>
      <c r="I1412" s="13" t="str">
        <f t="shared" si="7"/>
        <v>Butter</v>
      </c>
      <c r="J1412" s="13" t="str">
        <f t="shared" si="8"/>
        <v>2</v>
      </c>
      <c r="K1412" s="13" t="str">
        <f t="shared" si="9"/>
        <v>250</v>
      </c>
    </row>
    <row r="1413">
      <c r="A1413" s="10">
        <v>1412.0</v>
      </c>
      <c r="B1413" s="11" t="s">
        <v>1431</v>
      </c>
      <c r="C1413" s="12" t="str">
        <f t="shared" si="1"/>
        <v>ORDER1295//CUST4982/45410/CheeseSlices/Q-2/*@?##120</v>
      </c>
      <c r="D1413" s="13" t="str">
        <f t="shared" si="2"/>
        <v>ORDER1295CUST498245410CheeseSlicesQ-2*@?##120</v>
      </c>
      <c r="E1413" s="13" t="str">
        <f t="shared" si="3"/>
        <v>ORDER1295CUST498245410CheeseSlicesQ2120</v>
      </c>
      <c r="F1413" s="14">
        <f t="shared" si="4"/>
        <v>45410</v>
      </c>
      <c r="G1413" s="13" t="str">
        <f t="shared" si="5"/>
        <v>ORDER1295</v>
      </c>
      <c r="H1413" s="13" t="str">
        <f t="shared" si="6"/>
        <v>CUST4982</v>
      </c>
      <c r="I1413" s="13" t="str">
        <f t="shared" si="7"/>
        <v>CheeseSlices</v>
      </c>
      <c r="J1413" s="13" t="str">
        <f t="shared" si="8"/>
        <v>2</v>
      </c>
      <c r="K1413" s="13" t="str">
        <f t="shared" si="9"/>
        <v>120</v>
      </c>
    </row>
    <row r="1414">
      <c r="A1414" s="10">
        <v>1413.0</v>
      </c>
      <c r="B1414" s="11" t="s">
        <v>1432</v>
      </c>
      <c r="C1414" s="12" t="str">
        <f t="shared" si="1"/>
        <v>ORDER1294//CUST1960/45410/Sugar/Q-1/*@?##22.5</v>
      </c>
      <c r="D1414" s="13" t="str">
        <f t="shared" si="2"/>
        <v>ORDER1294CUST196045410SugarQ-1*@?##22.5</v>
      </c>
      <c r="E1414" s="13" t="str">
        <f t="shared" si="3"/>
        <v>ORDER1294CUST196045410SugarQ122.5</v>
      </c>
      <c r="F1414" s="14">
        <f t="shared" si="4"/>
        <v>45410</v>
      </c>
      <c r="G1414" s="13" t="str">
        <f t="shared" si="5"/>
        <v>ORDER1294</v>
      </c>
      <c r="H1414" s="13" t="str">
        <f t="shared" si="6"/>
        <v>CUST1960</v>
      </c>
      <c r="I1414" s="13" t="str">
        <f t="shared" si="7"/>
        <v>Sugar</v>
      </c>
      <c r="J1414" s="13" t="str">
        <f t="shared" si="8"/>
        <v>1</v>
      </c>
      <c r="K1414" s="13" t="str">
        <f t="shared" si="9"/>
        <v>22.5</v>
      </c>
    </row>
    <row r="1415">
      <c r="A1415" s="10">
        <v>1414.0</v>
      </c>
      <c r="B1415" s="11" t="s">
        <v>1433</v>
      </c>
      <c r="C1415" s="12" t="str">
        <f t="shared" si="1"/>
        <v>ORDER1294//CUST1960/45410/CookingOil/Q-1/*@?##75</v>
      </c>
      <c r="D1415" s="13" t="str">
        <f t="shared" si="2"/>
        <v>ORDER1294CUST196045410CookingOilQ-1*@?##75</v>
      </c>
      <c r="E1415" s="13" t="str">
        <f t="shared" si="3"/>
        <v>ORDER1294CUST196045410CookingOilQ175</v>
      </c>
      <c r="F1415" s="14">
        <f t="shared" si="4"/>
        <v>45410</v>
      </c>
      <c r="G1415" s="13" t="str">
        <f t="shared" si="5"/>
        <v>ORDER1294</v>
      </c>
      <c r="H1415" s="13" t="str">
        <f t="shared" si="6"/>
        <v>CUST1960</v>
      </c>
      <c r="I1415" s="13" t="str">
        <f t="shared" si="7"/>
        <v>CookingOil</v>
      </c>
      <c r="J1415" s="13" t="str">
        <f t="shared" si="8"/>
        <v>1</v>
      </c>
      <c r="K1415" s="13" t="str">
        <f t="shared" si="9"/>
        <v>75</v>
      </c>
    </row>
    <row r="1416">
      <c r="A1416" s="10">
        <v>1415.0</v>
      </c>
      <c r="B1416" s="11" t="s">
        <v>1434</v>
      </c>
      <c r="C1416" s="12" t="str">
        <f t="shared" si="1"/>
        <v>ORDER1293//CUST1193/45410/TeaLeaves/Q-2/*@?##120</v>
      </c>
      <c r="D1416" s="13" t="str">
        <f t="shared" si="2"/>
        <v>ORDER1293CUST119345410TeaLeavesQ-2*@?##120</v>
      </c>
      <c r="E1416" s="13" t="str">
        <f t="shared" si="3"/>
        <v>ORDER1293CUST119345410TeaLeavesQ2120</v>
      </c>
      <c r="F1416" s="14">
        <f t="shared" si="4"/>
        <v>45410</v>
      </c>
      <c r="G1416" s="13" t="str">
        <f t="shared" si="5"/>
        <v>ORDER1293</v>
      </c>
      <c r="H1416" s="13" t="str">
        <f t="shared" si="6"/>
        <v>CUST1193</v>
      </c>
      <c r="I1416" s="13" t="str">
        <f t="shared" si="7"/>
        <v>TeaLeaves</v>
      </c>
      <c r="J1416" s="13" t="str">
        <f t="shared" si="8"/>
        <v>2</v>
      </c>
      <c r="K1416" s="13" t="str">
        <f t="shared" si="9"/>
        <v>120</v>
      </c>
    </row>
    <row r="1417">
      <c r="A1417" s="10">
        <v>1416.0</v>
      </c>
      <c r="B1417" s="11" t="s">
        <v>1435</v>
      </c>
      <c r="C1417" s="12" t="str">
        <f t="shared" si="1"/>
        <v>ORDER1293//CUST1193/45410/CoffeePowder/Q-2/*@?##90</v>
      </c>
      <c r="D1417" s="13" t="str">
        <f t="shared" si="2"/>
        <v>ORDER1293CUST119345410CoffeePowderQ-2*@?##90</v>
      </c>
      <c r="E1417" s="13" t="str">
        <f t="shared" si="3"/>
        <v>ORDER1293CUST119345410CoffeePowderQ290</v>
      </c>
      <c r="F1417" s="14">
        <f t="shared" si="4"/>
        <v>45410</v>
      </c>
      <c r="G1417" s="13" t="str">
        <f t="shared" si="5"/>
        <v>ORDER1293</v>
      </c>
      <c r="H1417" s="13" t="str">
        <f t="shared" si="6"/>
        <v>CUST1193</v>
      </c>
      <c r="I1417" s="13" t="str">
        <f t="shared" si="7"/>
        <v>CoffeePowder</v>
      </c>
      <c r="J1417" s="13" t="str">
        <f t="shared" si="8"/>
        <v>2</v>
      </c>
      <c r="K1417" s="13" t="str">
        <f t="shared" si="9"/>
        <v>90</v>
      </c>
    </row>
    <row r="1418">
      <c r="A1418" s="10">
        <v>1417.0</v>
      </c>
      <c r="B1418" s="11" t="s">
        <v>1436</v>
      </c>
      <c r="C1418" s="12" t="str">
        <f t="shared" si="1"/>
        <v>ORDER1292//CUST5067/45410/Biscuits/Q-2/*@?##40</v>
      </c>
      <c r="D1418" s="13" t="str">
        <f t="shared" si="2"/>
        <v>ORDER1292CUST506745410BiscuitsQ-2*@?##40</v>
      </c>
      <c r="E1418" s="13" t="str">
        <f t="shared" si="3"/>
        <v>ORDER1292CUST506745410BiscuitsQ240</v>
      </c>
      <c r="F1418" s="14">
        <f t="shared" si="4"/>
        <v>45410</v>
      </c>
      <c r="G1418" s="13" t="str">
        <f t="shared" si="5"/>
        <v>ORDER1292</v>
      </c>
      <c r="H1418" s="13" t="str">
        <f t="shared" si="6"/>
        <v>CUST5067</v>
      </c>
      <c r="I1418" s="13" t="str">
        <f t="shared" si="7"/>
        <v>Biscuits</v>
      </c>
      <c r="J1418" s="13" t="str">
        <f t="shared" si="8"/>
        <v>2</v>
      </c>
      <c r="K1418" s="13" t="str">
        <f t="shared" si="9"/>
        <v>40</v>
      </c>
    </row>
    <row r="1419">
      <c r="A1419" s="10">
        <v>1418.0</v>
      </c>
      <c r="B1419" s="11" t="s">
        <v>1437</v>
      </c>
      <c r="C1419" s="12" t="str">
        <f t="shared" si="1"/>
        <v>ORDER1292//CUST5067/45410/Chocolates/Q-1/*@?##50</v>
      </c>
      <c r="D1419" s="13" t="str">
        <f t="shared" si="2"/>
        <v>ORDER1292CUST506745410ChocolatesQ-1*@?##50</v>
      </c>
      <c r="E1419" s="13" t="str">
        <f t="shared" si="3"/>
        <v>ORDER1292CUST506745410ChocolatesQ150</v>
      </c>
      <c r="F1419" s="14">
        <f t="shared" si="4"/>
        <v>45410</v>
      </c>
      <c r="G1419" s="13" t="str">
        <f t="shared" si="5"/>
        <v>ORDER1292</v>
      </c>
      <c r="H1419" s="13" t="str">
        <f t="shared" si="6"/>
        <v>CUST5067</v>
      </c>
      <c r="I1419" s="13" t="str">
        <f t="shared" si="7"/>
        <v>Chocolates</v>
      </c>
      <c r="J1419" s="13" t="str">
        <f t="shared" si="8"/>
        <v>1</v>
      </c>
      <c r="K1419" s="13" t="str">
        <f t="shared" si="9"/>
        <v>50</v>
      </c>
    </row>
    <row r="1420">
      <c r="A1420" s="10">
        <v>1419.0</v>
      </c>
      <c r="B1420" s="11" t="s">
        <v>1438</v>
      </c>
      <c r="C1420" s="12" t="str">
        <f t="shared" si="1"/>
        <v>ORDER1291//CUST2970/45410/IceCream/Q-1/*@?##90</v>
      </c>
      <c r="D1420" s="13" t="str">
        <f t="shared" si="2"/>
        <v>ORDER1291CUST297045410IceCreamQ-1*@?##90</v>
      </c>
      <c r="E1420" s="13" t="str">
        <f t="shared" si="3"/>
        <v>ORDER1291CUST297045410IceCreamQ190</v>
      </c>
      <c r="F1420" s="14">
        <f t="shared" si="4"/>
        <v>45410</v>
      </c>
      <c r="G1420" s="13" t="str">
        <f t="shared" si="5"/>
        <v>ORDER1291</v>
      </c>
      <c r="H1420" s="13" t="str">
        <f t="shared" si="6"/>
        <v>CUST2970</v>
      </c>
      <c r="I1420" s="13" t="str">
        <f t="shared" si="7"/>
        <v>IceCream</v>
      </c>
      <c r="J1420" s="13" t="str">
        <f t="shared" si="8"/>
        <v>1</v>
      </c>
      <c r="K1420" s="13" t="str">
        <f t="shared" si="9"/>
        <v>90</v>
      </c>
    </row>
    <row r="1421">
      <c r="A1421" s="10">
        <v>1420.0</v>
      </c>
      <c r="B1421" s="11" t="s">
        <v>1439</v>
      </c>
      <c r="C1421" s="12" t="str">
        <f t="shared" si="1"/>
        <v>ORDER1291//CUST2970/45410/SoftDrink/Q-1/*@?##50</v>
      </c>
      <c r="D1421" s="13" t="str">
        <f t="shared" si="2"/>
        <v>ORDER1291CUST297045410SoftDrinkQ-1*@?##50</v>
      </c>
      <c r="E1421" s="13" t="str">
        <f t="shared" si="3"/>
        <v>ORDER1291CUST297045410SoftDrinkQ150</v>
      </c>
      <c r="F1421" s="14">
        <f t="shared" si="4"/>
        <v>45410</v>
      </c>
      <c r="G1421" s="13" t="str">
        <f t="shared" si="5"/>
        <v>ORDER1291</v>
      </c>
      <c r="H1421" s="13" t="str">
        <f t="shared" si="6"/>
        <v>CUST2970</v>
      </c>
      <c r="I1421" s="13" t="str">
        <f t="shared" si="7"/>
        <v>SoftDrink</v>
      </c>
      <c r="J1421" s="13" t="str">
        <f t="shared" si="8"/>
        <v>1</v>
      </c>
      <c r="K1421" s="13" t="str">
        <f t="shared" si="9"/>
        <v>50</v>
      </c>
    </row>
    <row r="1422">
      <c r="A1422" s="10">
        <v>1421.0</v>
      </c>
      <c r="B1422" s="11" t="s">
        <v>1440</v>
      </c>
      <c r="C1422" s="12" t="str">
        <f t="shared" si="1"/>
        <v>ORDER1290//CUST6869/45410/BasmatiRice/Q-1/*@?##60</v>
      </c>
      <c r="D1422" s="13" t="str">
        <f t="shared" si="2"/>
        <v>ORDER1290CUST686945410BasmatiRiceQ-1*@?##60</v>
      </c>
      <c r="E1422" s="13" t="str">
        <f t="shared" si="3"/>
        <v>ORDER1290CUST686945410BasmatiRiceQ160</v>
      </c>
      <c r="F1422" s="14">
        <f t="shared" si="4"/>
        <v>45410</v>
      </c>
      <c r="G1422" s="13" t="str">
        <f t="shared" si="5"/>
        <v>ORDER1290</v>
      </c>
      <c r="H1422" s="13" t="str">
        <f t="shared" si="6"/>
        <v>CUST6869</v>
      </c>
      <c r="I1422" s="13" t="str">
        <f t="shared" si="7"/>
        <v>BasmatiRice</v>
      </c>
      <c r="J1422" s="13" t="str">
        <f t="shared" si="8"/>
        <v>1</v>
      </c>
      <c r="K1422" s="13" t="str">
        <f t="shared" si="9"/>
        <v>60</v>
      </c>
    </row>
    <row r="1423">
      <c r="A1423" s="10">
        <v>1422.0</v>
      </c>
      <c r="B1423" s="11" t="s">
        <v>1441</v>
      </c>
      <c r="C1423" s="12" t="str">
        <f t="shared" si="1"/>
        <v>ORDER1290//CUST6869/45410/WholeWheatBread/Q-2/*@?##40</v>
      </c>
      <c r="D1423" s="13" t="str">
        <f t="shared" si="2"/>
        <v>ORDER1290CUST686945410WholeWheatBreadQ-2*@?##40</v>
      </c>
      <c r="E1423" s="13" t="str">
        <f t="shared" si="3"/>
        <v>ORDER1290CUST686945410WholeWheatBreadQ240</v>
      </c>
      <c r="F1423" s="14">
        <f t="shared" si="4"/>
        <v>45410</v>
      </c>
      <c r="G1423" s="13" t="str">
        <f t="shared" si="5"/>
        <v>ORDER1290</v>
      </c>
      <c r="H1423" s="13" t="str">
        <f t="shared" si="6"/>
        <v>CUST6869</v>
      </c>
      <c r="I1423" s="13" t="str">
        <f t="shared" si="7"/>
        <v>WholeWheatBread</v>
      </c>
      <c r="J1423" s="13" t="str">
        <f t="shared" si="8"/>
        <v>2</v>
      </c>
      <c r="K1423" s="13" t="str">
        <f t="shared" si="9"/>
        <v>40</v>
      </c>
    </row>
    <row r="1424">
      <c r="A1424" s="10">
        <v>1423.0</v>
      </c>
      <c r="B1424" s="11" t="s">
        <v>1442</v>
      </c>
      <c r="C1424" s="12" t="str">
        <f t="shared" si="1"/>
        <v>ORDER1289//CUST2679/45410/FreshMilk/Q-1/*@?##30</v>
      </c>
      <c r="D1424" s="13" t="str">
        <f t="shared" si="2"/>
        <v>ORDER1289CUST267945410FreshMilkQ-1*@?##30</v>
      </c>
      <c r="E1424" s="13" t="str">
        <f t="shared" si="3"/>
        <v>ORDER1289CUST267945410FreshMilkQ130</v>
      </c>
      <c r="F1424" s="14">
        <f t="shared" si="4"/>
        <v>45410</v>
      </c>
      <c r="G1424" s="13" t="str">
        <f t="shared" si="5"/>
        <v>ORDER1289</v>
      </c>
      <c r="H1424" s="13" t="str">
        <f t="shared" si="6"/>
        <v>CUST2679</v>
      </c>
      <c r="I1424" s="13" t="str">
        <f t="shared" si="7"/>
        <v>FreshMilk</v>
      </c>
      <c r="J1424" s="13" t="str">
        <f t="shared" si="8"/>
        <v>1</v>
      </c>
      <c r="K1424" s="13" t="str">
        <f t="shared" si="9"/>
        <v>30</v>
      </c>
    </row>
    <row r="1425">
      <c r="A1425" s="10">
        <v>1424.0</v>
      </c>
      <c r="B1425" s="11" t="s">
        <v>1443</v>
      </c>
      <c r="C1425" s="12" t="str">
        <f t="shared" si="1"/>
        <v>ORDER1289//CUST2679/45410/Eggs/Q-2/*@?##80</v>
      </c>
      <c r="D1425" s="13" t="str">
        <f t="shared" si="2"/>
        <v>ORDER1289CUST267945410EggsQ-2*@?##80</v>
      </c>
      <c r="E1425" s="13" t="str">
        <f t="shared" si="3"/>
        <v>ORDER1289CUST267945410EggsQ280</v>
      </c>
      <c r="F1425" s="14">
        <f t="shared" si="4"/>
        <v>45410</v>
      </c>
      <c r="G1425" s="13" t="str">
        <f t="shared" si="5"/>
        <v>ORDER1289</v>
      </c>
      <c r="H1425" s="13" t="str">
        <f t="shared" si="6"/>
        <v>CUST2679</v>
      </c>
      <c r="I1425" s="13" t="str">
        <f t="shared" si="7"/>
        <v>Eggs</v>
      </c>
      <c r="J1425" s="13" t="str">
        <f t="shared" si="8"/>
        <v>2</v>
      </c>
      <c r="K1425" s="13" t="str">
        <f t="shared" si="9"/>
        <v>80</v>
      </c>
    </row>
    <row r="1426">
      <c r="A1426" s="10">
        <v>1425.0</v>
      </c>
      <c r="B1426" s="11" t="s">
        <v>1444</v>
      </c>
      <c r="C1426" s="12" t="str">
        <f t="shared" si="1"/>
        <v>ORDER1288//CUST7984/45410/ChickenBreast/Q-1/*@?##125</v>
      </c>
      <c r="D1426" s="13" t="str">
        <f t="shared" si="2"/>
        <v>ORDER1288CUST798445410ChickenBreastQ-1*@?##125</v>
      </c>
      <c r="E1426" s="13" t="str">
        <f t="shared" si="3"/>
        <v>ORDER1288CUST798445410ChickenBreastQ1125</v>
      </c>
      <c r="F1426" s="14">
        <f t="shared" si="4"/>
        <v>45410</v>
      </c>
      <c r="G1426" s="13" t="str">
        <f t="shared" si="5"/>
        <v>ORDER1288</v>
      </c>
      <c r="H1426" s="13" t="str">
        <f t="shared" si="6"/>
        <v>CUST7984</v>
      </c>
      <c r="I1426" s="13" t="str">
        <f t="shared" si="7"/>
        <v>ChickenBreast</v>
      </c>
      <c r="J1426" s="13" t="str">
        <f t="shared" si="8"/>
        <v>1</v>
      </c>
      <c r="K1426" s="13" t="str">
        <f t="shared" si="9"/>
        <v>125</v>
      </c>
    </row>
    <row r="1427">
      <c r="A1427" s="10">
        <v>1426.0</v>
      </c>
      <c r="B1427" s="11" t="s">
        <v>1445</v>
      </c>
      <c r="C1427" s="12" t="str">
        <f t="shared" si="1"/>
        <v>ORDER1288//CUST7984/45410/Apples/Q-2/*@?##150</v>
      </c>
      <c r="D1427" s="13" t="str">
        <f t="shared" si="2"/>
        <v>ORDER1288CUST798445410ApplesQ-2*@?##150</v>
      </c>
      <c r="E1427" s="13" t="str">
        <f t="shared" si="3"/>
        <v>ORDER1288CUST798445410ApplesQ2150</v>
      </c>
      <c r="F1427" s="14">
        <f t="shared" si="4"/>
        <v>45410</v>
      </c>
      <c r="G1427" s="13" t="str">
        <f t="shared" si="5"/>
        <v>ORDER1288</v>
      </c>
      <c r="H1427" s="13" t="str">
        <f t="shared" si="6"/>
        <v>CUST7984</v>
      </c>
      <c r="I1427" s="13" t="str">
        <f t="shared" si="7"/>
        <v>Apples</v>
      </c>
      <c r="J1427" s="13" t="str">
        <f t="shared" si="8"/>
        <v>2</v>
      </c>
      <c r="K1427" s="13" t="str">
        <f t="shared" si="9"/>
        <v>150</v>
      </c>
    </row>
    <row r="1428">
      <c r="A1428" s="10">
        <v>1427.0</v>
      </c>
      <c r="B1428" s="11" t="s">
        <v>1446</v>
      </c>
      <c r="C1428" s="12" t="str">
        <f t="shared" si="1"/>
        <v>ORDER1287//CUST6210/45410/Bananas/Q-1/*@?##25</v>
      </c>
      <c r="D1428" s="13" t="str">
        <f t="shared" si="2"/>
        <v>ORDER1287CUST621045410BananasQ-1*@?##25</v>
      </c>
      <c r="E1428" s="13" t="str">
        <f t="shared" si="3"/>
        <v>ORDER1287CUST621045410BananasQ125</v>
      </c>
      <c r="F1428" s="14">
        <f t="shared" si="4"/>
        <v>45410</v>
      </c>
      <c r="G1428" s="13" t="str">
        <f t="shared" si="5"/>
        <v>ORDER1287</v>
      </c>
      <c r="H1428" s="13" t="str">
        <f t="shared" si="6"/>
        <v>CUST6210</v>
      </c>
      <c r="I1428" s="13" t="str">
        <f t="shared" si="7"/>
        <v>Bananas</v>
      </c>
      <c r="J1428" s="13" t="str">
        <f t="shared" si="8"/>
        <v>1</v>
      </c>
      <c r="K1428" s="13" t="str">
        <f t="shared" si="9"/>
        <v>25</v>
      </c>
    </row>
    <row r="1429">
      <c r="A1429" s="10">
        <v>1428.0</v>
      </c>
      <c r="B1429" s="11" t="s">
        <v>1447</v>
      </c>
      <c r="C1429" s="12" t="str">
        <f t="shared" si="1"/>
        <v>ORDER1287//CUST6210/45410/Potatoes/Q-1/*@?##15</v>
      </c>
      <c r="D1429" s="13" t="str">
        <f t="shared" si="2"/>
        <v>ORDER1287CUST621045410PotatoesQ-1*@?##15</v>
      </c>
      <c r="E1429" s="13" t="str">
        <f t="shared" si="3"/>
        <v>ORDER1287CUST621045410PotatoesQ115</v>
      </c>
      <c r="F1429" s="14">
        <f t="shared" si="4"/>
        <v>45410</v>
      </c>
      <c r="G1429" s="13" t="str">
        <f t="shared" si="5"/>
        <v>ORDER1287</v>
      </c>
      <c r="H1429" s="13" t="str">
        <f t="shared" si="6"/>
        <v>CUST6210</v>
      </c>
      <c r="I1429" s="13" t="str">
        <f t="shared" si="7"/>
        <v>Potatoes</v>
      </c>
      <c r="J1429" s="13" t="str">
        <f t="shared" si="8"/>
        <v>1</v>
      </c>
      <c r="K1429" s="13" t="str">
        <f t="shared" si="9"/>
        <v>15</v>
      </c>
    </row>
    <row r="1430">
      <c r="A1430" s="10">
        <v>1429.0</v>
      </c>
      <c r="B1430" s="11" t="s">
        <v>1448</v>
      </c>
      <c r="C1430" s="12" t="str">
        <f t="shared" si="1"/>
        <v>ORDER1286//CUST2169/45410/Onions/Q-1/*@?##12.5</v>
      </c>
      <c r="D1430" s="13" t="str">
        <f t="shared" si="2"/>
        <v>ORDER1286CUST216945410OnionsQ-1*@?##12.5</v>
      </c>
      <c r="E1430" s="13" t="str">
        <f t="shared" si="3"/>
        <v>ORDER1286CUST216945410OnionsQ112.5</v>
      </c>
      <c r="F1430" s="14">
        <f t="shared" si="4"/>
        <v>45410</v>
      </c>
      <c r="G1430" s="13" t="str">
        <f t="shared" si="5"/>
        <v>ORDER1286</v>
      </c>
      <c r="H1430" s="13" t="str">
        <f t="shared" si="6"/>
        <v>CUST2169</v>
      </c>
      <c r="I1430" s="13" t="str">
        <f t="shared" si="7"/>
        <v>Onions</v>
      </c>
      <c r="J1430" s="13" t="str">
        <f t="shared" si="8"/>
        <v>1</v>
      </c>
      <c r="K1430" s="13" t="str">
        <f t="shared" si="9"/>
        <v>12.5</v>
      </c>
    </row>
    <row r="1431">
      <c r="A1431" s="10">
        <v>1430.0</v>
      </c>
      <c r="B1431" s="11" t="s">
        <v>1449</v>
      </c>
      <c r="C1431" s="12" t="str">
        <f t="shared" si="1"/>
        <v>ORDER1286//CUST2169/45410/Paneer/Q-1/*@?##40</v>
      </c>
      <c r="D1431" s="13" t="str">
        <f t="shared" si="2"/>
        <v>ORDER1286CUST216945410PaneerQ-1*@?##40</v>
      </c>
      <c r="E1431" s="13" t="str">
        <f t="shared" si="3"/>
        <v>ORDER1286CUST216945410PaneerQ140</v>
      </c>
      <c r="F1431" s="14">
        <f t="shared" si="4"/>
        <v>45410</v>
      </c>
      <c r="G1431" s="13" t="str">
        <f t="shared" si="5"/>
        <v>ORDER1286</v>
      </c>
      <c r="H1431" s="13" t="str">
        <f t="shared" si="6"/>
        <v>CUST2169</v>
      </c>
      <c r="I1431" s="13" t="str">
        <f t="shared" si="7"/>
        <v>Paneer</v>
      </c>
      <c r="J1431" s="13" t="str">
        <f t="shared" si="8"/>
        <v>1</v>
      </c>
      <c r="K1431" s="13" t="str">
        <f t="shared" si="9"/>
        <v>40</v>
      </c>
    </row>
    <row r="1432">
      <c r="A1432" s="10">
        <v>1431.0</v>
      </c>
      <c r="B1432" s="11" t="s">
        <v>1450</v>
      </c>
      <c r="C1432" s="12" t="str">
        <f t="shared" si="1"/>
        <v>ORDER1285//CUST3521/45410/Butter/Q-1/*@?##125</v>
      </c>
      <c r="D1432" s="13" t="str">
        <f t="shared" si="2"/>
        <v>ORDER1285CUST352145410ButterQ-1*@?##125</v>
      </c>
      <c r="E1432" s="13" t="str">
        <f t="shared" si="3"/>
        <v>ORDER1285CUST352145410ButterQ1125</v>
      </c>
      <c r="F1432" s="14">
        <f t="shared" si="4"/>
        <v>45410</v>
      </c>
      <c r="G1432" s="13" t="str">
        <f t="shared" si="5"/>
        <v>ORDER1285</v>
      </c>
      <c r="H1432" s="13" t="str">
        <f t="shared" si="6"/>
        <v>CUST3521</v>
      </c>
      <c r="I1432" s="13" t="str">
        <f t="shared" si="7"/>
        <v>Butter</v>
      </c>
      <c r="J1432" s="13" t="str">
        <f t="shared" si="8"/>
        <v>1</v>
      </c>
      <c r="K1432" s="13" t="str">
        <f t="shared" si="9"/>
        <v>125</v>
      </c>
    </row>
    <row r="1433">
      <c r="A1433" s="10">
        <v>1432.0</v>
      </c>
      <c r="B1433" s="11" t="s">
        <v>1451</v>
      </c>
      <c r="C1433" s="12" t="str">
        <f t="shared" si="1"/>
        <v>ORDER1285//CUST3521/45410/CheeseSlices/Q-1/*@?##60</v>
      </c>
      <c r="D1433" s="13" t="str">
        <f t="shared" si="2"/>
        <v>ORDER1285CUST352145410CheeseSlicesQ-1*@?##60</v>
      </c>
      <c r="E1433" s="13" t="str">
        <f t="shared" si="3"/>
        <v>ORDER1285CUST352145410CheeseSlicesQ160</v>
      </c>
      <c r="F1433" s="14">
        <f t="shared" si="4"/>
        <v>45410</v>
      </c>
      <c r="G1433" s="13" t="str">
        <f t="shared" si="5"/>
        <v>ORDER1285</v>
      </c>
      <c r="H1433" s="13" t="str">
        <f t="shared" si="6"/>
        <v>CUST3521</v>
      </c>
      <c r="I1433" s="13" t="str">
        <f t="shared" si="7"/>
        <v>CheeseSlices</v>
      </c>
      <c r="J1433" s="13" t="str">
        <f t="shared" si="8"/>
        <v>1</v>
      </c>
      <c r="K1433" s="13" t="str">
        <f t="shared" si="9"/>
        <v>60</v>
      </c>
    </row>
    <row r="1434">
      <c r="A1434" s="10">
        <v>1433.0</v>
      </c>
      <c r="B1434" s="11" t="s">
        <v>1452</v>
      </c>
      <c r="C1434" s="12" t="str">
        <f t="shared" si="1"/>
        <v>ORDER1284//CUST8814/45410/Sugar/Q-1/*@?##22.5</v>
      </c>
      <c r="D1434" s="13" t="str">
        <f t="shared" si="2"/>
        <v>ORDER1284CUST881445410SugarQ-1*@?##22.5</v>
      </c>
      <c r="E1434" s="13" t="str">
        <f t="shared" si="3"/>
        <v>ORDER1284CUST881445410SugarQ122.5</v>
      </c>
      <c r="F1434" s="14">
        <f t="shared" si="4"/>
        <v>45410</v>
      </c>
      <c r="G1434" s="13" t="str">
        <f t="shared" si="5"/>
        <v>ORDER1284</v>
      </c>
      <c r="H1434" s="13" t="str">
        <f t="shared" si="6"/>
        <v>CUST8814</v>
      </c>
      <c r="I1434" s="13" t="str">
        <f t="shared" si="7"/>
        <v>Sugar</v>
      </c>
      <c r="J1434" s="13" t="str">
        <f t="shared" si="8"/>
        <v>1</v>
      </c>
      <c r="K1434" s="13" t="str">
        <f t="shared" si="9"/>
        <v>22.5</v>
      </c>
    </row>
    <row r="1435">
      <c r="A1435" s="10">
        <v>1434.0</v>
      </c>
      <c r="B1435" s="11" t="s">
        <v>1453</v>
      </c>
      <c r="C1435" s="12" t="str">
        <f t="shared" si="1"/>
        <v>ORDER1284//CUST8814/45410/CookingOil/Q-1/*@?##75</v>
      </c>
      <c r="D1435" s="13" t="str">
        <f t="shared" si="2"/>
        <v>ORDER1284CUST881445410CookingOilQ-1*@?##75</v>
      </c>
      <c r="E1435" s="13" t="str">
        <f t="shared" si="3"/>
        <v>ORDER1284CUST881445410CookingOilQ175</v>
      </c>
      <c r="F1435" s="14">
        <f t="shared" si="4"/>
        <v>45410</v>
      </c>
      <c r="G1435" s="13" t="str">
        <f t="shared" si="5"/>
        <v>ORDER1284</v>
      </c>
      <c r="H1435" s="13" t="str">
        <f t="shared" si="6"/>
        <v>CUST8814</v>
      </c>
      <c r="I1435" s="13" t="str">
        <f t="shared" si="7"/>
        <v>CookingOil</v>
      </c>
      <c r="J1435" s="13" t="str">
        <f t="shared" si="8"/>
        <v>1</v>
      </c>
      <c r="K1435" s="13" t="str">
        <f t="shared" si="9"/>
        <v>75</v>
      </c>
    </row>
    <row r="1436">
      <c r="A1436" s="10">
        <v>1435.0</v>
      </c>
      <c r="B1436" s="11" t="s">
        <v>1454</v>
      </c>
      <c r="C1436" s="12" t="str">
        <f t="shared" si="1"/>
        <v>ORDER1283//CUST3521/45410/TeaLeaves/Q-1/*@?##60</v>
      </c>
      <c r="D1436" s="13" t="str">
        <f t="shared" si="2"/>
        <v>ORDER1283CUST352145410TeaLeavesQ-1*@?##60</v>
      </c>
      <c r="E1436" s="13" t="str">
        <f t="shared" si="3"/>
        <v>ORDER1283CUST352145410TeaLeavesQ160</v>
      </c>
      <c r="F1436" s="14">
        <f t="shared" si="4"/>
        <v>45410</v>
      </c>
      <c r="G1436" s="13" t="str">
        <f t="shared" si="5"/>
        <v>ORDER1283</v>
      </c>
      <c r="H1436" s="13" t="str">
        <f t="shared" si="6"/>
        <v>CUST3521</v>
      </c>
      <c r="I1436" s="13" t="str">
        <f t="shared" si="7"/>
        <v>TeaLeaves</v>
      </c>
      <c r="J1436" s="13" t="str">
        <f t="shared" si="8"/>
        <v>1</v>
      </c>
      <c r="K1436" s="13" t="str">
        <f t="shared" si="9"/>
        <v>60</v>
      </c>
    </row>
    <row r="1437">
      <c r="A1437" s="10">
        <v>1436.0</v>
      </c>
      <c r="B1437" s="11" t="s">
        <v>1455</v>
      </c>
      <c r="C1437" s="12" t="str">
        <f t="shared" si="1"/>
        <v>ORDER1283//CUST3521/45410/CoffeePowder/Q-1/*@?##45</v>
      </c>
      <c r="D1437" s="13" t="str">
        <f t="shared" si="2"/>
        <v>ORDER1283CUST352145410CoffeePowderQ-1*@?##45</v>
      </c>
      <c r="E1437" s="13" t="str">
        <f t="shared" si="3"/>
        <v>ORDER1283CUST352145410CoffeePowderQ145</v>
      </c>
      <c r="F1437" s="14">
        <f t="shared" si="4"/>
        <v>45410</v>
      </c>
      <c r="G1437" s="13" t="str">
        <f t="shared" si="5"/>
        <v>ORDER1283</v>
      </c>
      <c r="H1437" s="13" t="str">
        <f t="shared" si="6"/>
        <v>CUST3521</v>
      </c>
      <c r="I1437" s="13" t="str">
        <f t="shared" si="7"/>
        <v>CoffeePowder</v>
      </c>
      <c r="J1437" s="13" t="str">
        <f t="shared" si="8"/>
        <v>1</v>
      </c>
      <c r="K1437" s="13" t="str">
        <f t="shared" si="9"/>
        <v>45</v>
      </c>
    </row>
    <row r="1438">
      <c r="A1438" s="10">
        <v>1437.0</v>
      </c>
      <c r="B1438" s="11" t="s">
        <v>1456</v>
      </c>
      <c r="C1438" s="12" t="str">
        <f t="shared" si="1"/>
        <v>ORDER1282//CUST8616/45410/Biscuits/Q-1/*@?##20</v>
      </c>
      <c r="D1438" s="13" t="str">
        <f t="shared" si="2"/>
        <v>ORDER1282CUST861645410BiscuitsQ-1*@?##20</v>
      </c>
      <c r="E1438" s="13" t="str">
        <f t="shared" si="3"/>
        <v>ORDER1282CUST861645410BiscuitsQ120</v>
      </c>
      <c r="F1438" s="14">
        <f t="shared" si="4"/>
        <v>45410</v>
      </c>
      <c r="G1438" s="13" t="str">
        <f t="shared" si="5"/>
        <v>ORDER1282</v>
      </c>
      <c r="H1438" s="13" t="str">
        <f t="shared" si="6"/>
        <v>CUST8616</v>
      </c>
      <c r="I1438" s="13" t="str">
        <f t="shared" si="7"/>
        <v>Biscuits</v>
      </c>
      <c r="J1438" s="13" t="str">
        <f t="shared" si="8"/>
        <v>1</v>
      </c>
      <c r="K1438" s="13" t="str">
        <f t="shared" si="9"/>
        <v>20</v>
      </c>
    </row>
    <row r="1439">
      <c r="A1439" s="10">
        <v>1438.0</v>
      </c>
      <c r="B1439" s="11" t="s">
        <v>1457</v>
      </c>
      <c r="C1439" s="12" t="str">
        <f t="shared" si="1"/>
        <v>ORDER1282//CUST8616/45410/Chocolates/Q-1/*@?##50</v>
      </c>
      <c r="D1439" s="13" t="str">
        <f t="shared" si="2"/>
        <v>ORDER1282CUST861645410ChocolatesQ-1*@?##50</v>
      </c>
      <c r="E1439" s="13" t="str">
        <f t="shared" si="3"/>
        <v>ORDER1282CUST861645410ChocolatesQ150</v>
      </c>
      <c r="F1439" s="14">
        <f t="shared" si="4"/>
        <v>45410</v>
      </c>
      <c r="G1439" s="13" t="str">
        <f t="shared" si="5"/>
        <v>ORDER1282</v>
      </c>
      <c r="H1439" s="13" t="str">
        <f t="shared" si="6"/>
        <v>CUST8616</v>
      </c>
      <c r="I1439" s="13" t="str">
        <f t="shared" si="7"/>
        <v>Chocolates</v>
      </c>
      <c r="J1439" s="13" t="str">
        <f t="shared" si="8"/>
        <v>1</v>
      </c>
      <c r="K1439" s="13" t="str">
        <f t="shared" si="9"/>
        <v>50</v>
      </c>
    </row>
    <row r="1440">
      <c r="A1440" s="10">
        <v>1439.0</v>
      </c>
      <c r="B1440" s="11" t="s">
        <v>1458</v>
      </c>
      <c r="C1440" s="12" t="str">
        <f t="shared" si="1"/>
        <v>ORDER1281//CUST8244/45410/IceCream/Q-1/*@?##90</v>
      </c>
      <c r="D1440" s="13" t="str">
        <f t="shared" si="2"/>
        <v>ORDER1281CUST824445410IceCreamQ-1*@?##90</v>
      </c>
      <c r="E1440" s="13" t="str">
        <f t="shared" si="3"/>
        <v>ORDER1281CUST824445410IceCreamQ190</v>
      </c>
      <c r="F1440" s="14">
        <f t="shared" si="4"/>
        <v>45410</v>
      </c>
      <c r="G1440" s="13" t="str">
        <f t="shared" si="5"/>
        <v>ORDER1281</v>
      </c>
      <c r="H1440" s="13" t="str">
        <f t="shared" si="6"/>
        <v>CUST8244</v>
      </c>
      <c r="I1440" s="13" t="str">
        <f t="shared" si="7"/>
        <v>IceCream</v>
      </c>
      <c r="J1440" s="13" t="str">
        <f t="shared" si="8"/>
        <v>1</v>
      </c>
      <c r="K1440" s="13" t="str">
        <f t="shared" si="9"/>
        <v>90</v>
      </c>
    </row>
    <row r="1441">
      <c r="A1441" s="10">
        <v>1440.0</v>
      </c>
      <c r="B1441" s="11" t="s">
        <v>1459</v>
      </c>
      <c r="C1441" s="12" t="str">
        <f t="shared" si="1"/>
        <v>ORDER1281//CUST8244/45410/SoftDrink/Q-1/*@?##50</v>
      </c>
      <c r="D1441" s="13" t="str">
        <f t="shared" si="2"/>
        <v>ORDER1281CUST824445410SoftDrinkQ-1*@?##50</v>
      </c>
      <c r="E1441" s="13" t="str">
        <f t="shared" si="3"/>
        <v>ORDER1281CUST824445410SoftDrinkQ150</v>
      </c>
      <c r="F1441" s="14">
        <f t="shared" si="4"/>
        <v>45410</v>
      </c>
      <c r="G1441" s="13" t="str">
        <f t="shared" si="5"/>
        <v>ORDER1281</v>
      </c>
      <c r="H1441" s="13" t="str">
        <f t="shared" si="6"/>
        <v>CUST8244</v>
      </c>
      <c r="I1441" s="13" t="str">
        <f t="shared" si="7"/>
        <v>SoftDrink</v>
      </c>
      <c r="J1441" s="13" t="str">
        <f t="shared" si="8"/>
        <v>1</v>
      </c>
      <c r="K1441" s="13" t="str">
        <f t="shared" si="9"/>
        <v>50</v>
      </c>
    </row>
    <row r="1442">
      <c r="A1442" s="10">
        <v>1441.0</v>
      </c>
      <c r="B1442" s="11" t="s">
        <v>1460</v>
      </c>
      <c r="C1442" s="12" t="str">
        <f t="shared" si="1"/>
        <v>ORDER1280//CUST6327/45410/BasmatiRice/Q-1/*@?##60</v>
      </c>
      <c r="D1442" s="13" t="str">
        <f t="shared" si="2"/>
        <v>ORDER1280CUST632745410BasmatiRiceQ-1*@?##60</v>
      </c>
      <c r="E1442" s="13" t="str">
        <f t="shared" si="3"/>
        <v>ORDER1280CUST632745410BasmatiRiceQ160</v>
      </c>
      <c r="F1442" s="14">
        <f t="shared" si="4"/>
        <v>45410</v>
      </c>
      <c r="G1442" s="13" t="str">
        <f t="shared" si="5"/>
        <v>ORDER1280</v>
      </c>
      <c r="H1442" s="13" t="str">
        <f t="shared" si="6"/>
        <v>CUST6327</v>
      </c>
      <c r="I1442" s="13" t="str">
        <f t="shared" si="7"/>
        <v>BasmatiRice</v>
      </c>
      <c r="J1442" s="13" t="str">
        <f t="shared" si="8"/>
        <v>1</v>
      </c>
      <c r="K1442" s="13" t="str">
        <f t="shared" si="9"/>
        <v>60</v>
      </c>
    </row>
    <row r="1443">
      <c r="A1443" s="10">
        <v>1442.0</v>
      </c>
      <c r="B1443" s="11" t="s">
        <v>1461</v>
      </c>
      <c r="C1443" s="12" t="str">
        <f t="shared" si="1"/>
        <v>ORDER1280//CUST6327/45410/WholeWheatBread/Q-1/*@?##20</v>
      </c>
      <c r="D1443" s="13" t="str">
        <f t="shared" si="2"/>
        <v>ORDER1280CUST632745410WholeWheatBreadQ-1*@?##20</v>
      </c>
      <c r="E1443" s="13" t="str">
        <f t="shared" si="3"/>
        <v>ORDER1280CUST632745410WholeWheatBreadQ120</v>
      </c>
      <c r="F1443" s="14">
        <f t="shared" si="4"/>
        <v>45410</v>
      </c>
      <c r="G1443" s="13" t="str">
        <f t="shared" si="5"/>
        <v>ORDER1280</v>
      </c>
      <c r="H1443" s="13" t="str">
        <f t="shared" si="6"/>
        <v>CUST6327</v>
      </c>
      <c r="I1443" s="13" t="str">
        <f t="shared" si="7"/>
        <v>WholeWheatBread</v>
      </c>
      <c r="J1443" s="13" t="str">
        <f t="shared" si="8"/>
        <v>1</v>
      </c>
      <c r="K1443" s="13" t="str">
        <f t="shared" si="9"/>
        <v>20</v>
      </c>
    </row>
    <row r="1444">
      <c r="A1444" s="10">
        <v>1443.0</v>
      </c>
      <c r="B1444" s="11" t="s">
        <v>1462</v>
      </c>
      <c r="C1444" s="12" t="str">
        <f t="shared" si="1"/>
        <v>ORDER1279//CUST8484/45409/FreshMilk/Q-1/*@?##30</v>
      </c>
      <c r="D1444" s="13" t="str">
        <f t="shared" si="2"/>
        <v>ORDER1279CUST848445409FreshMilkQ-1*@?##30</v>
      </c>
      <c r="E1444" s="13" t="str">
        <f t="shared" si="3"/>
        <v>ORDER1279CUST848445409FreshMilkQ130</v>
      </c>
      <c r="F1444" s="14">
        <f t="shared" si="4"/>
        <v>45409</v>
      </c>
      <c r="G1444" s="13" t="str">
        <f t="shared" si="5"/>
        <v>ORDER1279</v>
      </c>
      <c r="H1444" s="13" t="str">
        <f t="shared" si="6"/>
        <v>CUST8484</v>
      </c>
      <c r="I1444" s="13" t="str">
        <f t="shared" si="7"/>
        <v>FreshMilk</v>
      </c>
      <c r="J1444" s="13" t="str">
        <f t="shared" si="8"/>
        <v>1</v>
      </c>
      <c r="K1444" s="13" t="str">
        <f t="shared" si="9"/>
        <v>30</v>
      </c>
    </row>
    <row r="1445">
      <c r="A1445" s="10">
        <v>1444.0</v>
      </c>
      <c r="B1445" s="11" t="s">
        <v>1463</v>
      </c>
      <c r="C1445" s="12" t="str">
        <f t="shared" si="1"/>
        <v>ORDER1279//CUST8484/45409/Eggs/Q-1/*@?##40</v>
      </c>
      <c r="D1445" s="13" t="str">
        <f t="shared" si="2"/>
        <v>ORDER1279CUST848445409EggsQ-1*@?##40</v>
      </c>
      <c r="E1445" s="13" t="str">
        <f t="shared" si="3"/>
        <v>ORDER1279CUST848445409EggsQ140</v>
      </c>
      <c r="F1445" s="14">
        <f t="shared" si="4"/>
        <v>45409</v>
      </c>
      <c r="G1445" s="13" t="str">
        <f t="shared" si="5"/>
        <v>ORDER1279</v>
      </c>
      <c r="H1445" s="13" t="str">
        <f t="shared" si="6"/>
        <v>CUST8484</v>
      </c>
      <c r="I1445" s="13" t="str">
        <f t="shared" si="7"/>
        <v>Eggs</v>
      </c>
      <c r="J1445" s="13" t="str">
        <f t="shared" si="8"/>
        <v>1</v>
      </c>
      <c r="K1445" s="13" t="str">
        <f t="shared" si="9"/>
        <v>40</v>
      </c>
    </row>
    <row r="1446">
      <c r="A1446" s="10">
        <v>1445.0</v>
      </c>
      <c r="B1446" s="11" t="s">
        <v>1464</v>
      </c>
      <c r="C1446" s="12" t="str">
        <f t="shared" si="1"/>
        <v>ORDER1278//CUST4982/45409/ChickenBreast/Q-1/*@?##125</v>
      </c>
      <c r="D1446" s="13" t="str">
        <f t="shared" si="2"/>
        <v>ORDER1278CUST498245409ChickenBreastQ-1*@?##125</v>
      </c>
      <c r="E1446" s="13" t="str">
        <f t="shared" si="3"/>
        <v>ORDER1278CUST498245409ChickenBreastQ1125</v>
      </c>
      <c r="F1446" s="14">
        <f t="shared" si="4"/>
        <v>45409</v>
      </c>
      <c r="G1446" s="13" t="str">
        <f t="shared" si="5"/>
        <v>ORDER1278</v>
      </c>
      <c r="H1446" s="13" t="str">
        <f t="shared" si="6"/>
        <v>CUST4982</v>
      </c>
      <c r="I1446" s="13" t="str">
        <f t="shared" si="7"/>
        <v>ChickenBreast</v>
      </c>
      <c r="J1446" s="13" t="str">
        <f t="shared" si="8"/>
        <v>1</v>
      </c>
      <c r="K1446" s="13" t="str">
        <f t="shared" si="9"/>
        <v>125</v>
      </c>
    </row>
    <row r="1447">
      <c r="A1447" s="10">
        <v>1446.0</v>
      </c>
      <c r="B1447" s="11" t="s">
        <v>1465</v>
      </c>
      <c r="C1447" s="12" t="str">
        <f t="shared" si="1"/>
        <v>ORDER1278//CUST4982/45409/Apples/Q-1/*@?##75</v>
      </c>
      <c r="D1447" s="13" t="str">
        <f t="shared" si="2"/>
        <v>ORDER1278CUST498245409ApplesQ-1*@?##75</v>
      </c>
      <c r="E1447" s="13" t="str">
        <f t="shared" si="3"/>
        <v>ORDER1278CUST498245409ApplesQ175</v>
      </c>
      <c r="F1447" s="14">
        <f t="shared" si="4"/>
        <v>45409</v>
      </c>
      <c r="G1447" s="13" t="str">
        <f t="shared" si="5"/>
        <v>ORDER1278</v>
      </c>
      <c r="H1447" s="13" t="str">
        <f t="shared" si="6"/>
        <v>CUST4982</v>
      </c>
      <c r="I1447" s="13" t="str">
        <f t="shared" si="7"/>
        <v>Apples</v>
      </c>
      <c r="J1447" s="13" t="str">
        <f t="shared" si="8"/>
        <v>1</v>
      </c>
      <c r="K1447" s="13" t="str">
        <f t="shared" si="9"/>
        <v>75</v>
      </c>
    </row>
    <row r="1448">
      <c r="A1448" s="10">
        <v>1447.0</v>
      </c>
      <c r="B1448" s="11" t="s">
        <v>1466</v>
      </c>
      <c r="C1448" s="12" t="str">
        <f t="shared" si="1"/>
        <v>ORDER1277//CUST6327/45409/Bananas/Q-1/*@?##25</v>
      </c>
      <c r="D1448" s="13" t="str">
        <f t="shared" si="2"/>
        <v>ORDER1277CUST632745409BananasQ-1*@?##25</v>
      </c>
      <c r="E1448" s="13" t="str">
        <f t="shared" si="3"/>
        <v>ORDER1277CUST632745409BananasQ125</v>
      </c>
      <c r="F1448" s="14">
        <f t="shared" si="4"/>
        <v>45409</v>
      </c>
      <c r="G1448" s="13" t="str">
        <f t="shared" si="5"/>
        <v>ORDER1277</v>
      </c>
      <c r="H1448" s="13" t="str">
        <f t="shared" si="6"/>
        <v>CUST6327</v>
      </c>
      <c r="I1448" s="13" t="str">
        <f t="shared" si="7"/>
        <v>Bananas</v>
      </c>
      <c r="J1448" s="13" t="str">
        <f t="shared" si="8"/>
        <v>1</v>
      </c>
      <c r="K1448" s="13" t="str">
        <f t="shared" si="9"/>
        <v>25</v>
      </c>
    </row>
    <row r="1449">
      <c r="A1449" s="10">
        <v>1448.0</v>
      </c>
      <c r="B1449" s="11" t="s">
        <v>1467</v>
      </c>
      <c r="C1449" s="12" t="str">
        <f t="shared" si="1"/>
        <v>ORDER1277//CUST6327/45409/Potatoes/Q-1/*@?##15</v>
      </c>
      <c r="D1449" s="13" t="str">
        <f t="shared" si="2"/>
        <v>ORDER1277CUST632745409PotatoesQ-1*@?##15</v>
      </c>
      <c r="E1449" s="13" t="str">
        <f t="shared" si="3"/>
        <v>ORDER1277CUST632745409PotatoesQ115</v>
      </c>
      <c r="F1449" s="14">
        <f t="shared" si="4"/>
        <v>45409</v>
      </c>
      <c r="G1449" s="13" t="str">
        <f t="shared" si="5"/>
        <v>ORDER1277</v>
      </c>
      <c r="H1449" s="13" t="str">
        <f t="shared" si="6"/>
        <v>CUST6327</v>
      </c>
      <c r="I1449" s="13" t="str">
        <f t="shared" si="7"/>
        <v>Potatoes</v>
      </c>
      <c r="J1449" s="13" t="str">
        <f t="shared" si="8"/>
        <v>1</v>
      </c>
      <c r="K1449" s="13" t="str">
        <f t="shared" si="9"/>
        <v>15</v>
      </c>
    </row>
    <row r="1450">
      <c r="A1450" s="10">
        <v>1449.0</v>
      </c>
      <c r="B1450" s="11" t="s">
        <v>1468</v>
      </c>
      <c r="C1450" s="12" t="str">
        <f t="shared" si="1"/>
        <v>ORDER1276//CUST1509/45409/Onions/Q-1/*@?##12.5</v>
      </c>
      <c r="D1450" s="13" t="str">
        <f t="shared" si="2"/>
        <v>ORDER1276CUST150945409OnionsQ-1*@?##12.5</v>
      </c>
      <c r="E1450" s="13" t="str">
        <f t="shared" si="3"/>
        <v>ORDER1276CUST150945409OnionsQ112.5</v>
      </c>
      <c r="F1450" s="14">
        <f t="shared" si="4"/>
        <v>45409</v>
      </c>
      <c r="G1450" s="13" t="str">
        <f t="shared" si="5"/>
        <v>ORDER1276</v>
      </c>
      <c r="H1450" s="13" t="str">
        <f t="shared" si="6"/>
        <v>CUST1509</v>
      </c>
      <c r="I1450" s="13" t="str">
        <f t="shared" si="7"/>
        <v>Onions</v>
      </c>
      <c r="J1450" s="13" t="str">
        <f t="shared" si="8"/>
        <v>1</v>
      </c>
      <c r="K1450" s="13" t="str">
        <f t="shared" si="9"/>
        <v>12.5</v>
      </c>
    </row>
    <row r="1451">
      <c r="A1451" s="10">
        <v>1450.0</v>
      </c>
      <c r="B1451" s="11" t="s">
        <v>1469</v>
      </c>
      <c r="C1451" s="12" t="str">
        <f t="shared" si="1"/>
        <v>ORDER1276//CUST1509/45409/Paneer/Q-1/*@?##40</v>
      </c>
      <c r="D1451" s="13" t="str">
        <f t="shared" si="2"/>
        <v>ORDER1276CUST150945409PaneerQ-1*@?##40</v>
      </c>
      <c r="E1451" s="13" t="str">
        <f t="shared" si="3"/>
        <v>ORDER1276CUST150945409PaneerQ140</v>
      </c>
      <c r="F1451" s="14">
        <f t="shared" si="4"/>
        <v>45409</v>
      </c>
      <c r="G1451" s="13" t="str">
        <f t="shared" si="5"/>
        <v>ORDER1276</v>
      </c>
      <c r="H1451" s="13" t="str">
        <f t="shared" si="6"/>
        <v>CUST1509</v>
      </c>
      <c r="I1451" s="13" t="str">
        <f t="shared" si="7"/>
        <v>Paneer</v>
      </c>
      <c r="J1451" s="13" t="str">
        <f t="shared" si="8"/>
        <v>1</v>
      </c>
      <c r="K1451" s="13" t="str">
        <f t="shared" si="9"/>
        <v>40</v>
      </c>
    </row>
    <row r="1452">
      <c r="A1452" s="10">
        <v>1451.0</v>
      </c>
      <c r="B1452" s="11" t="s">
        <v>1470</v>
      </c>
      <c r="C1452" s="12" t="str">
        <f t="shared" si="1"/>
        <v>ORDER1275//CUST1960/45409/Butter/Q-1/*@?##125</v>
      </c>
      <c r="D1452" s="13" t="str">
        <f t="shared" si="2"/>
        <v>ORDER1275CUST196045409ButterQ-1*@?##125</v>
      </c>
      <c r="E1452" s="13" t="str">
        <f t="shared" si="3"/>
        <v>ORDER1275CUST196045409ButterQ1125</v>
      </c>
      <c r="F1452" s="14">
        <f t="shared" si="4"/>
        <v>45409</v>
      </c>
      <c r="G1452" s="13" t="str">
        <f t="shared" si="5"/>
        <v>ORDER1275</v>
      </c>
      <c r="H1452" s="13" t="str">
        <f t="shared" si="6"/>
        <v>CUST1960</v>
      </c>
      <c r="I1452" s="13" t="str">
        <f t="shared" si="7"/>
        <v>Butter</v>
      </c>
      <c r="J1452" s="13" t="str">
        <f t="shared" si="8"/>
        <v>1</v>
      </c>
      <c r="K1452" s="13" t="str">
        <f t="shared" si="9"/>
        <v>125</v>
      </c>
    </row>
    <row r="1453">
      <c r="A1453" s="10">
        <v>1452.0</v>
      </c>
      <c r="B1453" s="11" t="s">
        <v>1471</v>
      </c>
      <c r="C1453" s="12" t="str">
        <f t="shared" si="1"/>
        <v>ORDER1275//CUST1960/45409/CheeseSlices/Q-2/*@?##120</v>
      </c>
      <c r="D1453" s="13" t="str">
        <f t="shared" si="2"/>
        <v>ORDER1275CUST196045409CheeseSlicesQ-2*@?##120</v>
      </c>
      <c r="E1453" s="13" t="str">
        <f t="shared" si="3"/>
        <v>ORDER1275CUST196045409CheeseSlicesQ2120</v>
      </c>
      <c r="F1453" s="14">
        <f t="shared" si="4"/>
        <v>45409</v>
      </c>
      <c r="G1453" s="13" t="str">
        <f t="shared" si="5"/>
        <v>ORDER1275</v>
      </c>
      <c r="H1453" s="13" t="str">
        <f t="shared" si="6"/>
        <v>CUST1960</v>
      </c>
      <c r="I1453" s="13" t="str">
        <f t="shared" si="7"/>
        <v>CheeseSlices</v>
      </c>
      <c r="J1453" s="13" t="str">
        <f t="shared" si="8"/>
        <v>2</v>
      </c>
      <c r="K1453" s="13" t="str">
        <f t="shared" si="9"/>
        <v>120</v>
      </c>
    </row>
    <row r="1454">
      <c r="A1454" s="10">
        <v>1453.0</v>
      </c>
      <c r="B1454" s="11" t="s">
        <v>1472</v>
      </c>
      <c r="C1454" s="12" t="str">
        <f t="shared" si="1"/>
        <v>ORDER1274//CUST6570/45409/Sugar/Q-1/*@?##22.5</v>
      </c>
      <c r="D1454" s="13" t="str">
        <f t="shared" si="2"/>
        <v>ORDER1274CUST657045409SugarQ-1*@?##22.5</v>
      </c>
      <c r="E1454" s="13" t="str">
        <f t="shared" si="3"/>
        <v>ORDER1274CUST657045409SugarQ122.5</v>
      </c>
      <c r="F1454" s="14">
        <f t="shared" si="4"/>
        <v>45409</v>
      </c>
      <c r="G1454" s="13" t="str">
        <f t="shared" si="5"/>
        <v>ORDER1274</v>
      </c>
      <c r="H1454" s="13" t="str">
        <f t="shared" si="6"/>
        <v>CUST6570</v>
      </c>
      <c r="I1454" s="13" t="str">
        <f t="shared" si="7"/>
        <v>Sugar</v>
      </c>
      <c r="J1454" s="13" t="str">
        <f t="shared" si="8"/>
        <v>1</v>
      </c>
      <c r="K1454" s="13" t="str">
        <f t="shared" si="9"/>
        <v>22.5</v>
      </c>
    </row>
    <row r="1455">
      <c r="A1455" s="10">
        <v>1454.0</v>
      </c>
      <c r="B1455" s="11" t="s">
        <v>1473</v>
      </c>
      <c r="C1455" s="12" t="str">
        <f t="shared" si="1"/>
        <v>ORDER1274//CUST6570/45409/CookingOil/Q-2/*@?##150</v>
      </c>
      <c r="D1455" s="13" t="str">
        <f t="shared" si="2"/>
        <v>ORDER1274CUST657045409CookingOilQ-2*@?##150</v>
      </c>
      <c r="E1455" s="13" t="str">
        <f t="shared" si="3"/>
        <v>ORDER1274CUST657045409CookingOilQ2150</v>
      </c>
      <c r="F1455" s="14">
        <f t="shared" si="4"/>
        <v>45409</v>
      </c>
      <c r="G1455" s="13" t="str">
        <f t="shared" si="5"/>
        <v>ORDER1274</v>
      </c>
      <c r="H1455" s="13" t="str">
        <f t="shared" si="6"/>
        <v>CUST6570</v>
      </c>
      <c r="I1455" s="13" t="str">
        <f t="shared" si="7"/>
        <v>CookingOil</v>
      </c>
      <c r="J1455" s="13" t="str">
        <f t="shared" si="8"/>
        <v>2</v>
      </c>
      <c r="K1455" s="13" t="str">
        <f t="shared" si="9"/>
        <v>150</v>
      </c>
    </row>
    <row r="1456">
      <c r="A1456" s="10">
        <v>1455.0</v>
      </c>
      <c r="B1456" s="11" t="s">
        <v>1474</v>
      </c>
      <c r="C1456" s="12" t="str">
        <f t="shared" si="1"/>
        <v>ORDER1273//CUST6327/45409/TeaLeaves/Q-1/*@?##60</v>
      </c>
      <c r="D1456" s="13" t="str">
        <f t="shared" si="2"/>
        <v>ORDER1273CUST632745409TeaLeavesQ-1*@?##60</v>
      </c>
      <c r="E1456" s="13" t="str">
        <f t="shared" si="3"/>
        <v>ORDER1273CUST632745409TeaLeavesQ160</v>
      </c>
      <c r="F1456" s="14">
        <f t="shared" si="4"/>
        <v>45409</v>
      </c>
      <c r="G1456" s="13" t="str">
        <f t="shared" si="5"/>
        <v>ORDER1273</v>
      </c>
      <c r="H1456" s="13" t="str">
        <f t="shared" si="6"/>
        <v>CUST6327</v>
      </c>
      <c r="I1456" s="13" t="str">
        <f t="shared" si="7"/>
        <v>TeaLeaves</v>
      </c>
      <c r="J1456" s="13" t="str">
        <f t="shared" si="8"/>
        <v>1</v>
      </c>
      <c r="K1456" s="13" t="str">
        <f t="shared" si="9"/>
        <v>60</v>
      </c>
    </row>
    <row r="1457">
      <c r="A1457" s="10">
        <v>1456.0</v>
      </c>
      <c r="B1457" s="11" t="s">
        <v>1475</v>
      </c>
      <c r="C1457" s="12" t="str">
        <f t="shared" si="1"/>
        <v>ORDER1273//CUST6327/45409/CoffeePowder/Q-1/*@?##45</v>
      </c>
      <c r="D1457" s="13" t="str">
        <f t="shared" si="2"/>
        <v>ORDER1273CUST632745409CoffeePowderQ-1*@?##45</v>
      </c>
      <c r="E1457" s="13" t="str">
        <f t="shared" si="3"/>
        <v>ORDER1273CUST632745409CoffeePowderQ145</v>
      </c>
      <c r="F1457" s="14">
        <f t="shared" si="4"/>
        <v>45409</v>
      </c>
      <c r="G1457" s="13" t="str">
        <f t="shared" si="5"/>
        <v>ORDER1273</v>
      </c>
      <c r="H1457" s="13" t="str">
        <f t="shared" si="6"/>
        <v>CUST6327</v>
      </c>
      <c r="I1457" s="13" t="str">
        <f t="shared" si="7"/>
        <v>CoffeePowder</v>
      </c>
      <c r="J1457" s="13" t="str">
        <f t="shared" si="8"/>
        <v>1</v>
      </c>
      <c r="K1457" s="13" t="str">
        <f t="shared" si="9"/>
        <v>45</v>
      </c>
    </row>
    <row r="1458">
      <c r="A1458" s="10">
        <v>1457.0</v>
      </c>
      <c r="B1458" s="11" t="s">
        <v>1476</v>
      </c>
      <c r="C1458" s="12" t="str">
        <f t="shared" si="1"/>
        <v>ORDER1272//CUST1803/45409/Biscuits/Q-2/*@?##40</v>
      </c>
      <c r="D1458" s="13" t="str">
        <f t="shared" si="2"/>
        <v>ORDER1272CUST180345409BiscuitsQ-2*@?##40</v>
      </c>
      <c r="E1458" s="13" t="str">
        <f t="shared" si="3"/>
        <v>ORDER1272CUST180345409BiscuitsQ240</v>
      </c>
      <c r="F1458" s="14">
        <f t="shared" si="4"/>
        <v>45409</v>
      </c>
      <c r="G1458" s="13" t="str">
        <f t="shared" si="5"/>
        <v>ORDER1272</v>
      </c>
      <c r="H1458" s="13" t="str">
        <f t="shared" si="6"/>
        <v>CUST1803</v>
      </c>
      <c r="I1458" s="13" t="str">
        <f t="shared" si="7"/>
        <v>Biscuits</v>
      </c>
      <c r="J1458" s="13" t="str">
        <f t="shared" si="8"/>
        <v>2</v>
      </c>
      <c r="K1458" s="13" t="str">
        <f t="shared" si="9"/>
        <v>40</v>
      </c>
    </row>
    <row r="1459">
      <c r="A1459" s="10">
        <v>1458.0</v>
      </c>
      <c r="B1459" s="11" t="s">
        <v>1477</v>
      </c>
      <c r="C1459" s="12" t="str">
        <f t="shared" si="1"/>
        <v>ORDER1272//CUST1803/45409/Chocolates/Q-1/*@?##50</v>
      </c>
      <c r="D1459" s="13" t="str">
        <f t="shared" si="2"/>
        <v>ORDER1272CUST180345409ChocolatesQ-1*@?##50</v>
      </c>
      <c r="E1459" s="13" t="str">
        <f t="shared" si="3"/>
        <v>ORDER1272CUST180345409ChocolatesQ150</v>
      </c>
      <c r="F1459" s="14">
        <f t="shared" si="4"/>
        <v>45409</v>
      </c>
      <c r="G1459" s="13" t="str">
        <f t="shared" si="5"/>
        <v>ORDER1272</v>
      </c>
      <c r="H1459" s="13" t="str">
        <f t="shared" si="6"/>
        <v>CUST1803</v>
      </c>
      <c r="I1459" s="13" t="str">
        <f t="shared" si="7"/>
        <v>Chocolates</v>
      </c>
      <c r="J1459" s="13" t="str">
        <f t="shared" si="8"/>
        <v>1</v>
      </c>
      <c r="K1459" s="13" t="str">
        <f t="shared" si="9"/>
        <v>50</v>
      </c>
    </row>
    <row r="1460">
      <c r="A1460" s="10">
        <v>1459.0</v>
      </c>
      <c r="B1460" s="11" t="s">
        <v>1478</v>
      </c>
      <c r="C1460" s="12" t="str">
        <f t="shared" si="1"/>
        <v>ORDER1271//CUST6327/45409/IceCream/Q-1/*@?##90</v>
      </c>
      <c r="D1460" s="13" t="str">
        <f t="shared" si="2"/>
        <v>ORDER1271CUST632745409IceCreamQ-1*@?##90</v>
      </c>
      <c r="E1460" s="13" t="str">
        <f t="shared" si="3"/>
        <v>ORDER1271CUST632745409IceCreamQ190</v>
      </c>
      <c r="F1460" s="14">
        <f t="shared" si="4"/>
        <v>45409</v>
      </c>
      <c r="G1460" s="13" t="str">
        <f t="shared" si="5"/>
        <v>ORDER1271</v>
      </c>
      <c r="H1460" s="13" t="str">
        <f t="shared" si="6"/>
        <v>CUST6327</v>
      </c>
      <c r="I1460" s="13" t="str">
        <f t="shared" si="7"/>
        <v>IceCream</v>
      </c>
      <c r="J1460" s="13" t="str">
        <f t="shared" si="8"/>
        <v>1</v>
      </c>
      <c r="K1460" s="13" t="str">
        <f t="shared" si="9"/>
        <v>90</v>
      </c>
    </row>
    <row r="1461">
      <c r="A1461" s="10">
        <v>1460.0</v>
      </c>
      <c r="B1461" s="11" t="s">
        <v>1479</v>
      </c>
      <c r="C1461" s="12" t="str">
        <f t="shared" si="1"/>
        <v>ORDER1271//CUST6327/45409/SoftDrink/Q-1/*@?##50</v>
      </c>
      <c r="D1461" s="13" t="str">
        <f t="shared" si="2"/>
        <v>ORDER1271CUST632745409SoftDrinkQ-1*@?##50</v>
      </c>
      <c r="E1461" s="13" t="str">
        <f t="shared" si="3"/>
        <v>ORDER1271CUST632745409SoftDrinkQ150</v>
      </c>
      <c r="F1461" s="14">
        <f t="shared" si="4"/>
        <v>45409</v>
      </c>
      <c r="G1461" s="13" t="str">
        <f t="shared" si="5"/>
        <v>ORDER1271</v>
      </c>
      <c r="H1461" s="13" t="str">
        <f t="shared" si="6"/>
        <v>CUST6327</v>
      </c>
      <c r="I1461" s="13" t="str">
        <f t="shared" si="7"/>
        <v>SoftDrink</v>
      </c>
      <c r="J1461" s="13" t="str">
        <f t="shared" si="8"/>
        <v>1</v>
      </c>
      <c r="K1461" s="13" t="str">
        <f t="shared" si="9"/>
        <v>50</v>
      </c>
    </row>
    <row r="1462">
      <c r="A1462" s="10">
        <v>1461.0</v>
      </c>
      <c r="B1462" s="11" t="s">
        <v>1480</v>
      </c>
      <c r="C1462" s="12" t="str">
        <f t="shared" si="1"/>
        <v>ORDER1270//CUST4090/45409/BasmatiRice/Q-1/*@?##60</v>
      </c>
      <c r="D1462" s="13" t="str">
        <f t="shared" si="2"/>
        <v>ORDER1270CUST409045409BasmatiRiceQ-1*@?##60</v>
      </c>
      <c r="E1462" s="13" t="str">
        <f t="shared" si="3"/>
        <v>ORDER1270CUST409045409BasmatiRiceQ160</v>
      </c>
      <c r="F1462" s="14">
        <f t="shared" si="4"/>
        <v>45409</v>
      </c>
      <c r="G1462" s="13" t="str">
        <f t="shared" si="5"/>
        <v>ORDER1270</v>
      </c>
      <c r="H1462" s="13" t="str">
        <f t="shared" si="6"/>
        <v>CUST4090</v>
      </c>
      <c r="I1462" s="13" t="str">
        <f t="shared" si="7"/>
        <v>BasmatiRice</v>
      </c>
      <c r="J1462" s="13" t="str">
        <f t="shared" si="8"/>
        <v>1</v>
      </c>
      <c r="K1462" s="13" t="str">
        <f t="shared" si="9"/>
        <v>60</v>
      </c>
    </row>
    <row r="1463">
      <c r="A1463" s="10">
        <v>1462.0</v>
      </c>
      <c r="B1463" s="11" t="s">
        <v>1481</v>
      </c>
      <c r="C1463" s="12" t="str">
        <f t="shared" si="1"/>
        <v>ORDER1270//CUST4090/45409/WholeWheatBread/Q-1/*@?##20</v>
      </c>
      <c r="D1463" s="13" t="str">
        <f t="shared" si="2"/>
        <v>ORDER1270CUST409045409WholeWheatBreadQ-1*@?##20</v>
      </c>
      <c r="E1463" s="13" t="str">
        <f t="shared" si="3"/>
        <v>ORDER1270CUST409045409WholeWheatBreadQ120</v>
      </c>
      <c r="F1463" s="14">
        <f t="shared" si="4"/>
        <v>45409</v>
      </c>
      <c r="G1463" s="13" t="str">
        <f t="shared" si="5"/>
        <v>ORDER1270</v>
      </c>
      <c r="H1463" s="13" t="str">
        <f t="shared" si="6"/>
        <v>CUST4090</v>
      </c>
      <c r="I1463" s="13" t="str">
        <f t="shared" si="7"/>
        <v>WholeWheatBread</v>
      </c>
      <c r="J1463" s="13" t="str">
        <f t="shared" si="8"/>
        <v>1</v>
      </c>
      <c r="K1463" s="13" t="str">
        <f t="shared" si="9"/>
        <v>20</v>
      </c>
    </row>
    <row r="1464">
      <c r="A1464" s="10">
        <v>1463.0</v>
      </c>
      <c r="B1464" s="11" t="s">
        <v>1482</v>
      </c>
      <c r="C1464" s="12" t="str">
        <f t="shared" si="1"/>
        <v>ORDER1269//CUST8244/45409/FreshMilk/Q-1/*@?##30</v>
      </c>
      <c r="D1464" s="13" t="str">
        <f t="shared" si="2"/>
        <v>ORDER1269CUST824445409FreshMilkQ-1*@?##30</v>
      </c>
      <c r="E1464" s="13" t="str">
        <f t="shared" si="3"/>
        <v>ORDER1269CUST824445409FreshMilkQ130</v>
      </c>
      <c r="F1464" s="14">
        <f t="shared" si="4"/>
        <v>45409</v>
      </c>
      <c r="G1464" s="13" t="str">
        <f t="shared" si="5"/>
        <v>ORDER1269</v>
      </c>
      <c r="H1464" s="13" t="str">
        <f t="shared" si="6"/>
        <v>CUST8244</v>
      </c>
      <c r="I1464" s="13" t="str">
        <f t="shared" si="7"/>
        <v>FreshMilk</v>
      </c>
      <c r="J1464" s="13" t="str">
        <f t="shared" si="8"/>
        <v>1</v>
      </c>
      <c r="K1464" s="13" t="str">
        <f t="shared" si="9"/>
        <v>30</v>
      </c>
    </row>
    <row r="1465">
      <c r="A1465" s="10">
        <v>1464.0</v>
      </c>
      <c r="B1465" s="11" t="s">
        <v>1483</v>
      </c>
      <c r="C1465" s="12" t="str">
        <f t="shared" si="1"/>
        <v>ORDER1269//CUST8244/45409/Eggs/Q-1/*@?##40</v>
      </c>
      <c r="D1465" s="13" t="str">
        <f t="shared" si="2"/>
        <v>ORDER1269CUST824445409EggsQ-1*@?##40</v>
      </c>
      <c r="E1465" s="13" t="str">
        <f t="shared" si="3"/>
        <v>ORDER1269CUST824445409EggsQ140</v>
      </c>
      <c r="F1465" s="14">
        <f t="shared" si="4"/>
        <v>45409</v>
      </c>
      <c r="G1465" s="13" t="str">
        <f t="shared" si="5"/>
        <v>ORDER1269</v>
      </c>
      <c r="H1465" s="13" t="str">
        <f t="shared" si="6"/>
        <v>CUST8244</v>
      </c>
      <c r="I1465" s="13" t="str">
        <f t="shared" si="7"/>
        <v>Eggs</v>
      </c>
      <c r="J1465" s="13" t="str">
        <f t="shared" si="8"/>
        <v>1</v>
      </c>
      <c r="K1465" s="13" t="str">
        <f t="shared" si="9"/>
        <v>40</v>
      </c>
    </row>
    <row r="1466">
      <c r="A1466" s="10">
        <v>1465.0</v>
      </c>
      <c r="B1466" s="11" t="s">
        <v>1484</v>
      </c>
      <c r="C1466" s="12" t="str">
        <f t="shared" si="1"/>
        <v>ORDER1268//CUST4470/45409/ChickenBreast/Q-1/*@?##125</v>
      </c>
      <c r="D1466" s="13" t="str">
        <f t="shared" si="2"/>
        <v>ORDER1268CUST447045409ChickenBreastQ-1*@?##125</v>
      </c>
      <c r="E1466" s="13" t="str">
        <f t="shared" si="3"/>
        <v>ORDER1268CUST447045409ChickenBreastQ1125</v>
      </c>
      <c r="F1466" s="14">
        <f t="shared" si="4"/>
        <v>45409</v>
      </c>
      <c r="G1466" s="13" t="str">
        <f t="shared" si="5"/>
        <v>ORDER1268</v>
      </c>
      <c r="H1466" s="13" t="str">
        <f t="shared" si="6"/>
        <v>CUST4470</v>
      </c>
      <c r="I1466" s="13" t="str">
        <f t="shared" si="7"/>
        <v>ChickenBreast</v>
      </c>
      <c r="J1466" s="13" t="str">
        <f t="shared" si="8"/>
        <v>1</v>
      </c>
      <c r="K1466" s="13" t="str">
        <f t="shared" si="9"/>
        <v>125</v>
      </c>
    </row>
    <row r="1467">
      <c r="A1467" s="10">
        <v>1466.0</v>
      </c>
      <c r="B1467" s="11" t="s">
        <v>1485</v>
      </c>
      <c r="C1467" s="12" t="str">
        <f t="shared" si="1"/>
        <v>ORDER1268//CUST4470/45409/Apples/Q-1/*@?##75</v>
      </c>
      <c r="D1467" s="13" t="str">
        <f t="shared" si="2"/>
        <v>ORDER1268CUST447045409ApplesQ-1*@?##75</v>
      </c>
      <c r="E1467" s="13" t="str">
        <f t="shared" si="3"/>
        <v>ORDER1268CUST447045409ApplesQ175</v>
      </c>
      <c r="F1467" s="14">
        <f t="shared" si="4"/>
        <v>45409</v>
      </c>
      <c r="G1467" s="13" t="str">
        <f t="shared" si="5"/>
        <v>ORDER1268</v>
      </c>
      <c r="H1467" s="13" t="str">
        <f t="shared" si="6"/>
        <v>CUST4470</v>
      </c>
      <c r="I1467" s="13" t="str">
        <f t="shared" si="7"/>
        <v>Apples</v>
      </c>
      <c r="J1467" s="13" t="str">
        <f t="shared" si="8"/>
        <v>1</v>
      </c>
      <c r="K1467" s="13" t="str">
        <f t="shared" si="9"/>
        <v>75</v>
      </c>
    </row>
    <row r="1468">
      <c r="A1468" s="10">
        <v>1467.0</v>
      </c>
      <c r="B1468" s="11" t="s">
        <v>1486</v>
      </c>
      <c r="C1468" s="12" t="str">
        <f t="shared" si="1"/>
        <v>ORDER1267//CUST4470/45409/Bananas/Q-1/*@?##25</v>
      </c>
      <c r="D1468" s="13" t="str">
        <f t="shared" si="2"/>
        <v>ORDER1267CUST447045409BananasQ-1*@?##25</v>
      </c>
      <c r="E1468" s="13" t="str">
        <f t="shared" si="3"/>
        <v>ORDER1267CUST447045409BananasQ125</v>
      </c>
      <c r="F1468" s="14">
        <f t="shared" si="4"/>
        <v>45409</v>
      </c>
      <c r="G1468" s="13" t="str">
        <f t="shared" si="5"/>
        <v>ORDER1267</v>
      </c>
      <c r="H1468" s="13" t="str">
        <f t="shared" si="6"/>
        <v>CUST4470</v>
      </c>
      <c r="I1468" s="13" t="str">
        <f t="shared" si="7"/>
        <v>Bananas</v>
      </c>
      <c r="J1468" s="13" t="str">
        <f t="shared" si="8"/>
        <v>1</v>
      </c>
      <c r="K1468" s="13" t="str">
        <f t="shared" si="9"/>
        <v>25</v>
      </c>
    </row>
    <row r="1469">
      <c r="A1469" s="10">
        <v>1468.0</v>
      </c>
      <c r="B1469" s="11" t="s">
        <v>1487</v>
      </c>
      <c r="C1469" s="12" t="str">
        <f t="shared" si="1"/>
        <v>ORDER1267//CUST4470/45409/Potatoes/Q-1/*@?##15</v>
      </c>
      <c r="D1469" s="13" t="str">
        <f t="shared" si="2"/>
        <v>ORDER1267CUST447045409PotatoesQ-1*@?##15</v>
      </c>
      <c r="E1469" s="13" t="str">
        <f t="shared" si="3"/>
        <v>ORDER1267CUST447045409PotatoesQ115</v>
      </c>
      <c r="F1469" s="14">
        <f t="shared" si="4"/>
        <v>45409</v>
      </c>
      <c r="G1469" s="13" t="str">
        <f t="shared" si="5"/>
        <v>ORDER1267</v>
      </c>
      <c r="H1469" s="13" t="str">
        <f t="shared" si="6"/>
        <v>CUST4470</v>
      </c>
      <c r="I1469" s="13" t="str">
        <f t="shared" si="7"/>
        <v>Potatoes</v>
      </c>
      <c r="J1469" s="13" t="str">
        <f t="shared" si="8"/>
        <v>1</v>
      </c>
      <c r="K1469" s="13" t="str">
        <f t="shared" si="9"/>
        <v>15</v>
      </c>
    </row>
    <row r="1470">
      <c r="A1470" s="10">
        <v>1469.0</v>
      </c>
      <c r="B1470" s="11" t="s">
        <v>1488</v>
      </c>
      <c r="C1470" s="12" t="str">
        <f t="shared" si="1"/>
        <v>ORDER1266//CUST6860/45409/Onions/Q-1/*@?##12.5</v>
      </c>
      <c r="D1470" s="13" t="str">
        <f t="shared" si="2"/>
        <v>ORDER1266CUST686045409OnionsQ-1*@?##12.5</v>
      </c>
      <c r="E1470" s="13" t="str">
        <f t="shared" si="3"/>
        <v>ORDER1266CUST686045409OnionsQ112.5</v>
      </c>
      <c r="F1470" s="14">
        <f t="shared" si="4"/>
        <v>45409</v>
      </c>
      <c r="G1470" s="13" t="str">
        <f t="shared" si="5"/>
        <v>ORDER1266</v>
      </c>
      <c r="H1470" s="13" t="str">
        <f t="shared" si="6"/>
        <v>CUST6860</v>
      </c>
      <c r="I1470" s="13" t="str">
        <f t="shared" si="7"/>
        <v>Onions</v>
      </c>
      <c r="J1470" s="13" t="str">
        <f t="shared" si="8"/>
        <v>1</v>
      </c>
      <c r="K1470" s="13" t="str">
        <f t="shared" si="9"/>
        <v>12.5</v>
      </c>
    </row>
    <row r="1471">
      <c r="A1471" s="10">
        <v>1470.0</v>
      </c>
      <c r="B1471" s="11" t="s">
        <v>1489</v>
      </c>
      <c r="C1471" s="12" t="str">
        <f t="shared" si="1"/>
        <v>ORDER1266//CUST6860/45409/Paneer/Q-1/*@?##40</v>
      </c>
      <c r="D1471" s="13" t="str">
        <f t="shared" si="2"/>
        <v>ORDER1266CUST686045409PaneerQ-1*@?##40</v>
      </c>
      <c r="E1471" s="13" t="str">
        <f t="shared" si="3"/>
        <v>ORDER1266CUST686045409PaneerQ140</v>
      </c>
      <c r="F1471" s="14">
        <f t="shared" si="4"/>
        <v>45409</v>
      </c>
      <c r="G1471" s="13" t="str">
        <f t="shared" si="5"/>
        <v>ORDER1266</v>
      </c>
      <c r="H1471" s="13" t="str">
        <f t="shared" si="6"/>
        <v>CUST6860</v>
      </c>
      <c r="I1471" s="13" t="str">
        <f t="shared" si="7"/>
        <v>Paneer</v>
      </c>
      <c r="J1471" s="13" t="str">
        <f t="shared" si="8"/>
        <v>1</v>
      </c>
      <c r="K1471" s="13" t="str">
        <f t="shared" si="9"/>
        <v>40</v>
      </c>
    </row>
    <row r="1472">
      <c r="A1472" s="10">
        <v>1471.0</v>
      </c>
      <c r="B1472" s="11" t="s">
        <v>1490</v>
      </c>
      <c r="C1472" s="12" t="str">
        <f t="shared" si="1"/>
        <v>ORDER1265//CUST9482/45409/Butter/Q-1/*@?##125</v>
      </c>
      <c r="D1472" s="13" t="str">
        <f t="shared" si="2"/>
        <v>ORDER1265CUST948245409ButterQ-1*@?##125</v>
      </c>
      <c r="E1472" s="13" t="str">
        <f t="shared" si="3"/>
        <v>ORDER1265CUST948245409ButterQ1125</v>
      </c>
      <c r="F1472" s="14">
        <f t="shared" si="4"/>
        <v>45409</v>
      </c>
      <c r="G1472" s="13" t="str">
        <f t="shared" si="5"/>
        <v>ORDER1265</v>
      </c>
      <c r="H1472" s="13" t="str">
        <f t="shared" si="6"/>
        <v>CUST9482</v>
      </c>
      <c r="I1472" s="13" t="str">
        <f t="shared" si="7"/>
        <v>Butter</v>
      </c>
      <c r="J1472" s="13" t="str">
        <f t="shared" si="8"/>
        <v>1</v>
      </c>
      <c r="K1472" s="13" t="str">
        <f t="shared" si="9"/>
        <v>125</v>
      </c>
    </row>
    <row r="1473">
      <c r="A1473" s="10">
        <v>1472.0</v>
      </c>
      <c r="B1473" s="11" t="s">
        <v>1491</v>
      </c>
      <c r="C1473" s="12" t="str">
        <f t="shared" si="1"/>
        <v>ORDER1265//CUST9482/45409/CheeseSlices/Q-1/*@?##60</v>
      </c>
      <c r="D1473" s="13" t="str">
        <f t="shared" si="2"/>
        <v>ORDER1265CUST948245409CheeseSlicesQ-1*@?##60</v>
      </c>
      <c r="E1473" s="13" t="str">
        <f t="shared" si="3"/>
        <v>ORDER1265CUST948245409CheeseSlicesQ160</v>
      </c>
      <c r="F1473" s="14">
        <f t="shared" si="4"/>
        <v>45409</v>
      </c>
      <c r="G1473" s="13" t="str">
        <f t="shared" si="5"/>
        <v>ORDER1265</v>
      </c>
      <c r="H1473" s="13" t="str">
        <f t="shared" si="6"/>
        <v>CUST9482</v>
      </c>
      <c r="I1473" s="13" t="str">
        <f t="shared" si="7"/>
        <v>CheeseSlices</v>
      </c>
      <c r="J1473" s="13" t="str">
        <f t="shared" si="8"/>
        <v>1</v>
      </c>
      <c r="K1473" s="13" t="str">
        <f t="shared" si="9"/>
        <v>60</v>
      </c>
    </row>
    <row r="1474">
      <c r="A1474" s="10">
        <v>1473.0</v>
      </c>
      <c r="B1474" s="11" t="s">
        <v>1492</v>
      </c>
      <c r="C1474" s="12" t="str">
        <f t="shared" si="1"/>
        <v>ORDER1264//CUST5349/45409/Sugar/Q-1/*@?##22.5</v>
      </c>
      <c r="D1474" s="13" t="str">
        <f t="shared" si="2"/>
        <v>ORDER1264CUST534945409SugarQ-1*@?##22.5</v>
      </c>
      <c r="E1474" s="13" t="str">
        <f t="shared" si="3"/>
        <v>ORDER1264CUST534945409SugarQ122.5</v>
      </c>
      <c r="F1474" s="14">
        <f t="shared" si="4"/>
        <v>45409</v>
      </c>
      <c r="G1474" s="13" t="str">
        <f t="shared" si="5"/>
        <v>ORDER1264</v>
      </c>
      <c r="H1474" s="13" t="str">
        <f t="shared" si="6"/>
        <v>CUST5349</v>
      </c>
      <c r="I1474" s="13" t="str">
        <f t="shared" si="7"/>
        <v>Sugar</v>
      </c>
      <c r="J1474" s="13" t="str">
        <f t="shared" si="8"/>
        <v>1</v>
      </c>
      <c r="K1474" s="13" t="str">
        <f t="shared" si="9"/>
        <v>22.5</v>
      </c>
    </row>
    <row r="1475">
      <c r="A1475" s="10">
        <v>1474.0</v>
      </c>
      <c r="B1475" s="11" t="s">
        <v>1493</v>
      </c>
      <c r="C1475" s="12" t="str">
        <f t="shared" si="1"/>
        <v>ORDER1264//CUST5349/45409/CookingOil/Q-1/*@?##75</v>
      </c>
      <c r="D1475" s="13" t="str">
        <f t="shared" si="2"/>
        <v>ORDER1264CUST534945409CookingOilQ-1*@?##75</v>
      </c>
      <c r="E1475" s="13" t="str">
        <f t="shared" si="3"/>
        <v>ORDER1264CUST534945409CookingOilQ175</v>
      </c>
      <c r="F1475" s="14">
        <f t="shared" si="4"/>
        <v>45409</v>
      </c>
      <c r="G1475" s="13" t="str">
        <f t="shared" si="5"/>
        <v>ORDER1264</v>
      </c>
      <c r="H1475" s="13" t="str">
        <f t="shared" si="6"/>
        <v>CUST5349</v>
      </c>
      <c r="I1475" s="13" t="str">
        <f t="shared" si="7"/>
        <v>CookingOil</v>
      </c>
      <c r="J1475" s="13" t="str">
        <f t="shared" si="8"/>
        <v>1</v>
      </c>
      <c r="K1475" s="13" t="str">
        <f t="shared" si="9"/>
        <v>75</v>
      </c>
    </row>
    <row r="1476">
      <c r="A1476" s="10">
        <v>1475.0</v>
      </c>
      <c r="B1476" s="11" t="s">
        <v>1494</v>
      </c>
      <c r="C1476" s="12" t="str">
        <f t="shared" si="1"/>
        <v>ORDER1263//CUST7626/45409/TeaLeaves/Q-1/*@?##60</v>
      </c>
      <c r="D1476" s="13" t="str">
        <f t="shared" si="2"/>
        <v>ORDER1263CUST762645409TeaLeavesQ-1*@?##60</v>
      </c>
      <c r="E1476" s="13" t="str">
        <f t="shared" si="3"/>
        <v>ORDER1263CUST762645409TeaLeavesQ160</v>
      </c>
      <c r="F1476" s="14">
        <f t="shared" si="4"/>
        <v>45409</v>
      </c>
      <c r="G1476" s="13" t="str">
        <f t="shared" si="5"/>
        <v>ORDER1263</v>
      </c>
      <c r="H1476" s="13" t="str">
        <f t="shared" si="6"/>
        <v>CUST7626</v>
      </c>
      <c r="I1476" s="13" t="str">
        <f t="shared" si="7"/>
        <v>TeaLeaves</v>
      </c>
      <c r="J1476" s="13" t="str">
        <f t="shared" si="8"/>
        <v>1</v>
      </c>
      <c r="K1476" s="13" t="str">
        <f t="shared" si="9"/>
        <v>60</v>
      </c>
    </row>
    <row r="1477">
      <c r="A1477" s="10">
        <v>1476.0</v>
      </c>
      <c r="B1477" s="11" t="s">
        <v>1495</v>
      </c>
      <c r="C1477" s="12" t="str">
        <f t="shared" si="1"/>
        <v>ORDER1263//CUST7626/45409/CoffeePowder/Q-1/*@?##45</v>
      </c>
      <c r="D1477" s="13" t="str">
        <f t="shared" si="2"/>
        <v>ORDER1263CUST762645409CoffeePowderQ-1*@?##45</v>
      </c>
      <c r="E1477" s="13" t="str">
        <f t="shared" si="3"/>
        <v>ORDER1263CUST762645409CoffeePowderQ145</v>
      </c>
      <c r="F1477" s="14">
        <f t="shared" si="4"/>
        <v>45409</v>
      </c>
      <c r="G1477" s="13" t="str">
        <f t="shared" si="5"/>
        <v>ORDER1263</v>
      </c>
      <c r="H1477" s="13" t="str">
        <f t="shared" si="6"/>
        <v>CUST7626</v>
      </c>
      <c r="I1477" s="13" t="str">
        <f t="shared" si="7"/>
        <v>CoffeePowder</v>
      </c>
      <c r="J1477" s="13" t="str">
        <f t="shared" si="8"/>
        <v>1</v>
      </c>
      <c r="K1477" s="13" t="str">
        <f t="shared" si="9"/>
        <v>45</v>
      </c>
    </row>
    <row r="1478">
      <c r="A1478" s="10">
        <v>1477.0</v>
      </c>
      <c r="B1478" s="11" t="s">
        <v>1496</v>
      </c>
      <c r="C1478" s="12" t="str">
        <f t="shared" si="1"/>
        <v>ORDER1262//CUST4759/45409/Biscuits/Q-1/*@?##20</v>
      </c>
      <c r="D1478" s="13" t="str">
        <f t="shared" si="2"/>
        <v>ORDER1262CUST475945409BiscuitsQ-1*@?##20</v>
      </c>
      <c r="E1478" s="13" t="str">
        <f t="shared" si="3"/>
        <v>ORDER1262CUST475945409BiscuitsQ120</v>
      </c>
      <c r="F1478" s="14">
        <f t="shared" si="4"/>
        <v>45409</v>
      </c>
      <c r="G1478" s="13" t="str">
        <f t="shared" si="5"/>
        <v>ORDER1262</v>
      </c>
      <c r="H1478" s="13" t="str">
        <f t="shared" si="6"/>
        <v>CUST4759</v>
      </c>
      <c r="I1478" s="13" t="str">
        <f t="shared" si="7"/>
        <v>Biscuits</v>
      </c>
      <c r="J1478" s="13" t="str">
        <f t="shared" si="8"/>
        <v>1</v>
      </c>
      <c r="K1478" s="13" t="str">
        <f t="shared" si="9"/>
        <v>20</v>
      </c>
    </row>
    <row r="1479">
      <c r="A1479" s="10">
        <v>1478.0</v>
      </c>
      <c r="B1479" s="11" t="s">
        <v>1497</v>
      </c>
      <c r="C1479" s="12" t="str">
        <f t="shared" si="1"/>
        <v>ORDER1262//CUST4759/45409/Chocolates/Q-1/*@?##50</v>
      </c>
      <c r="D1479" s="13" t="str">
        <f t="shared" si="2"/>
        <v>ORDER1262CUST475945409ChocolatesQ-1*@?##50</v>
      </c>
      <c r="E1479" s="13" t="str">
        <f t="shared" si="3"/>
        <v>ORDER1262CUST475945409ChocolatesQ150</v>
      </c>
      <c r="F1479" s="14">
        <f t="shared" si="4"/>
        <v>45409</v>
      </c>
      <c r="G1479" s="13" t="str">
        <f t="shared" si="5"/>
        <v>ORDER1262</v>
      </c>
      <c r="H1479" s="13" t="str">
        <f t="shared" si="6"/>
        <v>CUST4759</v>
      </c>
      <c r="I1479" s="13" t="str">
        <f t="shared" si="7"/>
        <v>Chocolates</v>
      </c>
      <c r="J1479" s="13" t="str">
        <f t="shared" si="8"/>
        <v>1</v>
      </c>
      <c r="K1479" s="13" t="str">
        <f t="shared" si="9"/>
        <v>50</v>
      </c>
    </row>
    <row r="1480">
      <c r="A1480" s="10">
        <v>1479.0</v>
      </c>
      <c r="B1480" s="11" t="s">
        <v>1498</v>
      </c>
      <c r="C1480" s="12" t="str">
        <f t="shared" si="1"/>
        <v>ORDER1261//CUST7461/45409/IceCream/Q-2/*@?##180</v>
      </c>
      <c r="D1480" s="13" t="str">
        <f t="shared" si="2"/>
        <v>ORDER1261CUST746145409IceCreamQ-2*@?##180</v>
      </c>
      <c r="E1480" s="13" t="str">
        <f t="shared" si="3"/>
        <v>ORDER1261CUST746145409IceCreamQ2180</v>
      </c>
      <c r="F1480" s="14">
        <f t="shared" si="4"/>
        <v>45409</v>
      </c>
      <c r="G1480" s="13" t="str">
        <f t="shared" si="5"/>
        <v>ORDER1261</v>
      </c>
      <c r="H1480" s="13" t="str">
        <f t="shared" si="6"/>
        <v>CUST7461</v>
      </c>
      <c r="I1480" s="13" t="str">
        <f t="shared" si="7"/>
        <v>IceCream</v>
      </c>
      <c r="J1480" s="13" t="str">
        <f t="shared" si="8"/>
        <v>2</v>
      </c>
      <c r="K1480" s="13" t="str">
        <f t="shared" si="9"/>
        <v>180</v>
      </c>
    </row>
    <row r="1481">
      <c r="A1481" s="10">
        <v>1480.0</v>
      </c>
      <c r="B1481" s="11" t="s">
        <v>1499</v>
      </c>
      <c r="C1481" s="12" t="str">
        <f t="shared" si="1"/>
        <v>ORDER1261//CUST7461/45409/SoftDrink/Q-1/*@?##50</v>
      </c>
      <c r="D1481" s="13" t="str">
        <f t="shared" si="2"/>
        <v>ORDER1261CUST746145409SoftDrinkQ-1*@?##50</v>
      </c>
      <c r="E1481" s="13" t="str">
        <f t="shared" si="3"/>
        <v>ORDER1261CUST746145409SoftDrinkQ150</v>
      </c>
      <c r="F1481" s="14">
        <f t="shared" si="4"/>
        <v>45409</v>
      </c>
      <c r="G1481" s="13" t="str">
        <f t="shared" si="5"/>
        <v>ORDER1261</v>
      </c>
      <c r="H1481" s="13" t="str">
        <f t="shared" si="6"/>
        <v>CUST7461</v>
      </c>
      <c r="I1481" s="13" t="str">
        <f t="shared" si="7"/>
        <v>SoftDrink</v>
      </c>
      <c r="J1481" s="13" t="str">
        <f t="shared" si="8"/>
        <v>1</v>
      </c>
      <c r="K1481" s="13" t="str">
        <f t="shared" si="9"/>
        <v>50</v>
      </c>
    </row>
    <row r="1482">
      <c r="A1482" s="10">
        <v>1481.0</v>
      </c>
      <c r="B1482" s="11" t="s">
        <v>1500</v>
      </c>
      <c r="C1482" s="12" t="str">
        <f t="shared" si="1"/>
        <v>ORDER1260//CUST2970/45409/BasmatiRice/Q-1/*@?##60</v>
      </c>
      <c r="D1482" s="13" t="str">
        <f t="shared" si="2"/>
        <v>ORDER1260CUST297045409BasmatiRiceQ-1*@?##60</v>
      </c>
      <c r="E1482" s="13" t="str">
        <f t="shared" si="3"/>
        <v>ORDER1260CUST297045409BasmatiRiceQ160</v>
      </c>
      <c r="F1482" s="14">
        <f t="shared" si="4"/>
        <v>45409</v>
      </c>
      <c r="G1482" s="13" t="str">
        <f t="shared" si="5"/>
        <v>ORDER1260</v>
      </c>
      <c r="H1482" s="13" t="str">
        <f t="shared" si="6"/>
        <v>CUST2970</v>
      </c>
      <c r="I1482" s="13" t="str">
        <f t="shared" si="7"/>
        <v>BasmatiRice</v>
      </c>
      <c r="J1482" s="13" t="str">
        <f t="shared" si="8"/>
        <v>1</v>
      </c>
      <c r="K1482" s="13" t="str">
        <f t="shared" si="9"/>
        <v>60</v>
      </c>
    </row>
    <row r="1483">
      <c r="A1483" s="10">
        <v>1482.0</v>
      </c>
      <c r="B1483" s="11" t="s">
        <v>1501</v>
      </c>
      <c r="C1483" s="12" t="str">
        <f t="shared" si="1"/>
        <v>ORDER1260//CUST2970/45409/WholeWheatBread/Q-1/*@?##20</v>
      </c>
      <c r="D1483" s="13" t="str">
        <f t="shared" si="2"/>
        <v>ORDER1260CUST297045409WholeWheatBreadQ-1*@?##20</v>
      </c>
      <c r="E1483" s="13" t="str">
        <f t="shared" si="3"/>
        <v>ORDER1260CUST297045409WholeWheatBreadQ120</v>
      </c>
      <c r="F1483" s="14">
        <f t="shared" si="4"/>
        <v>45409</v>
      </c>
      <c r="G1483" s="13" t="str">
        <f t="shared" si="5"/>
        <v>ORDER1260</v>
      </c>
      <c r="H1483" s="13" t="str">
        <f t="shared" si="6"/>
        <v>CUST2970</v>
      </c>
      <c r="I1483" s="13" t="str">
        <f t="shared" si="7"/>
        <v>WholeWheatBread</v>
      </c>
      <c r="J1483" s="13" t="str">
        <f t="shared" si="8"/>
        <v>1</v>
      </c>
      <c r="K1483" s="13" t="str">
        <f t="shared" si="9"/>
        <v>20</v>
      </c>
    </row>
    <row r="1484">
      <c r="A1484" s="10">
        <v>1483.0</v>
      </c>
      <c r="B1484" s="11" t="s">
        <v>1502</v>
      </c>
      <c r="C1484" s="12" t="str">
        <f t="shared" si="1"/>
        <v>ORDER1259//CUST8951/45409/FreshMilk/Q-1/*@?##30</v>
      </c>
      <c r="D1484" s="13" t="str">
        <f t="shared" si="2"/>
        <v>ORDER1259CUST895145409FreshMilkQ-1*@?##30</v>
      </c>
      <c r="E1484" s="13" t="str">
        <f t="shared" si="3"/>
        <v>ORDER1259CUST895145409FreshMilkQ130</v>
      </c>
      <c r="F1484" s="14">
        <f t="shared" si="4"/>
        <v>45409</v>
      </c>
      <c r="G1484" s="13" t="str">
        <f t="shared" si="5"/>
        <v>ORDER1259</v>
      </c>
      <c r="H1484" s="13" t="str">
        <f t="shared" si="6"/>
        <v>CUST8951</v>
      </c>
      <c r="I1484" s="13" t="str">
        <f t="shared" si="7"/>
        <v>FreshMilk</v>
      </c>
      <c r="J1484" s="13" t="str">
        <f t="shared" si="8"/>
        <v>1</v>
      </c>
      <c r="K1484" s="13" t="str">
        <f t="shared" si="9"/>
        <v>30</v>
      </c>
    </row>
    <row r="1485">
      <c r="A1485" s="10">
        <v>1484.0</v>
      </c>
      <c r="B1485" s="11" t="s">
        <v>1503</v>
      </c>
      <c r="C1485" s="12" t="str">
        <f t="shared" si="1"/>
        <v>ORDER1259//CUST8951/45409/Eggs/Q-2/*@?##80</v>
      </c>
      <c r="D1485" s="13" t="str">
        <f t="shared" si="2"/>
        <v>ORDER1259CUST895145409EggsQ-2*@?##80</v>
      </c>
      <c r="E1485" s="13" t="str">
        <f t="shared" si="3"/>
        <v>ORDER1259CUST895145409EggsQ280</v>
      </c>
      <c r="F1485" s="14">
        <f t="shared" si="4"/>
        <v>45409</v>
      </c>
      <c r="G1485" s="13" t="str">
        <f t="shared" si="5"/>
        <v>ORDER1259</v>
      </c>
      <c r="H1485" s="13" t="str">
        <f t="shared" si="6"/>
        <v>CUST8951</v>
      </c>
      <c r="I1485" s="13" t="str">
        <f t="shared" si="7"/>
        <v>Eggs</v>
      </c>
      <c r="J1485" s="13" t="str">
        <f t="shared" si="8"/>
        <v>2</v>
      </c>
      <c r="K1485" s="13" t="str">
        <f t="shared" si="9"/>
        <v>80</v>
      </c>
    </row>
    <row r="1486">
      <c r="A1486" s="10">
        <v>1485.0</v>
      </c>
      <c r="B1486" s="11" t="s">
        <v>1504</v>
      </c>
      <c r="C1486" s="12" t="str">
        <f t="shared" si="1"/>
        <v>ORDER1258//CUST8814/45409/ChickenBreast/Q-1/*@?##125</v>
      </c>
      <c r="D1486" s="13" t="str">
        <f t="shared" si="2"/>
        <v>ORDER1258CUST881445409ChickenBreastQ-1*@?##125</v>
      </c>
      <c r="E1486" s="13" t="str">
        <f t="shared" si="3"/>
        <v>ORDER1258CUST881445409ChickenBreastQ1125</v>
      </c>
      <c r="F1486" s="14">
        <f t="shared" si="4"/>
        <v>45409</v>
      </c>
      <c r="G1486" s="13" t="str">
        <f t="shared" si="5"/>
        <v>ORDER1258</v>
      </c>
      <c r="H1486" s="13" t="str">
        <f t="shared" si="6"/>
        <v>CUST8814</v>
      </c>
      <c r="I1486" s="13" t="str">
        <f t="shared" si="7"/>
        <v>ChickenBreast</v>
      </c>
      <c r="J1486" s="13" t="str">
        <f t="shared" si="8"/>
        <v>1</v>
      </c>
      <c r="K1486" s="13" t="str">
        <f t="shared" si="9"/>
        <v>125</v>
      </c>
    </row>
    <row r="1487">
      <c r="A1487" s="10">
        <v>1486.0</v>
      </c>
      <c r="B1487" s="11" t="s">
        <v>1505</v>
      </c>
      <c r="C1487" s="12" t="str">
        <f t="shared" si="1"/>
        <v>ORDER1258//CUST8814/45409/Apples/Q-2/*@?##150</v>
      </c>
      <c r="D1487" s="13" t="str">
        <f t="shared" si="2"/>
        <v>ORDER1258CUST881445409ApplesQ-2*@?##150</v>
      </c>
      <c r="E1487" s="13" t="str">
        <f t="shared" si="3"/>
        <v>ORDER1258CUST881445409ApplesQ2150</v>
      </c>
      <c r="F1487" s="14">
        <f t="shared" si="4"/>
        <v>45409</v>
      </c>
      <c r="G1487" s="13" t="str">
        <f t="shared" si="5"/>
        <v>ORDER1258</v>
      </c>
      <c r="H1487" s="13" t="str">
        <f t="shared" si="6"/>
        <v>CUST8814</v>
      </c>
      <c r="I1487" s="13" t="str">
        <f t="shared" si="7"/>
        <v>Apples</v>
      </c>
      <c r="J1487" s="13" t="str">
        <f t="shared" si="8"/>
        <v>2</v>
      </c>
      <c r="K1487" s="13" t="str">
        <f t="shared" si="9"/>
        <v>150</v>
      </c>
    </row>
    <row r="1488">
      <c r="A1488" s="10">
        <v>1487.0</v>
      </c>
      <c r="B1488" s="11" t="s">
        <v>1506</v>
      </c>
      <c r="C1488" s="12" t="str">
        <f t="shared" si="1"/>
        <v>ORDER1257//CUST7984/45409/Bananas/Q-2/*@?##50</v>
      </c>
      <c r="D1488" s="13" t="str">
        <f t="shared" si="2"/>
        <v>ORDER1257CUST798445409BananasQ-2*@?##50</v>
      </c>
      <c r="E1488" s="13" t="str">
        <f t="shared" si="3"/>
        <v>ORDER1257CUST798445409BananasQ250</v>
      </c>
      <c r="F1488" s="14">
        <f t="shared" si="4"/>
        <v>45409</v>
      </c>
      <c r="G1488" s="13" t="str">
        <f t="shared" si="5"/>
        <v>ORDER1257</v>
      </c>
      <c r="H1488" s="13" t="str">
        <f t="shared" si="6"/>
        <v>CUST7984</v>
      </c>
      <c r="I1488" s="13" t="str">
        <f t="shared" si="7"/>
        <v>Bananas</v>
      </c>
      <c r="J1488" s="13" t="str">
        <f t="shared" si="8"/>
        <v>2</v>
      </c>
      <c r="K1488" s="13" t="str">
        <f t="shared" si="9"/>
        <v>50</v>
      </c>
    </row>
    <row r="1489">
      <c r="A1489" s="10">
        <v>1488.0</v>
      </c>
      <c r="B1489" s="11" t="s">
        <v>1507</v>
      </c>
      <c r="C1489" s="12" t="str">
        <f t="shared" si="1"/>
        <v>ORDER1257//CUST7984/45409/Potatoes/Q-1/*@?##15</v>
      </c>
      <c r="D1489" s="13" t="str">
        <f t="shared" si="2"/>
        <v>ORDER1257CUST798445409PotatoesQ-1*@?##15</v>
      </c>
      <c r="E1489" s="13" t="str">
        <f t="shared" si="3"/>
        <v>ORDER1257CUST798445409PotatoesQ115</v>
      </c>
      <c r="F1489" s="14">
        <f t="shared" si="4"/>
        <v>45409</v>
      </c>
      <c r="G1489" s="13" t="str">
        <f t="shared" si="5"/>
        <v>ORDER1257</v>
      </c>
      <c r="H1489" s="13" t="str">
        <f t="shared" si="6"/>
        <v>CUST7984</v>
      </c>
      <c r="I1489" s="13" t="str">
        <f t="shared" si="7"/>
        <v>Potatoes</v>
      </c>
      <c r="J1489" s="13" t="str">
        <f t="shared" si="8"/>
        <v>1</v>
      </c>
      <c r="K1489" s="13" t="str">
        <f t="shared" si="9"/>
        <v>15</v>
      </c>
    </row>
    <row r="1490">
      <c r="A1490" s="10">
        <v>1489.0</v>
      </c>
      <c r="B1490" s="11" t="s">
        <v>1508</v>
      </c>
      <c r="C1490" s="12" t="str">
        <f t="shared" si="1"/>
        <v>ORDER1256//CUST6210/45408/Onions/Q-1/*@?##12.5</v>
      </c>
      <c r="D1490" s="13" t="str">
        <f t="shared" si="2"/>
        <v>ORDER1256CUST621045408OnionsQ-1*@?##12.5</v>
      </c>
      <c r="E1490" s="13" t="str">
        <f t="shared" si="3"/>
        <v>ORDER1256CUST621045408OnionsQ112.5</v>
      </c>
      <c r="F1490" s="14">
        <f t="shared" si="4"/>
        <v>45408</v>
      </c>
      <c r="G1490" s="13" t="str">
        <f t="shared" si="5"/>
        <v>ORDER1256</v>
      </c>
      <c r="H1490" s="13" t="str">
        <f t="shared" si="6"/>
        <v>CUST6210</v>
      </c>
      <c r="I1490" s="13" t="str">
        <f t="shared" si="7"/>
        <v>Onions</v>
      </c>
      <c r="J1490" s="13" t="str">
        <f t="shared" si="8"/>
        <v>1</v>
      </c>
      <c r="K1490" s="13" t="str">
        <f t="shared" si="9"/>
        <v>12.5</v>
      </c>
    </row>
    <row r="1491">
      <c r="A1491" s="10">
        <v>1490.0</v>
      </c>
      <c r="B1491" s="11" t="s">
        <v>1509</v>
      </c>
      <c r="C1491" s="12" t="str">
        <f t="shared" si="1"/>
        <v>ORDER1256//CUST6210/45408/Paneer/Q-1/*@?##40</v>
      </c>
      <c r="D1491" s="13" t="str">
        <f t="shared" si="2"/>
        <v>ORDER1256CUST621045408PaneerQ-1*@?##40</v>
      </c>
      <c r="E1491" s="13" t="str">
        <f t="shared" si="3"/>
        <v>ORDER1256CUST621045408PaneerQ140</v>
      </c>
      <c r="F1491" s="14">
        <f t="shared" si="4"/>
        <v>45408</v>
      </c>
      <c r="G1491" s="13" t="str">
        <f t="shared" si="5"/>
        <v>ORDER1256</v>
      </c>
      <c r="H1491" s="13" t="str">
        <f t="shared" si="6"/>
        <v>CUST6210</v>
      </c>
      <c r="I1491" s="13" t="str">
        <f t="shared" si="7"/>
        <v>Paneer</v>
      </c>
      <c r="J1491" s="13" t="str">
        <f t="shared" si="8"/>
        <v>1</v>
      </c>
      <c r="K1491" s="13" t="str">
        <f t="shared" si="9"/>
        <v>40</v>
      </c>
    </row>
    <row r="1492">
      <c r="A1492" s="10">
        <v>1491.0</v>
      </c>
      <c r="B1492" s="11" t="s">
        <v>1510</v>
      </c>
      <c r="C1492" s="12" t="str">
        <f t="shared" si="1"/>
        <v>ORDER1255//CUST8552/45408/Butter/Q-2/*@?##250</v>
      </c>
      <c r="D1492" s="13" t="str">
        <f t="shared" si="2"/>
        <v>ORDER1255CUST855245408ButterQ-2*@?##250</v>
      </c>
      <c r="E1492" s="13" t="str">
        <f t="shared" si="3"/>
        <v>ORDER1255CUST855245408ButterQ2250</v>
      </c>
      <c r="F1492" s="14">
        <f t="shared" si="4"/>
        <v>45408</v>
      </c>
      <c r="G1492" s="13" t="str">
        <f t="shared" si="5"/>
        <v>ORDER1255</v>
      </c>
      <c r="H1492" s="13" t="str">
        <f t="shared" si="6"/>
        <v>CUST8552</v>
      </c>
      <c r="I1492" s="13" t="str">
        <f t="shared" si="7"/>
        <v>Butter</v>
      </c>
      <c r="J1492" s="13" t="str">
        <f t="shared" si="8"/>
        <v>2</v>
      </c>
      <c r="K1492" s="13" t="str">
        <f t="shared" si="9"/>
        <v>250</v>
      </c>
    </row>
    <row r="1493">
      <c r="A1493" s="10">
        <v>1492.0</v>
      </c>
      <c r="B1493" s="11" t="s">
        <v>1511</v>
      </c>
      <c r="C1493" s="12" t="str">
        <f t="shared" si="1"/>
        <v>ORDER1255//CUST8552/45408/CheeseSlices/Q-1/*@?##60</v>
      </c>
      <c r="D1493" s="13" t="str">
        <f t="shared" si="2"/>
        <v>ORDER1255CUST855245408CheeseSlicesQ-1*@?##60</v>
      </c>
      <c r="E1493" s="13" t="str">
        <f t="shared" si="3"/>
        <v>ORDER1255CUST855245408CheeseSlicesQ160</v>
      </c>
      <c r="F1493" s="14">
        <f t="shared" si="4"/>
        <v>45408</v>
      </c>
      <c r="G1493" s="13" t="str">
        <f t="shared" si="5"/>
        <v>ORDER1255</v>
      </c>
      <c r="H1493" s="13" t="str">
        <f t="shared" si="6"/>
        <v>CUST8552</v>
      </c>
      <c r="I1493" s="13" t="str">
        <f t="shared" si="7"/>
        <v>CheeseSlices</v>
      </c>
      <c r="J1493" s="13" t="str">
        <f t="shared" si="8"/>
        <v>1</v>
      </c>
      <c r="K1493" s="13" t="str">
        <f t="shared" si="9"/>
        <v>60</v>
      </c>
    </row>
    <row r="1494">
      <c r="A1494" s="10">
        <v>1493.0</v>
      </c>
      <c r="B1494" s="11" t="s">
        <v>1512</v>
      </c>
      <c r="C1494" s="12" t="str">
        <f t="shared" si="1"/>
        <v>ORDER1254//CUST8244/45408/Sugar/Q-2/*@?##45</v>
      </c>
      <c r="D1494" s="13" t="str">
        <f t="shared" si="2"/>
        <v>ORDER1254CUST824445408SugarQ-2*@?##45</v>
      </c>
      <c r="E1494" s="13" t="str">
        <f t="shared" si="3"/>
        <v>ORDER1254CUST824445408SugarQ245</v>
      </c>
      <c r="F1494" s="14">
        <f t="shared" si="4"/>
        <v>45408</v>
      </c>
      <c r="G1494" s="13" t="str">
        <f t="shared" si="5"/>
        <v>ORDER1254</v>
      </c>
      <c r="H1494" s="13" t="str">
        <f t="shared" si="6"/>
        <v>CUST8244</v>
      </c>
      <c r="I1494" s="13" t="str">
        <f t="shared" si="7"/>
        <v>Sugar</v>
      </c>
      <c r="J1494" s="13" t="str">
        <f t="shared" si="8"/>
        <v>2</v>
      </c>
      <c r="K1494" s="13" t="str">
        <f t="shared" si="9"/>
        <v>45</v>
      </c>
    </row>
    <row r="1495">
      <c r="A1495" s="10">
        <v>1494.0</v>
      </c>
      <c r="B1495" s="11" t="s">
        <v>1513</v>
      </c>
      <c r="C1495" s="12" t="str">
        <f t="shared" si="1"/>
        <v>ORDER1254//CUST8244/45408/CookingOil/Q-1/*@?##75</v>
      </c>
      <c r="D1495" s="13" t="str">
        <f t="shared" si="2"/>
        <v>ORDER1254CUST824445408CookingOilQ-1*@?##75</v>
      </c>
      <c r="E1495" s="13" t="str">
        <f t="shared" si="3"/>
        <v>ORDER1254CUST824445408CookingOilQ175</v>
      </c>
      <c r="F1495" s="14">
        <f t="shared" si="4"/>
        <v>45408</v>
      </c>
      <c r="G1495" s="13" t="str">
        <f t="shared" si="5"/>
        <v>ORDER1254</v>
      </c>
      <c r="H1495" s="13" t="str">
        <f t="shared" si="6"/>
        <v>CUST8244</v>
      </c>
      <c r="I1495" s="13" t="str">
        <f t="shared" si="7"/>
        <v>CookingOil</v>
      </c>
      <c r="J1495" s="13" t="str">
        <f t="shared" si="8"/>
        <v>1</v>
      </c>
      <c r="K1495" s="13" t="str">
        <f t="shared" si="9"/>
        <v>75</v>
      </c>
    </row>
    <row r="1496">
      <c r="A1496" s="10">
        <v>1495.0</v>
      </c>
      <c r="B1496" s="11" t="s">
        <v>1514</v>
      </c>
      <c r="C1496" s="12" t="str">
        <f t="shared" si="1"/>
        <v>ORDER1253//CUST7498/45408/TeaLeaves/Q-1/*@?##60</v>
      </c>
      <c r="D1496" s="13" t="str">
        <f t="shared" si="2"/>
        <v>ORDER1253CUST749845408TeaLeavesQ-1*@?##60</v>
      </c>
      <c r="E1496" s="13" t="str">
        <f t="shared" si="3"/>
        <v>ORDER1253CUST749845408TeaLeavesQ160</v>
      </c>
      <c r="F1496" s="14">
        <f t="shared" si="4"/>
        <v>45408</v>
      </c>
      <c r="G1496" s="13" t="str">
        <f t="shared" si="5"/>
        <v>ORDER1253</v>
      </c>
      <c r="H1496" s="13" t="str">
        <f t="shared" si="6"/>
        <v>CUST7498</v>
      </c>
      <c r="I1496" s="13" t="str">
        <f t="shared" si="7"/>
        <v>TeaLeaves</v>
      </c>
      <c r="J1496" s="13" t="str">
        <f t="shared" si="8"/>
        <v>1</v>
      </c>
      <c r="K1496" s="13" t="str">
        <f t="shared" si="9"/>
        <v>60</v>
      </c>
    </row>
    <row r="1497">
      <c r="A1497" s="10">
        <v>1496.0</v>
      </c>
      <c r="B1497" s="11" t="s">
        <v>1515</v>
      </c>
      <c r="C1497" s="12" t="str">
        <f t="shared" si="1"/>
        <v>ORDER1253//CUST7498/45408/CoffeePowder/Q-1/*@?##45</v>
      </c>
      <c r="D1497" s="13" t="str">
        <f t="shared" si="2"/>
        <v>ORDER1253CUST749845408CoffeePowderQ-1*@?##45</v>
      </c>
      <c r="E1497" s="13" t="str">
        <f t="shared" si="3"/>
        <v>ORDER1253CUST749845408CoffeePowderQ145</v>
      </c>
      <c r="F1497" s="14">
        <f t="shared" si="4"/>
        <v>45408</v>
      </c>
      <c r="G1497" s="13" t="str">
        <f t="shared" si="5"/>
        <v>ORDER1253</v>
      </c>
      <c r="H1497" s="13" t="str">
        <f t="shared" si="6"/>
        <v>CUST7498</v>
      </c>
      <c r="I1497" s="13" t="str">
        <f t="shared" si="7"/>
        <v>CoffeePowder</v>
      </c>
      <c r="J1497" s="13" t="str">
        <f t="shared" si="8"/>
        <v>1</v>
      </c>
      <c r="K1497" s="13" t="str">
        <f t="shared" si="9"/>
        <v>45</v>
      </c>
    </row>
    <row r="1498">
      <c r="A1498" s="10">
        <v>1497.0</v>
      </c>
      <c r="B1498" s="11" t="s">
        <v>1516</v>
      </c>
      <c r="C1498" s="12" t="str">
        <f t="shared" si="1"/>
        <v>ORDER1252//CUST8317/45408/Biscuits/Q-1/*@?##20</v>
      </c>
      <c r="D1498" s="13" t="str">
        <f t="shared" si="2"/>
        <v>ORDER1252CUST831745408BiscuitsQ-1*@?##20</v>
      </c>
      <c r="E1498" s="13" t="str">
        <f t="shared" si="3"/>
        <v>ORDER1252CUST831745408BiscuitsQ120</v>
      </c>
      <c r="F1498" s="14">
        <f t="shared" si="4"/>
        <v>45408</v>
      </c>
      <c r="G1498" s="13" t="str">
        <f t="shared" si="5"/>
        <v>ORDER1252</v>
      </c>
      <c r="H1498" s="13" t="str">
        <f t="shared" si="6"/>
        <v>CUST8317</v>
      </c>
      <c r="I1498" s="13" t="str">
        <f t="shared" si="7"/>
        <v>Biscuits</v>
      </c>
      <c r="J1498" s="13" t="str">
        <f t="shared" si="8"/>
        <v>1</v>
      </c>
      <c r="K1498" s="13" t="str">
        <f t="shared" si="9"/>
        <v>20</v>
      </c>
    </row>
    <row r="1499">
      <c r="A1499" s="10">
        <v>1498.0</v>
      </c>
      <c r="B1499" s="11" t="s">
        <v>1517</v>
      </c>
      <c r="C1499" s="12" t="str">
        <f t="shared" si="1"/>
        <v>ORDER1252//CUST8317/45408/Chocolates/Q-1/*@?##50</v>
      </c>
      <c r="D1499" s="13" t="str">
        <f t="shared" si="2"/>
        <v>ORDER1252CUST831745408ChocolatesQ-1*@?##50</v>
      </c>
      <c r="E1499" s="13" t="str">
        <f t="shared" si="3"/>
        <v>ORDER1252CUST831745408ChocolatesQ150</v>
      </c>
      <c r="F1499" s="14">
        <f t="shared" si="4"/>
        <v>45408</v>
      </c>
      <c r="G1499" s="13" t="str">
        <f t="shared" si="5"/>
        <v>ORDER1252</v>
      </c>
      <c r="H1499" s="13" t="str">
        <f t="shared" si="6"/>
        <v>CUST8317</v>
      </c>
      <c r="I1499" s="13" t="str">
        <f t="shared" si="7"/>
        <v>Chocolates</v>
      </c>
      <c r="J1499" s="13" t="str">
        <f t="shared" si="8"/>
        <v>1</v>
      </c>
      <c r="K1499" s="13" t="str">
        <f t="shared" si="9"/>
        <v>50</v>
      </c>
    </row>
    <row r="1500">
      <c r="A1500" s="10">
        <v>1499.0</v>
      </c>
      <c r="B1500" s="11" t="s">
        <v>1518</v>
      </c>
      <c r="C1500" s="12" t="str">
        <f t="shared" si="1"/>
        <v>ORDER1251//CUST6210/45408/IceCream/Q-1/*@?##90</v>
      </c>
      <c r="D1500" s="13" t="str">
        <f t="shared" si="2"/>
        <v>ORDER1251CUST621045408IceCreamQ-1*@?##90</v>
      </c>
      <c r="E1500" s="13" t="str">
        <f t="shared" si="3"/>
        <v>ORDER1251CUST621045408IceCreamQ190</v>
      </c>
      <c r="F1500" s="14">
        <f t="shared" si="4"/>
        <v>45408</v>
      </c>
      <c r="G1500" s="13" t="str">
        <f t="shared" si="5"/>
        <v>ORDER1251</v>
      </c>
      <c r="H1500" s="13" t="str">
        <f t="shared" si="6"/>
        <v>CUST6210</v>
      </c>
      <c r="I1500" s="13" t="str">
        <f t="shared" si="7"/>
        <v>IceCream</v>
      </c>
      <c r="J1500" s="13" t="str">
        <f t="shared" si="8"/>
        <v>1</v>
      </c>
      <c r="K1500" s="13" t="str">
        <f t="shared" si="9"/>
        <v>90</v>
      </c>
    </row>
    <row r="1501">
      <c r="A1501" s="10">
        <v>1500.0</v>
      </c>
      <c r="B1501" s="11" t="s">
        <v>1519</v>
      </c>
      <c r="C1501" s="12" t="str">
        <f t="shared" si="1"/>
        <v>ORDER1251//CUST6210/45408/SoftDrink/Q-1/*@?##50</v>
      </c>
      <c r="D1501" s="13" t="str">
        <f t="shared" si="2"/>
        <v>ORDER1251CUST621045408SoftDrinkQ-1*@?##50</v>
      </c>
      <c r="E1501" s="13" t="str">
        <f t="shared" si="3"/>
        <v>ORDER1251CUST621045408SoftDrinkQ150</v>
      </c>
      <c r="F1501" s="14">
        <f t="shared" si="4"/>
        <v>45408</v>
      </c>
      <c r="G1501" s="13" t="str">
        <f t="shared" si="5"/>
        <v>ORDER1251</v>
      </c>
      <c r="H1501" s="13" t="str">
        <f t="shared" si="6"/>
        <v>CUST6210</v>
      </c>
      <c r="I1501" s="13" t="str">
        <f t="shared" si="7"/>
        <v>SoftDrink</v>
      </c>
      <c r="J1501" s="13" t="str">
        <f t="shared" si="8"/>
        <v>1</v>
      </c>
      <c r="K1501" s="13" t="str">
        <f t="shared" si="9"/>
        <v>50</v>
      </c>
    </row>
    <row r="1502">
      <c r="A1502" s="10">
        <v>1501.0</v>
      </c>
      <c r="B1502" s="11" t="s">
        <v>1520</v>
      </c>
      <c r="C1502" s="12" t="str">
        <f t="shared" si="1"/>
        <v>ORDER1250//CUST6549/45408/BasmatiRice/Q-1/*@?##60</v>
      </c>
      <c r="D1502" s="13" t="str">
        <f t="shared" si="2"/>
        <v>ORDER1250CUST654945408BasmatiRiceQ-1*@?##60</v>
      </c>
      <c r="E1502" s="13" t="str">
        <f t="shared" si="3"/>
        <v>ORDER1250CUST654945408BasmatiRiceQ160</v>
      </c>
      <c r="F1502" s="14">
        <f t="shared" si="4"/>
        <v>45408</v>
      </c>
      <c r="G1502" s="13" t="str">
        <f t="shared" si="5"/>
        <v>ORDER1250</v>
      </c>
      <c r="H1502" s="13" t="str">
        <f t="shared" si="6"/>
        <v>CUST6549</v>
      </c>
      <c r="I1502" s="13" t="str">
        <f t="shared" si="7"/>
        <v>BasmatiRice</v>
      </c>
      <c r="J1502" s="13" t="str">
        <f t="shared" si="8"/>
        <v>1</v>
      </c>
      <c r="K1502" s="13" t="str">
        <f t="shared" si="9"/>
        <v>60</v>
      </c>
    </row>
    <row r="1503">
      <c r="A1503" s="10">
        <v>1502.0</v>
      </c>
      <c r="B1503" s="11" t="s">
        <v>1521</v>
      </c>
      <c r="C1503" s="12" t="str">
        <f t="shared" si="1"/>
        <v>ORDER1250//CUST6549/45408/WholeWheatBread/Q-1/*@?##20</v>
      </c>
      <c r="D1503" s="13" t="str">
        <f t="shared" si="2"/>
        <v>ORDER1250CUST654945408WholeWheatBreadQ-1*@?##20</v>
      </c>
      <c r="E1503" s="13" t="str">
        <f t="shared" si="3"/>
        <v>ORDER1250CUST654945408WholeWheatBreadQ120</v>
      </c>
      <c r="F1503" s="14">
        <f t="shared" si="4"/>
        <v>45408</v>
      </c>
      <c r="G1503" s="13" t="str">
        <f t="shared" si="5"/>
        <v>ORDER1250</v>
      </c>
      <c r="H1503" s="13" t="str">
        <f t="shared" si="6"/>
        <v>CUST6549</v>
      </c>
      <c r="I1503" s="13" t="str">
        <f t="shared" si="7"/>
        <v>WholeWheatBread</v>
      </c>
      <c r="J1503" s="13" t="str">
        <f t="shared" si="8"/>
        <v>1</v>
      </c>
      <c r="K1503" s="13" t="str">
        <f t="shared" si="9"/>
        <v>20</v>
      </c>
    </row>
    <row r="1504">
      <c r="A1504" s="10">
        <v>1503.0</v>
      </c>
      <c r="B1504" s="11" t="s">
        <v>1522</v>
      </c>
      <c r="C1504" s="12" t="str">
        <f t="shared" si="1"/>
        <v>ORDER1249//CUST7626/45408/FreshMilk/Q-1/*@?##30</v>
      </c>
      <c r="D1504" s="13" t="str">
        <f t="shared" si="2"/>
        <v>ORDER1249CUST762645408FreshMilkQ-1*@?##30</v>
      </c>
      <c r="E1504" s="13" t="str">
        <f t="shared" si="3"/>
        <v>ORDER1249CUST762645408FreshMilkQ130</v>
      </c>
      <c r="F1504" s="14">
        <f t="shared" si="4"/>
        <v>45408</v>
      </c>
      <c r="G1504" s="13" t="str">
        <f t="shared" si="5"/>
        <v>ORDER1249</v>
      </c>
      <c r="H1504" s="13" t="str">
        <f t="shared" si="6"/>
        <v>CUST7626</v>
      </c>
      <c r="I1504" s="13" t="str">
        <f t="shared" si="7"/>
        <v>FreshMilk</v>
      </c>
      <c r="J1504" s="13" t="str">
        <f t="shared" si="8"/>
        <v>1</v>
      </c>
      <c r="K1504" s="13" t="str">
        <f t="shared" si="9"/>
        <v>30</v>
      </c>
    </row>
    <row r="1505">
      <c r="A1505" s="10">
        <v>1504.0</v>
      </c>
      <c r="B1505" s="11" t="s">
        <v>1523</v>
      </c>
      <c r="C1505" s="12" t="str">
        <f t="shared" si="1"/>
        <v>ORDER1249//CUST7626/45408/Eggs/Q-2/*@?##80</v>
      </c>
      <c r="D1505" s="13" t="str">
        <f t="shared" si="2"/>
        <v>ORDER1249CUST762645408EggsQ-2*@?##80</v>
      </c>
      <c r="E1505" s="13" t="str">
        <f t="shared" si="3"/>
        <v>ORDER1249CUST762645408EggsQ280</v>
      </c>
      <c r="F1505" s="14">
        <f t="shared" si="4"/>
        <v>45408</v>
      </c>
      <c r="G1505" s="13" t="str">
        <f t="shared" si="5"/>
        <v>ORDER1249</v>
      </c>
      <c r="H1505" s="13" t="str">
        <f t="shared" si="6"/>
        <v>CUST7626</v>
      </c>
      <c r="I1505" s="13" t="str">
        <f t="shared" si="7"/>
        <v>Eggs</v>
      </c>
      <c r="J1505" s="13" t="str">
        <f t="shared" si="8"/>
        <v>2</v>
      </c>
      <c r="K1505" s="13" t="str">
        <f t="shared" si="9"/>
        <v>80</v>
      </c>
    </row>
    <row r="1506">
      <c r="A1506" s="10">
        <v>1505.0</v>
      </c>
      <c r="B1506" s="11" t="s">
        <v>1524</v>
      </c>
      <c r="C1506" s="12" t="str">
        <f t="shared" si="1"/>
        <v>ORDER1248//CUST2169/45408/ChickenBreast/Q-1/*@?##125</v>
      </c>
      <c r="D1506" s="13" t="str">
        <f t="shared" si="2"/>
        <v>ORDER1248CUST216945408ChickenBreastQ-1*@?##125</v>
      </c>
      <c r="E1506" s="13" t="str">
        <f t="shared" si="3"/>
        <v>ORDER1248CUST216945408ChickenBreastQ1125</v>
      </c>
      <c r="F1506" s="14">
        <f t="shared" si="4"/>
        <v>45408</v>
      </c>
      <c r="G1506" s="13" t="str">
        <f t="shared" si="5"/>
        <v>ORDER1248</v>
      </c>
      <c r="H1506" s="13" t="str">
        <f t="shared" si="6"/>
        <v>CUST2169</v>
      </c>
      <c r="I1506" s="13" t="str">
        <f t="shared" si="7"/>
        <v>ChickenBreast</v>
      </c>
      <c r="J1506" s="13" t="str">
        <f t="shared" si="8"/>
        <v>1</v>
      </c>
      <c r="K1506" s="13" t="str">
        <f t="shared" si="9"/>
        <v>125</v>
      </c>
    </row>
    <row r="1507">
      <c r="A1507" s="10">
        <v>1506.0</v>
      </c>
      <c r="B1507" s="11" t="s">
        <v>1525</v>
      </c>
      <c r="C1507" s="12" t="str">
        <f t="shared" si="1"/>
        <v>ORDER1248//CUST2169/45408/Apples/Q-1/*@?##75</v>
      </c>
      <c r="D1507" s="13" t="str">
        <f t="shared" si="2"/>
        <v>ORDER1248CUST216945408ApplesQ-1*@?##75</v>
      </c>
      <c r="E1507" s="13" t="str">
        <f t="shared" si="3"/>
        <v>ORDER1248CUST216945408ApplesQ175</v>
      </c>
      <c r="F1507" s="14">
        <f t="shared" si="4"/>
        <v>45408</v>
      </c>
      <c r="G1507" s="13" t="str">
        <f t="shared" si="5"/>
        <v>ORDER1248</v>
      </c>
      <c r="H1507" s="13" t="str">
        <f t="shared" si="6"/>
        <v>CUST2169</v>
      </c>
      <c r="I1507" s="13" t="str">
        <f t="shared" si="7"/>
        <v>Apples</v>
      </c>
      <c r="J1507" s="13" t="str">
        <f t="shared" si="8"/>
        <v>1</v>
      </c>
      <c r="K1507" s="13" t="str">
        <f t="shared" si="9"/>
        <v>75</v>
      </c>
    </row>
    <row r="1508">
      <c r="A1508" s="10">
        <v>1507.0</v>
      </c>
      <c r="B1508" s="11" t="s">
        <v>1526</v>
      </c>
      <c r="C1508" s="12" t="str">
        <f t="shared" si="1"/>
        <v>ORDER1247//CUST1803/45408/Bananas/Q-1/*@?##25</v>
      </c>
      <c r="D1508" s="13" t="str">
        <f t="shared" si="2"/>
        <v>ORDER1247CUST180345408BananasQ-1*@?##25</v>
      </c>
      <c r="E1508" s="13" t="str">
        <f t="shared" si="3"/>
        <v>ORDER1247CUST180345408BananasQ125</v>
      </c>
      <c r="F1508" s="14">
        <f t="shared" si="4"/>
        <v>45408</v>
      </c>
      <c r="G1508" s="13" t="str">
        <f t="shared" si="5"/>
        <v>ORDER1247</v>
      </c>
      <c r="H1508" s="13" t="str">
        <f t="shared" si="6"/>
        <v>CUST1803</v>
      </c>
      <c r="I1508" s="13" t="str">
        <f t="shared" si="7"/>
        <v>Bananas</v>
      </c>
      <c r="J1508" s="13" t="str">
        <f t="shared" si="8"/>
        <v>1</v>
      </c>
      <c r="K1508" s="13" t="str">
        <f t="shared" si="9"/>
        <v>25</v>
      </c>
    </row>
    <row r="1509">
      <c r="A1509" s="10">
        <v>1508.0</v>
      </c>
      <c r="B1509" s="11" t="s">
        <v>1527</v>
      </c>
      <c r="C1509" s="12" t="str">
        <f t="shared" si="1"/>
        <v>ORDER1247//CUST1803/45408/Potatoes/Q-2/*@?##30</v>
      </c>
      <c r="D1509" s="13" t="str">
        <f t="shared" si="2"/>
        <v>ORDER1247CUST180345408PotatoesQ-2*@?##30</v>
      </c>
      <c r="E1509" s="13" t="str">
        <f t="shared" si="3"/>
        <v>ORDER1247CUST180345408PotatoesQ230</v>
      </c>
      <c r="F1509" s="14">
        <f t="shared" si="4"/>
        <v>45408</v>
      </c>
      <c r="G1509" s="13" t="str">
        <f t="shared" si="5"/>
        <v>ORDER1247</v>
      </c>
      <c r="H1509" s="13" t="str">
        <f t="shared" si="6"/>
        <v>CUST1803</v>
      </c>
      <c r="I1509" s="13" t="str">
        <f t="shared" si="7"/>
        <v>Potatoes</v>
      </c>
      <c r="J1509" s="13" t="str">
        <f t="shared" si="8"/>
        <v>2</v>
      </c>
      <c r="K1509" s="13" t="str">
        <f t="shared" si="9"/>
        <v>30</v>
      </c>
    </row>
    <row r="1510">
      <c r="A1510" s="10">
        <v>1509.0</v>
      </c>
      <c r="B1510" s="11" t="s">
        <v>1528</v>
      </c>
      <c r="C1510" s="12" t="str">
        <f t="shared" si="1"/>
        <v>ORDER1246//CUST7862/45408/Onions/Q-2/*@?##25</v>
      </c>
      <c r="D1510" s="13" t="str">
        <f t="shared" si="2"/>
        <v>ORDER1246CUST786245408OnionsQ-2*@?##25</v>
      </c>
      <c r="E1510" s="13" t="str">
        <f t="shared" si="3"/>
        <v>ORDER1246CUST786245408OnionsQ225</v>
      </c>
      <c r="F1510" s="14">
        <f t="shared" si="4"/>
        <v>45408</v>
      </c>
      <c r="G1510" s="13" t="str">
        <f t="shared" si="5"/>
        <v>ORDER1246</v>
      </c>
      <c r="H1510" s="13" t="str">
        <f t="shared" si="6"/>
        <v>CUST7862</v>
      </c>
      <c r="I1510" s="13" t="str">
        <f t="shared" si="7"/>
        <v>Onions</v>
      </c>
      <c r="J1510" s="13" t="str">
        <f t="shared" si="8"/>
        <v>2</v>
      </c>
      <c r="K1510" s="13" t="str">
        <f t="shared" si="9"/>
        <v>25</v>
      </c>
    </row>
    <row r="1511">
      <c r="A1511" s="10">
        <v>1510.0</v>
      </c>
      <c r="B1511" s="11" t="s">
        <v>1529</v>
      </c>
      <c r="C1511" s="12" t="str">
        <f t="shared" si="1"/>
        <v>ORDER1246//CUST7862/45408/Paneer/Q-1/*@?##40</v>
      </c>
      <c r="D1511" s="13" t="str">
        <f t="shared" si="2"/>
        <v>ORDER1246CUST786245408PaneerQ-1*@?##40</v>
      </c>
      <c r="E1511" s="13" t="str">
        <f t="shared" si="3"/>
        <v>ORDER1246CUST786245408PaneerQ140</v>
      </c>
      <c r="F1511" s="14">
        <f t="shared" si="4"/>
        <v>45408</v>
      </c>
      <c r="G1511" s="13" t="str">
        <f t="shared" si="5"/>
        <v>ORDER1246</v>
      </c>
      <c r="H1511" s="13" t="str">
        <f t="shared" si="6"/>
        <v>CUST7862</v>
      </c>
      <c r="I1511" s="13" t="str">
        <f t="shared" si="7"/>
        <v>Paneer</v>
      </c>
      <c r="J1511" s="13" t="str">
        <f t="shared" si="8"/>
        <v>1</v>
      </c>
      <c r="K1511" s="13" t="str">
        <f t="shared" si="9"/>
        <v>40</v>
      </c>
    </row>
    <row r="1512">
      <c r="A1512" s="10">
        <v>1511.0</v>
      </c>
      <c r="B1512" s="11" t="s">
        <v>1530</v>
      </c>
      <c r="C1512" s="12" t="str">
        <f t="shared" si="1"/>
        <v>ORDER1245//CUST8484/45408/Butter/Q-1/*@?##125</v>
      </c>
      <c r="D1512" s="13" t="str">
        <f t="shared" si="2"/>
        <v>ORDER1245CUST848445408ButterQ-1*@?##125</v>
      </c>
      <c r="E1512" s="13" t="str">
        <f t="shared" si="3"/>
        <v>ORDER1245CUST848445408ButterQ1125</v>
      </c>
      <c r="F1512" s="14">
        <f t="shared" si="4"/>
        <v>45408</v>
      </c>
      <c r="G1512" s="13" t="str">
        <f t="shared" si="5"/>
        <v>ORDER1245</v>
      </c>
      <c r="H1512" s="13" t="str">
        <f t="shared" si="6"/>
        <v>CUST8484</v>
      </c>
      <c r="I1512" s="13" t="str">
        <f t="shared" si="7"/>
        <v>Butter</v>
      </c>
      <c r="J1512" s="13" t="str">
        <f t="shared" si="8"/>
        <v>1</v>
      </c>
      <c r="K1512" s="13" t="str">
        <f t="shared" si="9"/>
        <v>125</v>
      </c>
    </row>
    <row r="1513">
      <c r="A1513" s="10">
        <v>1512.0</v>
      </c>
      <c r="B1513" s="11" t="s">
        <v>1531</v>
      </c>
      <c r="C1513" s="12" t="str">
        <f t="shared" si="1"/>
        <v>ORDER1245//CUST8484/45408/CheeseSlices/Q-2/*@?##120</v>
      </c>
      <c r="D1513" s="13" t="str">
        <f t="shared" si="2"/>
        <v>ORDER1245CUST848445408CheeseSlicesQ-2*@?##120</v>
      </c>
      <c r="E1513" s="13" t="str">
        <f t="shared" si="3"/>
        <v>ORDER1245CUST848445408CheeseSlicesQ2120</v>
      </c>
      <c r="F1513" s="14">
        <f t="shared" si="4"/>
        <v>45408</v>
      </c>
      <c r="G1513" s="13" t="str">
        <f t="shared" si="5"/>
        <v>ORDER1245</v>
      </c>
      <c r="H1513" s="13" t="str">
        <f t="shared" si="6"/>
        <v>CUST8484</v>
      </c>
      <c r="I1513" s="13" t="str">
        <f t="shared" si="7"/>
        <v>CheeseSlices</v>
      </c>
      <c r="J1513" s="13" t="str">
        <f t="shared" si="8"/>
        <v>2</v>
      </c>
      <c r="K1513" s="13" t="str">
        <f t="shared" si="9"/>
        <v>120</v>
      </c>
    </row>
    <row r="1514">
      <c r="A1514" s="10">
        <v>1513.0</v>
      </c>
      <c r="B1514" s="11" t="s">
        <v>1532</v>
      </c>
      <c r="C1514" s="12" t="str">
        <f t="shared" si="1"/>
        <v>ORDER1244//CUST8924/45408/Sugar/Q-1/*@?##22.5</v>
      </c>
      <c r="D1514" s="13" t="str">
        <f t="shared" si="2"/>
        <v>ORDER1244CUST892445408SugarQ-1*@?##22.5</v>
      </c>
      <c r="E1514" s="13" t="str">
        <f t="shared" si="3"/>
        <v>ORDER1244CUST892445408SugarQ122.5</v>
      </c>
      <c r="F1514" s="14">
        <f t="shared" si="4"/>
        <v>45408</v>
      </c>
      <c r="G1514" s="13" t="str">
        <f t="shared" si="5"/>
        <v>ORDER1244</v>
      </c>
      <c r="H1514" s="13" t="str">
        <f t="shared" si="6"/>
        <v>CUST8924</v>
      </c>
      <c r="I1514" s="13" t="str">
        <f t="shared" si="7"/>
        <v>Sugar</v>
      </c>
      <c r="J1514" s="13" t="str">
        <f t="shared" si="8"/>
        <v>1</v>
      </c>
      <c r="K1514" s="13" t="str">
        <f t="shared" si="9"/>
        <v>22.5</v>
      </c>
    </row>
    <row r="1515">
      <c r="A1515" s="10">
        <v>1514.0</v>
      </c>
      <c r="B1515" s="11" t="s">
        <v>1533</v>
      </c>
      <c r="C1515" s="12" t="str">
        <f t="shared" si="1"/>
        <v>ORDER1244//CUST8924/45408/CookingOil/Q-1/*@?##75</v>
      </c>
      <c r="D1515" s="13" t="str">
        <f t="shared" si="2"/>
        <v>ORDER1244CUST892445408CookingOilQ-1*@?##75</v>
      </c>
      <c r="E1515" s="13" t="str">
        <f t="shared" si="3"/>
        <v>ORDER1244CUST892445408CookingOilQ175</v>
      </c>
      <c r="F1515" s="14">
        <f t="shared" si="4"/>
        <v>45408</v>
      </c>
      <c r="G1515" s="13" t="str">
        <f t="shared" si="5"/>
        <v>ORDER1244</v>
      </c>
      <c r="H1515" s="13" t="str">
        <f t="shared" si="6"/>
        <v>CUST8924</v>
      </c>
      <c r="I1515" s="13" t="str">
        <f t="shared" si="7"/>
        <v>CookingOil</v>
      </c>
      <c r="J1515" s="13" t="str">
        <f t="shared" si="8"/>
        <v>1</v>
      </c>
      <c r="K1515" s="13" t="str">
        <f t="shared" si="9"/>
        <v>75</v>
      </c>
    </row>
    <row r="1516">
      <c r="A1516" s="10">
        <v>1515.0</v>
      </c>
      <c r="B1516" s="11" t="s">
        <v>1534</v>
      </c>
      <c r="C1516" s="12" t="str">
        <f t="shared" si="1"/>
        <v>ORDER1243//CUST8909/45408/TeaLeaves/Q-1/*@?##60</v>
      </c>
      <c r="D1516" s="13" t="str">
        <f t="shared" si="2"/>
        <v>ORDER1243CUST890945408TeaLeavesQ-1*@?##60</v>
      </c>
      <c r="E1516" s="13" t="str">
        <f t="shared" si="3"/>
        <v>ORDER1243CUST890945408TeaLeavesQ160</v>
      </c>
      <c r="F1516" s="14">
        <f t="shared" si="4"/>
        <v>45408</v>
      </c>
      <c r="G1516" s="13" t="str">
        <f t="shared" si="5"/>
        <v>ORDER1243</v>
      </c>
      <c r="H1516" s="13" t="str">
        <f t="shared" si="6"/>
        <v>CUST8909</v>
      </c>
      <c r="I1516" s="13" t="str">
        <f t="shared" si="7"/>
        <v>TeaLeaves</v>
      </c>
      <c r="J1516" s="13" t="str">
        <f t="shared" si="8"/>
        <v>1</v>
      </c>
      <c r="K1516" s="13" t="str">
        <f t="shared" si="9"/>
        <v>60</v>
      </c>
    </row>
    <row r="1517">
      <c r="A1517" s="10">
        <v>1516.0</v>
      </c>
      <c r="B1517" s="11" t="s">
        <v>1535</v>
      </c>
      <c r="C1517" s="12" t="str">
        <f t="shared" si="1"/>
        <v>ORDER1243//CUST8909/45408/CoffeePowder/Q-1/*@?##45</v>
      </c>
      <c r="D1517" s="13" t="str">
        <f t="shared" si="2"/>
        <v>ORDER1243CUST890945408CoffeePowderQ-1*@?##45</v>
      </c>
      <c r="E1517" s="13" t="str">
        <f t="shared" si="3"/>
        <v>ORDER1243CUST890945408CoffeePowderQ145</v>
      </c>
      <c r="F1517" s="14">
        <f t="shared" si="4"/>
        <v>45408</v>
      </c>
      <c r="G1517" s="13" t="str">
        <f t="shared" si="5"/>
        <v>ORDER1243</v>
      </c>
      <c r="H1517" s="13" t="str">
        <f t="shared" si="6"/>
        <v>CUST8909</v>
      </c>
      <c r="I1517" s="13" t="str">
        <f t="shared" si="7"/>
        <v>CoffeePowder</v>
      </c>
      <c r="J1517" s="13" t="str">
        <f t="shared" si="8"/>
        <v>1</v>
      </c>
      <c r="K1517" s="13" t="str">
        <f t="shared" si="9"/>
        <v>45</v>
      </c>
    </row>
    <row r="1518">
      <c r="A1518" s="10">
        <v>1517.0</v>
      </c>
      <c r="B1518" s="11" t="s">
        <v>1536</v>
      </c>
      <c r="C1518" s="12" t="str">
        <f t="shared" si="1"/>
        <v>ORDER1242//CUST1960/45408/Biscuits/Q-1/*@?##20</v>
      </c>
      <c r="D1518" s="13" t="str">
        <f t="shared" si="2"/>
        <v>ORDER1242CUST196045408BiscuitsQ-1*@?##20</v>
      </c>
      <c r="E1518" s="13" t="str">
        <f t="shared" si="3"/>
        <v>ORDER1242CUST196045408BiscuitsQ120</v>
      </c>
      <c r="F1518" s="14">
        <f t="shared" si="4"/>
        <v>45408</v>
      </c>
      <c r="G1518" s="13" t="str">
        <f t="shared" si="5"/>
        <v>ORDER1242</v>
      </c>
      <c r="H1518" s="13" t="str">
        <f t="shared" si="6"/>
        <v>CUST1960</v>
      </c>
      <c r="I1518" s="13" t="str">
        <f t="shared" si="7"/>
        <v>Biscuits</v>
      </c>
      <c r="J1518" s="13" t="str">
        <f t="shared" si="8"/>
        <v>1</v>
      </c>
      <c r="K1518" s="13" t="str">
        <f t="shared" si="9"/>
        <v>20</v>
      </c>
    </row>
    <row r="1519">
      <c r="A1519" s="10">
        <v>1518.0</v>
      </c>
      <c r="B1519" s="11" t="s">
        <v>1537</v>
      </c>
      <c r="C1519" s="12" t="str">
        <f t="shared" si="1"/>
        <v>ORDER1242//CUST1960/45408/Chocolates/Q-1/*@?##50</v>
      </c>
      <c r="D1519" s="13" t="str">
        <f t="shared" si="2"/>
        <v>ORDER1242CUST196045408ChocolatesQ-1*@?##50</v>
      </c>
      <c r="E1519" s="13" t="str">
        <f t="shared" si="3"/>
        <v>ORDER1242CUST196045408ChocolatesQ150</v>
      </c>
      <c r="F1519" s="14">
        <f t="shared" si="4"/>
        <v>45408</v>
      </c>
      <c r="G1519" s="13" t="str">
        <f t="shared" si="5"/>
        <v>ORDER1242</v>
      </c>
      <c r="H1519" s="13" t="str">
        <f t="shared" si="6"/>
        <v>CUST1960</v>
      </c>
      <c r="I1519" s="13" t="str">
        <f t="shared" si="7"/>
        <v>Chocolates</v>
      </c>
      <c r="J1519" s="13" t="str">
        <f t="shared" si="8"/>
        <v>1</v>
      </c>
      <c r="K1519" s="13" t="str">
        <f t="shared" si="9"/>
        <v>50</v>
      </c>
    </row>
    <row r="1520">
      <c r="A1520" s="10">
        <v>1519.0</v>
      </c>
      <c r="B1520" s="11" t="s">
        <v>1538</v>
      </c>
      <c r="C1520" s="12" t="str">
        <f t="shared" si="1"/>
        <v>ORDER1241//CUST4475/45408/IceCream/Q-1/*@?##90</v>
      </c>
      <c r="D1520" s="13" t="str">
        <f t="shared" si="2"/>
        <v>ORDER1241CUST447545408IceCreamQ-1*@?##90</v>
      </c>
      <c r="E1520" s="13" t="str">
        <f t="shared" si="3"/>
        <v>ORDER1241CUST447545408IceCreamQ190</v>
      </c>
      <c r="F1520" s="14">
        <f t="shared" si="4"/>
        <v>45408</v>
      </c>
      <c r="G1520" s="13" t="str">
        <f t="shared" si="5"/>
        <v>ORDER1241</v>
      </c>
      <c r="H1520" s="13" t="str">
        <f t="shared" si="6"/>
        <v>CUST4475</v>
      </c>
      <c r="I1520" s="13" t="str">
        <f t="shared" si="7"/>
        <v>IceCream</v>
      </c>
      <c r="J1520" s="13" t="str">
        <f t="shared" si="8"/>
        <v>1</v>
      </c>
      <c r="K1520" s="13" t="str">
        <f t="shared" si="9"/>
        <v>90</v>
      </c>
    </row>
    <row r="1521">
      <c r="A1521" s="10">
        <v>1520.0</v>
      </c>
      <c r="B1521" s="11" t="s">
        <v>1539</v>
      </c>
      <c r="C1521" s="12" t="str">
        <f t="shared" si="1"/>
        <v>ORDER1241//CUST4475/45408/SoftDrink/Q-1/*@?##50</v>
      </c>
      <c r="D1521" s="13" t="str">
        <f t="shared" si="2"/>
        <v>ORDER1241CUST447545408SoftDrinkQ-1*@?##50</v>
      </c>
      <c r="E1521" s="13" t="str">
        <f t="shared" si="3"/>
        <v>ORDER1241CUST447545408SoftDrinkQ150</v>
      </c>
      <c r="F1521" s="14">
        <f t="shared" si="4"/>
        <v>45408</v>
      </c>
      <c r="G1521" s="13" t="str">
        <f t="shared" si="5"/>
        <v>ORDER1241</v>
      </c>
      <c r="H1521" s="13" t="str">
        <f t="shared" si="6"/>
        <v>CUST4475</v>
      </c>
      <c r="I1521" s="13" t="str">
        <f t="shared" si="7"/>
        <v>SoftDrink</v>
      </c>
      <c r="J1521" s="13" t="str">
        <f t="shared" si="8"/>
        <v>1</v>
      </c>
      <c r="K1521" s="13" t="str">
        <f t="shared" si="9"/>
        <v>50</v>
      </c>
    </row>
    <row r="1522">
      <c r="A1522" s="10">
        <v>1521.0</v>
      </c>
      <c r="B1522" s="11" t="s">
        <v>1540</v>
      </c>
      <c r="C1522" s="12" t="str">
        <f t="shared" si="1"/>
        <v>ORDER1240//CUST2832/45408/BasmatiRice/Q-1/*@?##60</v>
      </c>
      <c r="D1522" s="13" t="str">
        <f t="shared" si="2"/>
        <v>ORDER1240CUST283245408BasmatiRiceQ-1*@?##60</v>
      </c>
      <c r="E1522" s="13" t="str">
        <f t="shared" si="3"/>
        <v>ORDER1240CUST283245408BasmatiRiceQ160</v>
      </c>
      <c r="F1522" s="14">
        <f t="shared" si="4"/>
        <v>45408</v>
      </c>
      <c r="G1522" s="13" t="str">
        <f t="shared" si="5"/>
        <v>ORDER1240</v>
      </c>
      <c r="H1522" s="13" t="str">
        <f t="shared" si="6"/>
        <v>CUST2832</v>
      </c>
      <c r="I1522" s="13" t="str">
        <f t="shared" si="7"/>
        <v>BasmatiRice</v>
      </c>
      <c r="J1522" s="13" t="str">
        <f t="shared" si="8"/>
        <v>1</v>
      </c>
      <c r="K1522" s="13" t="str">
        <f t="shared" si="9"/>
        <v>60</v>
      </c>
    </row>
    <row r="1523">
      <c r="A1523" s="10">
        <v>1522.0</v>
      </c>
      <c r="B1523" s="11" t="s">
        <v>1541</v>
      </c>
      <c r="C1523" s="12" t="str">
        <f t="shared" si="1"/>
        <v>ORDER1240//CUST2832/45408/WholeWheatBread/Q-1/*@?##20</v>
      </c>
      <c r="D1523" s="13" t="str">
        <f t="shared" si="2"/>
        <v>ORDER1240CUST283245408WholeWheatBreadQ-1*@?##20</v>
      </c>
      <c r="E1523" s="13" t="str">
        <f t="shared" si="3"/>
        <v>ORDER1240CUST283245408WholeWheatBreadQ120</v>
      </c>
      <c r="F1523" s="14">
        <f t="shared" si="4"/>
        <v>45408</v>
      </c>
      <c r="G1523" s="13" t="str">
        <f t="shared" si="5"/>
        <v>ORDER1240</v>
      </c>
      <c r="H1523" s="13" t="str">
        <f t="shared" si="6"/>
        <v>CUST2832</v>
      </c>
      <c r="I1523" s="13" t="str">
        <f t="shared" si="7"/>
        <v>WholeWheatBread</v>
      </c>
      <c r="J1523" s="13" t="str">
        <f t="shared" si="8"/>
        <v>1</v>
      </c>
      <c r="K1523" s="13" t="str">
        <f t="shared" si="9"/>
        <v>20</v>
      </c>
    </row>
    <row r="1524">
      <c r="A1524" s="10">
        <v>1523.0</v>
      </c>
      <c r="B1524" s="11" t="s">
        <v>1542</v>
      </c>
      <c r="C1524" s="12" t="str">
        <f t="shared" si="1"/>
        <v>ORDER1239//CUST2124/45408/FreshMilk/Q-1/*@?##30</v>
      </c>
      <c r="D1524" s="13" t="str">
        <f t="shared" si="2"/>
        <v>ORDER1239CUST212445408FreshMilkQ-1*@?##30</v>
      </c>
      <c r="E1524" s="13" t="str">
        <f t="shared" si="3"/>
        <v>ORDER1239CUST212445408FreshMilkQ130</v>
      </c>
      <c r="F1524" s="14">
        <f t="shared" si="4"/>
        <v>45408</v>
      </c>
      <c r="G1524" s="13" t="str">
        <f t="shared" si="5"/>
        <v>ORDER1239</v>
      </c>
      <c r="H1524" s="13" t="str">
        <f t="shared" si="6"/>
        <v>CUST2124</v>
      </c>
      <c r="I1524" s="13" t="str">
        <f t="shared" si="7"/>
        <v>FreshMilk</v>
      </c>
      <c r="J1524" s="13" t="str">
        <f t="shared" si="8"/>
        <v>1</v>
      </c>
      <c r="K1524" s="13" t="str">
        <f t="shared" si="9"/>
        <v>30</v>
      </c>
    </row>
    <row r="1525">
      <c r="A1525" s="10">
        <v>1524.0</v>
      </c>
      <c r="B1525" s="11" t="s">
        <v>1543</v>
      </c>
      <c r="C1525" s="12" t="str">
        <f t="shared" si="1"/>
        <v>ORDER1239//CUST2124/45408/Eggs/Q-1/*@?##40</v>
      </c>
      <c r="D1525" s="13" t="str">
        <f t="shared" si="2"/>
        <v>ORDER1239CUST212445408EggsQ-1*@?##40</v>
      </c>
      <c r="E1525" s="13" t="str">
        <f t="shared" si="3"/>
        <v>ORDER1239CUST212445408EggsQ140</v>
      </c>
      <c r="F1525" s="14">
        <f t="shared" si="4"/>
        <v>45408</v>
      </c>
      <c r="G1525" s="13" t="str">
        <f t="shared" si="5"/>
        <v>ORDER1239</v>
      </c>
      <c r="H1525" s="13" t="str">
        <f t="shared" si="6"/>
        <v>CUST2124</v>
      </c>
      <c r="I1525" s="13" t="str">
        <f t="shared" si="7"/>
        <v>Eggs</v>
      </c>
      <c r="J1525" s="13" t="str">
        <f t="shared" si="8"/>
        <v>1</v>
      </c>
      <c r="K1525" s="13" t="str">
        <f t="shared" si="9"/>
        <v>40</v>
      </c>
    </row>
    <row r="1526">
      <c r="A1526" s="10">
        <v>1525.0</v>
      </c>
      <c r="B1526" s="11" t="s">
        <v>1544</v>
      </c>
      <c r="C1526" s="12" t="str">
        <f t="shared" si="1"/>
        <v>ORDER1238//CUST7461/45408/ChickenBreast/Q-1/*@?##125</v>
      </c>
      <c r="D1526" s="13" t="str">
        <f t="shared" si="2"/>
        <v>ORDER1238CUST746145408ChickenBreastQ-1*@?##125</v>
      </c>
      <c r="E1526" s="13" t="str">
        <f t="shared" si="3"/>
        <v>ORDER1238CUST746145408ChickenBreastQ1125</v>
      </c>
      <c r="F1526" s="14">
        <f t="shared" si="4"/>
        <v>45408</v>
      </c>
      <c r="G1526" s="13" t="str">
        <f t="shared" si="5"/>
        <v>ORDER1238</v>
      </c>
      <c r="H1526" s="13" t="str">
        <f t="shared" si="6"/>
        <v>CUST7461</v>
      </c>
      <c r="I1526" s="13" t="str">
        <f t="shared" si="7"/>
        <v>ChickenBreast</v>
      </c>
      <c r="J1526" s="13" t="str">
        <f t="shared" si="8"/>
        <v>1</v>
      </c>
      <c r="K1526" s="13" t="str">
        <f t="shared" si="9"/>
        <v>125</v>
      </c>
    </row>
    <row r="1527">
      <c r="A1527" s="10">
        <v>1526.0</v>
      </c>
      <c r="B1527" s="11" t="s">
        <v>1545</v>
      </c>
      <c r="C1527" s="12" t="str">
        <f t="shared" si="1"/>
        <v>ORDER1238//CUST7461/45408/Apples/Q-2/*@?##150</v>
      </c>
      <c r="D1527" s="13" t="str">
        <f t="shared" si="2"/>
        <v>ORDER1238CUST746145408ApplesQ-2*@?##150</v>
      </c>
      <c r="E1527" s="13" t="str">
        <f t="shared" si="3"/>
        <v>ORDER1238CUST746145408ApplesQ2150</v>
      </c>
      <c r="F1527" s="14">
        <f t="shared" si="4"/>
        <v>45408</v>
      </c>
      <c r="G1527" s="13" t="str">
        <f t="shared" si="5"/>
        <v>ORDER1238</v>
      </c>
      <c r="H1527" s="13" t="str">
        <f t="shared" si="6"/>
        <v>CUST7461</v>
      </c>
      <c r="I1527" s="13" t="str">
        <f t="shared" si="7"/>
        <v>Apples</v>
      </c>
      <c r="J1527" s="13" t="str">
        <f t="shared" si="8"/>
        <v>2</v>
      </c>
      <c r="K1527" s="13" t="str">
        <f t="shared" si="9"/>
        <v>150</v>
      </c>
    </row>
    <row r="1528">
      <c r="A1528" s="10">
        <v>1527.0</v>
      </c>
      <c r="B1528" s="11" t="s">
        <v>1546</v>
      </c>
      <c r="C1528" s="12" t="str">
        <f t="shared" si="1"/>
        <v>ORDER1237//CUST6210/45407/Bananas/Q-1/*@?##25</v>
      </c>
      <c r="D1528" s="13" t="str">
        <f t="shared" si="2"/>
        <v>ORDER1237CUST621045407BananasQ-1*@?##25</v>
      </c>
      <c r="E1528" s="13" t="str">
        <f t="shared" si="3"/>
        <v>ORDER1237CUST621045407BananasQ125</v>
      </c>
      <c r="F1528" s="14">
        <f t="shared" si="4"/>
        <v>45407</v>
      </c>
      <c r="G1528" s="13" t="str">
        <f t="shared" si="5"/>
        <v>ORDER1237</v>
      </c>
      <c r="H1528" s="13" t="str">
        <f t="shared" si="6"/>
        <v>CUST6210</v>
      </c>
      <c r="I1528" s="13" t="str">
        <f t="shared" si="7"/>
        <v>Bananas</v>
      </c>
      <c r="J1528" s="13" t="str">
        <f t="shared" si="8"/>
        <v>1</v>
      </c>
      <c r="K1528" s="13" t="str">
        <f t="shared" si="9"/>
        <v>25</v>
      </c>
    </row>
    <row r="1529">
      <c r="A1529" s="10">
        <v>1528.0</v>
      </c>
      <c r="B1529" s="11" t="s">
        <v>1547</v>
      </c>
      <c r="C1529" s="12" t="str">
        <f t="shared" si="1"/>
        <v>ORDER1237//CUST6210/45407/Potatoes/Q-2/*@?##30</v>
      </c>
      <c r="D1529" s="13" t="str">
        <f t="shared" si="2"/>
        <v>ORDER1237CUST621045407PotatoesQ-2*@?##30</v>
      </c>
      <c r="E1529" s="13" t="str">
        <f t="shared" si="3"/>
        <v>ORDER1237CUST621045407PotatoesQ230</v>
      </c>
      <c r="F1529" s="14">
        <f t="shared" si="4"/>
        <v>45407</v>
      </c>
      <c r="G1529" s="13" t="str">
        <f t="shared" si="5"/>
        <v>ORDER1237</v>
      </c>
      <c r="H1529" s="13" t="str">
        <f t="shared" si="6"/>
        <v>CUST6210</v>
      </c>
      <c r="I1529" s="13" t="str">
        <f t="shared" si="7"/>
        <v>Potatoes</v>
      </c>
      <c r="J1529" s="13" t="str">
        <f t="shared" si="8"/>
        <v>2</v>
      </c>
      <c r="K1529" s="13" t="str">
        <f t="shared" si="9"/>
        <v>30</v>
      </c>
    </row>
    <row r="1530">
      <c r="A1530" s="10">
        <v>1529.0</v>
      </c>
      <c r="B1530" s="11" t="s">
        <v>1548</v>
      </c>
      <c r="C1530" s="12" t="str">
        <f t="shared" si="1"/>
        <v>ORDER1236//CUST6327/45407/Onions/Q-1/*@?##12.5</v>
      </c>
      <c r="D1530" s="13" t="str">
        <f t="shared" si="2"/>
        <v>ORDER1236CUST632745407OnionsQ-1*@?##12.5</v>
      </c>
      <c r="E1530" s="13" t="str">
        <f t="shared" si="3"/>
        <v>ORDER1236CUST632745407OnionsQ112.5</v>
      </c>
      <c r="F1530" s="14">
        <f t="shared" si="4"/>
        <v>45407</v>
      </c>
      <c r="G1530" s="13" t="str">
        <f t="shared" si="5"/>
        <v>ORDER1236</v>
      </c>
      <c r="H1530" s="13" t="str">
        <f t="shared" si="6"/>
        <v>CUST6327</v>
      </c>
      <c r="I1530" s="13" t="str">
        <f t="shared" si="7"/>
        <v>Onions</v>
      </c>
      <c r="J1530" s="13" t="str">
        <f t="shared" si="8"/>
        <v>1</v>
      </c>
      <c r="K1530" s="13" t="str">
        <f t="shared" si="9"/>
        <v>12.5</v>
      </c>
    </row>
    <row r="1531">
      <c r="A1531" s="10">
        <v>1530.0</v>
      </c>
      <c r="B1531" s="11" t="s">
        <v>1549</v>
      </c>
      <c r="C1531" s="12" t="str">
        <f t="shared" si="1"/>
        <v>ORDER1236//CUST6327/45407/Paneer/Q-1/*@?##40</v>
      </c>
      <c r="D1531" s="13" t="str">
        <f t="shared" si="2"/>
        <v>ORDER1236CUST632745407PaneerQ-1*@?##40</v>
      </c>
      <c r="E1531" s="13" t="str">
        <f t="shared" si="3"/>
        <v>ORDER1236CUST632745407PaneerQ140</v>
      </c>
      <c r="F1531" s="14">
        <f t="shared" si="4"/>
        <v>45407</v>
      </c>
      <c r="G1531" s="13" t="str">
        <f t="shared" si="5"/>
        <v>ORDER1236</v>
      </c>
      <c r="H1531" s="13" t="str">
        <f t="shared" si="6"/>
        <v>CUST6327</v>
      </c>
      <c r="I1531" s="13" t="str">
        <f t="shared" si="7"/>
        <v>Paneer</v>
      </c>
      <c r="J1531" s="13" t="str">
        <f t="shared" si="8"/>
        <v>1</v>
      </c>
      <c r="K1531" s="13" t="str">
        <f t="shared" si="9"/>
        <v>40</v>
      </c>
    </row>
    <row r="1532">
      <c r="A1532" s="10">
        <v>1531.0</v>
      </c>
      <c r="B1532" s="11" t="s">
        <v>1550</v>
      </c>
      <c r="C1532" s="12" t="str">
        <f t="shared" si="1"/>
        <v>ORDER1235//CUST3153/45407/Butter/Q-1/*@?##125</v>
      </c>
      <c r="D1532" s="13" t="str">
        <f t="shared" si="2"/>
        <v>ORDER1235CUST315345407ButterQ-1*@?##125</v>
      </c>
      <c r="E1532" s="13" t="str">
        <f t="shared" si="3"/>
        <v>ORDER1235CUST315345407ButterQ1125</v>
      </c>
      <c r="F1532" s="14">
        <f t="shared" si="4"/>
        <v>45407</v>
      </c>
      <c r="G1532" s="13" t="str">
        <f t="shared" si="5"/>
        <v>ORDER1235</v>
      </c>
      <c r="H1532" s="13" t="str">
        <f t="shared" si="6"/>
        <v>CUST3153</v>
      </c>
      <c r="I1532" s="13" t="str">
        <f t="shared" si="7"/>
        <v>Butter</v>
      </c>
      <c r="J1532" s="13" t="str">
        <f t="shared" si="8"/>
        <v>1</v>
      </c>
      <c r="K1532" s="13" t="str">
        <f t="shared" si="9"/>
        <v>125</v>
      </c>
    </row>
    <row r="1533">
      <c r="A1533" s="10">
        <v>1532.0</v>
      </c>
      <c r="B1533" s="11" t="s">
        <v>1551</v>
      </c>
      <c r="C1533" s="12" t="str">
        <f t="shared" si="1"/>
        <v>ORDER1235//CUST3153/45407/CheeseSlices/Q-1/*@?##60</v>
      </c>
      <c r="D1533" s="13" t="str">
        <f t="shared" si="2"/>
        <v>ORDER1235CUST315345407CheeseSlicesQ-1*@?##60</v>
      </c>
      <c r="E1533" s="13" t="str">
        <f t="shared" si="3"/>
        <v>ORDER1235CUST315345407CheeseSlicesQ160</v>
      </c>
      <c r="F1533" s="14">
        <f t="shared" si="4"/>
        <v>45407</v>
      </c>
      <c r="G1533" s="13" t="str">
        <f t="shared" si="5"/>
        <v>ORDER1235</v>
      </c>
      <c r="H1533" s="13" t="str">
        <f t="shared" si="6"/>
        <v>CUST3153</v>
      </c>
      <c r="I1533" s="13" t="str">
        <f t="shared" si="7"/>
        <v>CheeseSlices</v>
      </c>
      <c r="J1533" s="13" t="str">
        <f t="shared" si="8"/>
        <v>1</v>
      </c>
      <c r="K1533" s="13" t="str">
        <f t="shared" si="9"/>
        <v>60</v>
      </c>
    </row>
    <row r="1534">
      <c r="A1534" s="10">
        <v>1533.0</v>
      </c>
      <c r="B1534" s="11" t="s">
        <v>1552</v>
      </c>
      <c r="C1534" s="12" t="str">
        <f t="shared" si="1"/>
        <v>ORDER1234//CUST8105/45407/Sugar/Q-1/*@?##22.5</v>
      </c>
      <c r="D1534" s="13" t="str">
        <f t="shared" si="2"/>
        <v>ORDER1234CUST810545407SugarQ-1*@?##22.5</v>
      </c>
      <c r="E1534" s="13" t="str">
        <f t="shared" si="3"/>
        <v>ORDER1234CUST810545407SugarQ122.5</v>
      </c>
      <c r="F1534" s="14">
        <f t="shared" si="4"/>
        <v>45407</v>
      </c>
      <c r="G1534" s="13" t="str">
        <f t="shared" si="5"/>
        <v>ORDER1234</v>
      </c>
      <c r="H1534" s="13" t="str">
        <f t="shared" si="6"/>
        <v>CUST8105</v>
      </c>
      <c r="I1534" s="13" t="str">
        <f t="shared" si="7"/>
        <v>Sugar</v>
      </c>
      <c r="J1534" s="13" t="str">
        <f t="shared" si="8"/>
        <v>1</v>
      </c>
      <c r="K1534" s="13" t="str">
        <f t="shared" si="9"/>
        <v>22.5</v>
      </c>
    </row>
    <row r="1535">
      <c r="A1535" s="10">
        <v>1534.0</v>
      </c>
      <c r="B1535" s="11" t="s">
        <v>1553</v>
      </c>
      <c r="C1535" s="12" t="str">
        <f t="shared" si="1"/>
        <v>ORDER1234//CUST8105/45407/CookingOil/Q-2/*@?##150</v>
      </c>
      <c r="D1535" s="13" t="str">
        <f t="shared" si="2"/>
        <v>ORDER1234CUST810545407CookingOilQ-2*@?##150</v>
      </c>
      <c r="E1535" s="13" t="str">
        <f t="shared" si="3"/>
        <v>ORDER1234CUST810545407CookingOilQ2150</v>
      </c>
      <c r="F1535" s="14">
        <f t="shared" si="4"/>
        <v>45407</v>
      </c>
      <c r="G1535" s="13" t="str">
        <f t="shared" si="5"/>
        <v>ORDER1234</v>
      </c>
      <c r="H1535" s="13" t="str">
        <f t="shared" si="6"/>
        <v>CUST8105</v>
      </c>
      <c r="I1535" s="13" t="str">
        <f t="shared" si="7"/>
        <v>CookingOil</v>
      </c>
      <c r="J1535" s="13" t="str">
        <f t="shared" si="8"/>
        <v>2</v>
      </c>
      <c r="K1535" s="13" t="str">
        <f t="shared" si="9"/>
        <v>150</v>
      </c>
    </row>
    <row r="1536">
      <c r="A1536" s="10">
        <v>1535.0</v>
      </c>
      <c r="B1536" s="11" t="s">
        <v>1554</v>
      </c>
      <c r="C1536" s="12" t="str">
        <f t="shared" si="1"/>
        <v>ORDER1233//CUST3521/45407/TeaLeaves/Q-1/*@?##60</v>
      </c>
      <c r="D1536" s="13" t="str">
        <f t="shared" si="2"/>
        <v>ORDER1233CUST352145407TeaLeavesQ-1*@?##60</v>
      </c>
      <c r="E1536" s="13" t="str">
        <f t="shared" si="3"/>
        <v>ORDER1233CUST352145407TeaLeavesQ160</v>
      </c>
      <c r="F1536" s="14">
        <f t="shared" si="4"/>
        <v>45407</v>
      </c>
      <c r="G1536" s="13" t="str">
        <f t="shared" si="5"/>
        <v>ORDER1233</v>
      </c>
      <c r="H1536" s="13" t="str">
        <f t="shared" si="6"/>
        <v>CUST3521</v>
      </c>
      <c r="I1536" s="13" t="str">
        <f t="shared" si="7"/>
        <v>TeaLeaves</v>
      </c>
      <c r="J1536" s="13" t="str">
        <f t="shared" si="8"/>
        <v>1</v>
      </c>
      <c r="K1536" s="13" t="str">
        <f t="shared" si="9"/>
        <v>60</v>
      </c>
    </row>
    <row r="1537">
      <c r="A1537" s="10">
        <v>1536.0</v>
      </c>
      <c r="B1537" s="11" t="s">
        <v>1555</v>
      </c>
      <c r="C1537" s="12" t="str">
        <f t="shared" si="1"/>
        <v>ORDER1233//CUST3521/45407/CoffeePowder/Q-1/*@?##45</v>
      </c>
      <c r="D1537" s="13" t="str">
        <f t="shared" si="2"/>
        <v>ORDER1233CUST352145407CoffeePowderQ-1*@?##45</v>
      </c>
      <c r="E1537" s="13" t="str">
        <f t="shared" si="3"/>
        <v>ORDER1233CUST352145407CoffeePowderQ145</v>
      </c>
      <c r="F1537" s="14">
        <f t="shared" si="4"/>
        <v>45407</v>
      </c>
      <c r="G1537" s="13" t="str">
        <f t="shared" si="5"/>
        <v>ORDER1233</v>
      </c>
      <c r="H1537" s="13" t="str">
        <f t="shared" si="6"/>
        <v>CUST3521</v>
      </c>
      <c r="I1537" s="13" t="str">
        <f t="shared" si="7"/>
        <v>CoffeePowder</v>
      </c>
      <c r="J1537" s="13" t="str">
        <f t="shared" si="8"/>
        <v>1</v>
      </c>
      <c r="K1537" s="13" t="str">
        <f t="shared" si="9"/>
        <v>45</v>
      </c>
    </row>
    <row r="1538">
      <c r="A1538" s="10">
        <v>1537.0</v>
      </c>
      <c r="B1538" s="11" t="s">
        <v>1556</v>
      </c>
      <c r="C1538" s="12" t="str">
        <f t="shared" si="1"/>
        <v>ORDER1232//CUST4022/45407/Biscuits/Q-1/*@?##20</v>
      </c>
      <c r="D1538" s="13" t="str">
        <f t="shared" si="2"/>
        <v>ORDER1232CUST402245407BiscuitsQ-1*@?##20</v>
      </c>
      <c r="E1538" s="13" t="str">
        <f t="shared" si="3"/>
        <v>ORDER1232CUST402245407BiscuitsQ120</v>
      </c>
      <c r="F1538" s="14">
        <f t="shared" si="4"/>
        <v>45407</v>
      </c>
      <c r="G1538" s="13" t="str">
        <f t="shared" si="5"/>
        <v>ORDER1232</v>
      </c>
      <c r="H1538" s="13" t="str">
        <f t="shared" si="6"/>
        <v>CUST4022</v>
      </c>
      <c r="I1538" s="13" t="str">
        <f t="shared" si="7"/>
        <v>Biscuits</v>
      </c>
      <c r="J1538" s="13" t="str">
        <f t="shared" si="8"/>
        <v>1</v>
      </c>
      <c r="K1538" s="13" t="str">
        <f t="shared" si="9"/>
        <v>20</v>
      </c>
    </row>
    <row r="1539">
      <c r="A1539" s="10">
        <v>1538.0</v>
      </c>
      <c r="B1539" s="11" t="s">
        <v>1557</v>
      </c>
      <c r="C1539" s="12" t="str">
        <f t="shared" si="1"/>
        <v>ORDER1232//CUST4022/45407/Chocolates/Q-1/*@?##50</v>
      </c>
      <c r="D1539" s="13" t="str">
        <f t="shared" si="2"/>
        <v>ORDER1232CUST402245407ChocolatesQ-1*@?##50</v>
      </c>
      <c r="E1539" s="13" t="str">
        <f t="shared" si="3"/>
        <v>ORDER1232CUST402245407ChocolatesQ150</v>
      </c>
      <c r="F1539" s="14">
        <f t="shared" si="4"/>
        <v>45407</v>
      </c>
      <c r="G1539" s="13" t="str">
        <f t="shared" si="5"/>
        <v>ORDER1232</v>
      </c>
      <c r="H1539" s="13" t="str">
        <f t="shared" si="6"/>
        <v>CUST4022</v>
      </c>
      <c r="I1539" s="13" t="str">
        <f t="shared" si="7"/>
        <v>Chocolates</v>
      </c>
      <c r="J1539" s="13" t="str">
        <f t="shared" si="8"/>
        <v>1</v>
      </c>
      <c r="K1539" s="13" t="str">
        <f t="shared" si="9"/>
        <v>50</v>
      </c>
    </row>
    <row r="1540">
      <c r="A1540" s="10">
        <v>1539.0</v>
      </c>
      <c r="B1540" s="11" t="s">
        <v>1558</v>
      </c>
      <c r="C1540" s="12" t="str">
        <f t="shared" si="1"/>
        <v>ORDER1231//CUST5349/45407/IceCream/Q-1/*@?##90</v>
      </c>
      <c r="D1540" s="13" t="str">
        <f t="shared" si="2"/>
        <v>ORDER1231CUST534945407IceCreamQ-1*@?##90</v>
      </c>
      <c r="E1540" s="13" t="str">
        <f t="shared" si="3"/>
        <v>ORDER1231CUST534945407IceCreamQ190</v>
      </c>
      <c r="F1540" s="14">
        <f t="shared" si="4"/>
        <v>45407</v>
      </c>
      <c r="G1540" s="13" t="str">
        <f t="shared" si="5"/>
        <v>ORDER1231</v>
      </c>
      <c r="H1540" s="13" t="str">
        <f t="shared" si="6"/>
        <v>CUST5349</v>
      </c>
      <c r="I1540" s="13" t="str">
        <f t="shared" si="7"/>
        <v>IceCream</v>
      </c>
      <c r="J1540" s="13" t="str">
        <f t="shared" si="8"/>
        <v>1</v>
      </c>
      <c r="K1540" s="13" t="str">
        <f t="shared" si="9"/>
        <v>90</v>
      </c>
    </row>
    <row r="1541">
      <c r="A1541" s="10">
        <v>1540.0</v>
      </c>
      <c r="B1541" s="11" t="s">
        <v>1559</v>
      </c>
      <c r="C1541" s="12" t="str">
        <f t="shared" si="1"/>
        <v>ORDER1231//CUST5349/45407/SoftDrink/Q-1/*@?##50</v>
      </c>
      <c r="D1541" s="13" t="str">
        <f t="shared" si="2"/>
        <v>ORDER1231CUST534945407SoftDrinkQ-1*@?##50</v>
      </c>
      <c r="E1541" s="13" t="str">
        <f t="shared" si="3"/>
        <v>ORDER1231CUST534945407SoftDrinkQ150</v>
      </c>
      <c r="F1541" s="14">
        <f t="shared" si="4"/>
        <v>45407</v>
      </c>
      <c r="G1541" s="13" t="str">
        <f t="shared" si="5"/>
        <v>ORDER1231</v>
      </c>
      <c r="H1541" s="13" t="str">
        <f t="shared" si="6"/>
        <v>CUST5349</v>
      </c>
      <c r="I1541" s="13" t="str">
        <f t="shared" si="7"/>
        <v>SoftDrink</v>
      </c>
      <c r="J1541" s="13" t="str">
        <f t="shared" si="8"/>
        <v>1</v>
      </c>
      <c r="K1541" s="13" t="str">
        <f t="shared" si="9"/>
        <v>50</v>
      </c>
    </row>
    <row r="1542">
      <c r="A1542" s="10">
        <v>1541.0</v>
      </c>
      <c r="B1542" s="11" t="s">
        <v>1560</v>
      </c>
      <c r="C1542" s="12" t="str">
        <f t="shared" si="1"/>
        <v>ORDER1230//CUST4759/45407/BasmatiRice/Q-2/*@?##120</v>
      </c>
      <c r="D1542" s="13" t="str">
        <f t="shared" si="2"/>
        <v>ORDER1230CUST475945407BasmatiRiceQ-2*@?##120</v>
      </c>
      <c r="E1542" s="13" t="str">
        <f t="shared" si="3"/>
        <v>ORDER1230CUST475945407BasmatiRiceQ2120</v>
      </c>
      <c r="F1542" s="14">
        <f t="shared" si="4"/>
        <v>45407</v>
      </c>
      <c r="G1542" s="13" t="str">
        <f t="shared" si="5"/>
        <v>ORDER1230</v>
      </c>
      <c r="H1542" s="13" t="str">
        <f t="shared" si="6"/>
        <v>CUST4759</v>
      </c>
      <c r="I1542" s="13" t="str">
        <f t="shared" si="7"/>
        <v>BasmatiRice</v>
      </c>
      <c r="J1542" s="13" t="str">
        <f t="shared" si="8"/>
        <v>2</v>
      </c>
      <c r="K1542" s="13" t="str">
        <f t="shared" si="9"/>
        <v>120</v>
      </c>
    </row>
    <row r="1543">
      <c r="A1543" s="10">
        <v>1542.0</v>
      </c>
      <c r="B1543" s="11" t="s">
        <v>1561</v>
      </c>
      <c r="C1543" s="12" t="str">
        <f t="shared" si="1"/>
        <v>ORDER1230//CUST4759/45407/WholeWheatBread/Q-1/*@?##20</v>
      </c>
      <c r="D1543" s="13" t="str">
        <f t="shared" si="2"/>
        <v>ORDER1230CUST475945407WholeWheatBreadQ-1*@?##20</v>
      </c>
      <c r="E1543" s="13" t="str">
        <f t="shared" si="3"/>
        <v>ORDER1230CUST475945407WholeWheatBreadQ120</v>
      </c>
      <c r="F1543" s="14">
        <f t="shared" si="4"/>
        <v>45407</v>
      </c>
      <c r="G1543" s="13" t="str">
        <f t="shared" si="5"/>
        <v>ORDER1230</v>
      </c>
      <c r="H1543" s="13" t="str">
        <f t="shared" si="6"/>
        <v>CUST4759</v>
      </c>
      <c r="I1543" s="13" t="str">
        <f t="shared" si="7"/>
        <v>WholeWheatBread</v>
      </c>
      <c r="J1543" s="13" t="str">
        <f t="shared" si="8"/>
        <v>1</v>
      </c>
      <c r="K1543" s="13" t="str">
        <f t="shared" si="9"/>
        <v>20</v>
      </c>
    </row>
    <row r="1544">
      <c r="A1544" s="10">
        <v>1543.0</v>
      </c>
      <c r="B1544" s="11" t="s">
        <v>1562</v>
      </c>
      <c r="C1544" s="12" t="str">
        <f t="shared" si="1"/>
        <v>ORDER1229//CUST3384/45407/FreshMilk/Q-1/*@?##30</v>
      </c>
      <c r="D1544" s="13" t="str">
        <f t="shared" si="2"/>
        <v>ORDER1229CUST338445407FreshMilkQ-1*@?##30</v>
      </c>
      <c r="E1544" s="13" t="str">
        <f t="shared" si="3"/>
        <v>ORDER1229CUST338445407FreshMilkQ130</v>
      </c>
      <c r="F1544" s="14">
        <f t="shared" si="4"/>
        <v>45407</v>
      </c>
      <c r="G1544" s="13" t="str">
        <f t="shared" si="5"/>
        <v>ORDER1229</v>
      </c>
      <c r="H1544" s="13" t="str">
        <f t="shared" si="6"/>
        <v>CUST3384</v>
      </c>
      <c r="I1544" s="13" t="str">
        <f t="shared" si="7"/>
        <v>FreshMilk</v>
      </c>
      <c r="J1544" s="13" t="str">
        <f t="shared" si="8"/>
        <v>1</v>
      </c>
      <c r="K1544" s="13" t="str">
        <f t="shared" si="9"/>
        <v>30</v>
      </c>
    </row>
    <row r="1545">
      <c r="A1545" s="10">
        <v>1544.0</v>
      </c>
      <c r="B1545" s="11" t="s">
        <v>1563</v>
      </c>
      <c r="C1545" s="12" t="str">
        <f t="shared" si="1"/>
        <v>ORDER1229//CUST3384/45407/Eggs/Q-1/*@?##40</v>
      </c>
      <c r="D1545" s="13" t="str">
        <f t="shared" si="2"/>
        <v>ORDER1229CUST338445407EggsQ-1*@?##40</v>
      </c>
      <c r="E1545" s="13" t="str">
        <f t="shared" si="3"/>
        <v>ORDER1229CUST338445407EggsQ140</v>
      </c>
      <c r="F1545" s="14">
        <f t="shared" si="4"/>
        <v>45407</v>
      </c>
      <c r="G1545" s="13" t="str">
        <f t="shared" si="5"/>
        <v>ORDER1229</v>
      </c>
      <c r="H1545" s="13" t="str">
        <f t="shared" si="6"/>
        <v>CUST3384</v>
      </c>
      <c r="I1545" s="13" t="str">
        <f t="shared" si="7"/>
        <v>Eggs</v>
      </c>
      <c r="J1545" s="13" t="str">
        <f t="shared" si="8"/>
        <v>1</v>
      </c>
      <c r="K1545" s="13" t="str">
        <f t="shared" si="9"/>
        <v>40</v>
      </c>
    </row>
    <row r="1546">
      <c r="A1546" s="10">
        <v>1545.0</v>
      </c>
      <c r="B1546" s="11" t="s">
        <v>1564</v>
      </c>
      <c r="C1546" s="12" t="str">
        <f t="shared" si="1"/>
        <v>ORDER1228//CUST2658/45407/ChickenBreast/Q-2/*@?##250</v>
      </c>
      <c r="D1546" s="13" t="str">
        <f t="shared" si="2"/>
        <v>ORDER1228CUST265845407ChickenBreastQ-2*@?##250</v>
      </c>
      <c r="E1546" s="13" t="str">
        <f t="shared" si="3"/>
        <v>ORDER1228CUST265845407ChickenBreastQ2250</v>
      </c>
      <c r="F1546" s="14">
        <f t="shared" si="4"/>
        <v>45407</v>
      </c>
      <c r="G1546" s="13" t="str">
        <f t="shared" si="5"/>
        <v>ORDER1228</v>
      </c>
      <c r="H1546" s="13" t="str">
        <f t="shared" si="6"/>
        <v>CUST2658</v>
      </c>
      <c r="I1546" s="13" t="str">
        <f t="shared" si="7"/>
        <v>ChickenBreast</v>
      </c>
      <c r="J1546" s="13" t="str">
        <f t="shared" si="8"/>
        <v>2</v>
      </c>
      <c r="K1546" s="13" t="str">
        <f t="shared" si="9"/>
        <v>250</v>
      </c>
    </row>
    <row r="1547">
      <c r="A1547" s="10">
        <v>1546.0</v>
      </c>
      <c r="B1547" s="11" t="s">
        <v>1565</v>
      </c>
      <c r="C1547" s="12" t="str">
        <f t="shared" si="1"/>
        <v>ORDER1228//CUST2658/45407/Apples/Q-1/*@?##75</v>
      </c>
      <c r="D1547" s="13" t="str">
        <f t="shared" si="2"/>
        <v>ORDER1228CUST265845407ApplesQ-1*@?##75</v>
      </c>
      <c r="E1547" s="13" t="str">
        <f t="shared" si="3"/>
        <v>ORDER1228CUST265845407ApplesQ175</v>
      </c>
      <c r="F1547" s="14">
        <f t="shared" si="4"/>
        <v>45407</v>
      </c>
      <c r="G1547" s="13" t="str">
        <f t="shared" si="5"/>
        <v>ORDER1228</v>
      </c>
      <c r="H1547" s="13" t="str">
        <f t="shared" si="6"/>
        <v>CUST2658</v>
      </c>
      <c r="I1547" s="13" t="str">
        <f t="shared" si="7"/>
        <v>Apples</v>
      </c>
      <c r="J1547" s="13" t="str">
        <f t="shared" si="8"/>
        <v>1</v>
      </c>
      <c r="K1547" s="13" t="str">
        <f t="shared" si="9"/>
        <v>75</v>
      </c>
    </row>
    <row r="1548">
      <c r="A1548" s="10">
        <v>1547.0</v>
      </c>
      <c r="B1548" s="11" t="s">
        <v>1566</v>
      </c>
      <c r="C1548" s="12" t="str">
        <f t="shared" si="1"/>
        <v>ORDER1227//CUST4675/45407/Bananas/Q-1/*@?##25</v>
      </c>
      <c r="D1548" s="13" t="str">
        <f t="shared" si="2"/>
        <v>ORDER1227CUST467545407BananasQ-1*@?##25</v>
      </c>
      <c r="E1548" s="13" t="str">
        <f t="shared" si="3"/>
        <v>ORDER1227CUST467545407BananasQ125</v>
      </c>
      <c r="F1548" s="14">
        <f t="shared" si="4"/>
        <v>45407</v>
      </c>
      <c r="G1548" s="13" t="str">
        <f t="shared" si="5"/>
        <v>ORDER1227</v>
      </c>
      <c r="H1548" s="13" t="str">
        <f t="shared" si="6"/>
        <v>CUST4675</v>
      </c>
      <c r="I1548" s="13" t="str">
        <f t="shared" si="7"/>
        <v>Bananas</v>
      </c>
      <c r="J1548" s="13" t="str">
        <f t="shared" si="8"/>
        <v>1</v>
      </c>
      <c r="K1548" s="13" t="str">
        <f t="shared" si="9"/>
        <v>25</v>
      </c>
    </row>
    <row r="1549">
      <c r="A1549" s="10">
        <v>1548.0</v>
      </c>
      <c r="B1549" s="11" t="s">
        <v>1567</v>
      </c>
      <c r="C1549" s="12" t="str">
        <f t="shared" si="1"/>
        <v>ORDER1227//CUST4675/45407/Potatoes/Q-1/*@?##15</v>
      </c>
      <c r="D1549" s="13" t="str">
        <f t="shared" si="2"/>
        <v>ORDER1227CUST467545407PotatoesQ-1*@?##15</v>
      </c>
      <c r="E1549" s="13" t="str">
        <f t="shared" si="3"/>
        <v>ORDER1227CUST467545407PotatoesQ115</v>
      </c>
      <c r="F1549" s="14">
        <f t="shared" si="4"/>
        <v>45407</v>
      </c>
      <c r="G1549" s="13" t="str">
        <f t="shared" si="5"/>
        <v>ORDER1227</v>
      </c>
      <c r="H1549" s="13" t="str">
        <f t="shared" si="6"/>
        <v>CUST4675</v>
      </c>
      <c r="I1549" s="13" t="str">
        <f t="shared" si="7"/>
        <v>Potatoes</v>
      </c>
      <c r="J1549" s="13" t="str">
        <f t="shared" si="8"/>
        <v>1</v>
      </c>
      <c r="K1549" s="13" t="str">
        <f t="shared" si="9"/>
        <v>15</v>
      </c>
    </row>
    <row r="1550">
      <c r="A1550" s="10">
        <v>1549.0</v>
      </c>
      <c r="B1550" s="11" t="s">
        <v>1568</v>
      </c>
      <c r="C1550" s="12" t="str">
        <f t="shared" si="1"/>
        <v>ORDER1226//CUST8552/45407/Onions/Q-1/*@?##12.5</v>
      </c>
      <c r="D1550" s="13" t="str">
        <f t="shared" si="2"/>
        <v>ORDER1226CUST855245407OnionsQ-1*@?##12.5</v>
      </c>
      <c r="E1550" s="13" t="str">
        <f t="shared" si="3"/>
        <v>ORDER1226CUST855245407OnionsQ112.5</v>
      </c>
      <c r="F1550" s="14">
        <f t="shared" si="4"/>
        <v>45407</v>
      </c>
      <c r="G1550" s="13" t="str">
        <f t="shared" si="5"/>
        <v>ORDER1226</v>
      </c>
      <c r="H1550" s="13" t="str">
        <f t="shared" si="6"/>
        <v>CUST8552</v>
      </c>
      <c r="I1550" s="13" t="str">
        <f t="shared" si="7"/>
        <v>Onions</v>
      </c>
      <c r="J1550" s="13" t="str">
        <f t="shared" si="8"/>
        <v>1</v>
      </c>
      <c r="K1550" s="13" t="str">
        <f t="shared" si="9"/>
        <v>12.5</v>
      </c>
    </row>
    <row r="1551">
      <c r="A1551" s="10">
        <v>1550.0</v>
      </c>
      <c r="B1551" s="11" t="s">
        <v>1569</v>
      </c>
      <c r="C1551" s="12" t="str">
        <f t="shared" si="1"/>
        <v>ORDER1226//CUST8552/45407/Paneer/Q-1/*@?##40</v>
      </c>
      <c r="D1551" s="13" t="str">
        <f t="shared" si="2"/>
        <v>ORDER1226CUST855245407PaneerQ-1*@?##40</v>
      </c>
      <c r="E1551" s="13" t="str">
        <f t="shared" si="3"/>
        <v>ORDER1226CUST855245407PaneerQ140</v>
      </c>
      <c r="F1551" s="14">
        <f t="shared" si="4"/>
        <v>45407</v>
      </c>
      <c r="G1551" s="13" t="str">
        <f t="shared" si="5"/>
        <v>ORDER1226</v>
      </c>
      <c r="H1551" s="13" t="str">
        <f t="shared" si="6"/>
        <v>CUST8552</v>
      </c>
      <c r="I1551" s="13" t="str">
        <f t="shared" si="7"/>
        <v>Paneer</v>
      </c>
      <c r="J1551" s="13" t="str">
        <f t="shared" si="8"/>
        <v>1</v>
      </c>
      <c r="K1551" s="13" t="str">
        <f t="shared" si="9"/>
        <v>40</v>
      </c>
    </row>
    <row r="1552">
      <c r="A1552" s="10">
        <v>1551.0</v>
      </c>
      <c r="B1552" s="11" t="s">
        <v>1570</v>
      </c>
      <c r="C1552" s="12" t="str">
        <f t="shared" si="1"/>
        <v>ORDER1225//CUST8484/45407/Butter/Q-1/*@?##125</v>
      </c>
      <c r="D1552" s="13" t="str">
        <f t="shared" si="2"/>
        <v>ORDER1225CUST848445407ButterQ-1*@?##125</v>
      </c>
      <c r="E1552" s="13" t="str">
        <f t="shared" si="3"/>
        <v>ORDER1225CUST848445407ButterQ1125</v>
      </c>
      <c r="F1552" s="14">
        <f t="shared" si="4"/>
        <v>45407</v>
      </c>
      <c r="G1552" s="13" t="str">
        <f t="shared" si="5"/>
        <v>ORDER1225</v>
      </c>
      <c r="H1552" s="13" t="str">
        <f t="shared" si="6"/>
        <v>CUST8484</v>
      </c>
      <c r="I1552" s="13" t="str">
        <f t="shared" si="7"/>
        <v>Butter</v>
      </c>
      <c r="J1552" s="13" t="str">
        <f t="shared" si="8"/>
        <v>1</v>
      </c>
      <c r="K1552" s="13" t="str">
        <f t="shared" si="9"/>
        <v>125</v>
      </c>
    </row>
    <row r="1553">
      <c r="A1553" s="10">
        <v>1552.0</v>
      </c>
      <c r="B1553" s="11" t="s">
        <v>1571</v>
      </c>
      <c r="C1553" s="12" t="str">
        <f t="shared" si="1"/>
        <v>ORDER1225//CUST8484/45407/CheeseSlices/Q-1/*@?##60</v>
      </c>
      <c r="D1553" s="13" t="str">
        <f t="shared" si="2"/>
        <v>ORDER1225CUST848445407CheeseSlicesQ-1*@?##60</v>
      </c>
      <c r="E1553" s="13" t="str">
        <f t="shared" si="3"/>
        <v>ORDER1225CUST848445407CheeseSlicesQ160</v>
      </c>
      <c r="F1553" s="14">
        <f t="shared" si="4"/>
        <v>45407</v>
      </c>
      <c r="G1553" s="13" t="str">
        <f t="shared" si="5"/>
        <v>ORDER1225</v>
      </c>
      <c r="H1553" s="13" t="str">
        <f t="shared" si="6"/>
        <v>CUST8484</v>
      </c>
      <c r="I1553" s="13" t="str">
        <f t="shared" si="7"/>
        <v>CheeseSlices</v>
      </c>
      <c r="J1553" s="13" t="str">
        <f t="shared" si="8"/>
        <v>1</v>
      </c>
      <c r="K1553" s="13" t="str">
        <f t="shared" si="9"/>
        <v>60</v>
      </c>
    </row>
    <row r="1554">
      <c r="A1554" s="10">
        <v>1553.0</v>
      </c>
      <c r="B1554" s="11" t="s">
        <v>1572</v>
      </c>
      <c r="C1554" s="12" t="str">
        <f t="shared" si="1"/>
        <v>ORDER1224//CUST2188/45407/Sugar/Q-1/*@?##22.5</v>
      </c>
      <c r="D1554" s="13" t="str">
        <f t="shared" si="2"/>
        <v>ORDER1224CUST218845407SugarQ-1*@?##22.5</v>
      </c>
      <c r="E1554" s="13" t="str">
        <f t="shared" si="3"/>
        <v>ORDER1224CUST218845407SugarQ122.5</v>
      </c>
      <c r="F1554" s="14">
        <f t="shared" si="4"/>
        <v>45407</v>
      </c>
      <c r="G1554" s="13" t="str">
        <f t="shared" si="5"/>
        <v>ORDER1224</v>
      </c>
      <c r="H1554" s="13" t="str">
        <f t="shared" si="6"/>
        <v>CUST2188</v>
      </c>
      <c r="I1554" s="13" t="str">
        <f t="shared" si="7"/>
        <v>Sugar</v>
      </c>
      <c r="J1554" s="13" t="str">
        <f t="shared" si="8"/>
        <v>1</v>
      </c>
      <c r="K1554" s="13" t="str">
        <f t="shared" si="9"/>
        <v>22.5</v>
      </c>
    </row>
    <row r="1555">
      <c r="A1555" s="10">
        <v>1554.0</v>
      </c>
      <c r="B1555" s="11" t="s">
        <v>1573</v>
      </c>
      <c r="C1555" s="12" t="str">
        <f t="shared" si="1"/>
        <v>ORDER1224//CUST2188/45407/CookingOil/Q-1/*@?##75</v>
      </c>
      <c r="D1555" s="13" t="str">
        <f t="shared" si="2"/>
        <v>ORDER1224CUST218845407CookingOilQ-1*@?##75</v>
      </c>
      <c r="E1555" s="13" t="str">
        <f t="shared" si="3"/>
        <v>ORDER1224CUST218845407CookingOilQ175</v>
      </c>
      <c r="F1555" s="14">
        <f t="shared" si="4"/>
        <v>45407</v>
      </c>
      <c r="G1555" s="13" t="str">
        <f t="shared" si="5"/>
        <v>ORDER1224</v>
      </c>
      <c r="H1555" s="13" t="str">
        <f t="shared" si="6"/>
        <v>CUST2188</v>
      </c>
      <c r="I1555" s="13" t="str">
        <f t="shared" si="7"/>
        <v>CookingOil</v>
      </c>
      <c r="J1555" s="13" t="str">
        <f t="shared" si="8"/>
        <v>1</v>
      </c>
      <c r="K1555" s="13" t="str">
        <f t="shared" si="9"/>
        <v>75</v>
      </c>
    </row>
    <row r="1556">
      <c r="A1556" s="10">
        <v>1555.0</v>
      </c>
      <c r="B1556" s="11" t="s">
        <v>1574</v>
      </c>
      <c r="C1556" s="12" t="str">
        <f t="shared" si="1"/>
        <v>ORDER1223//CUST8814/45407/TeaLeaves/Q-1/*@?##60</v>
      </c>
      <c r="D1556" s="13" t="str">
        <f t="shared" si="2"/>
        <v>ORDER1223CUST881445407TeaLeavesQ-1*@?##60</v>
      </c>
      <c r="E1556" s="13" t="str">
        <f t="shared" si="3"/>
        <v>ORDER1223CUST881445407TeaLeavesQ160</v>
      </c>
      <c r="F1556" s="14">
        <f t="shared" si="4"/>
        <v>45407</v>
      </c>
      <c r="G1556" s="13" t="str">
        <f t="shared" si="5"/>
        <v>ORDER1223</v>
      </c>
      <c r="H1556" s="13" t="str">
        <f t="shared" si="6"/>
        <v>CUST8814</v>
      </c>
      <c r="I1556" s="13" t="str">
        <f t="shared" si="7"/>
        <v>TeaLeaves</v>
      </c>
      <c r="J1556" s="13" t="str">
        <f t="shared" si="8"/>
        <v>1</v>
      </c>
      <c r="K1556" s="13" t="str">
        <f t="shared" si="9"/>
        <v>60</v>
      </c>
    </row>
    <row r="1557">
      <c r="A1557" s="10">
        <v>1556.0</v>
      </c>
      <c r="B1557" s="11" t="s">
        <v>1575</v>
      </c>
      <c r="C1557" s="12" t="str">
        <f t="shared" si="1"/>
        <v>ORDER1223//CUST8814/45407/CoffeePowder/Q-1/*@?##45</v>
      </c>
      <c r="D1557" s="13" t="str">
        <f t="shared" si="2"/>
        <v>ORDER1223CUST881445407CoffeePowderQ-1*@?##45</v>
      </c>
      <c r="E1557" s="13" t="str">
        <f t="shared" si="3"/>
        <v>ORDER1223CUST881445407CoffeePowderQ145</v>
      </c>
      <c r="F1557" s="14">
        <f t="shared" si="4"/>
        <v>45407</v>
      </c>
      <c r="G1557" s="13" t="str">
        <f t="shared" si="5"/>
        <v>ORDER1223</v>
      </c>
      <c r="H1557" s="13" t="str">
        <f t="shared" si="6"/>
        <v>CUST8814</v>
      </c>
      <c r="I1557" s="13" t="str">
        <f t="shared" si="7"/>
        <v>CoffeePowder</v>
      </c>
      <c r="J1557" s="13" t="str">
        <f t="shared" si="8"/>
        <v>1</v>
      </c>
      <c r="K1557" s="13" t="str">
        <f t="shared" si="9"/>
        <v>45</v>
      </c>
    </row>
    <row r="1558">
      <c r="A1558" s="10">
        <v>1557.0</v>
      </c>
      <c r="B1558" s="11" t="s">
        <v>1576</v>
      </c>
      <c r="C1558" s="12" t="str">
        <f t="shared" si="1"/>
        <v>ORDER1222//CUST8909/45407/Biscuits/Q-1/*@?##20</v>
      </c>
      <c r="D1558" s="13" t="str">
        <f t="shared" si="2"/>
        <v>ORDER1222CUST890945407BiscuitsQ-1*@?##20</v>
      </c>
      <c r="E1558" s="13" t="str">
        <f t="shared" si="3"/>
        <v>ORDER1222CUST890945407BiscuitsQ120</v>
      </c>
      <c r="F1558" s="14">
        <f t="shared" si="4"/>
        <v>45407</v>
      </c>
      <c r="G1558" s="13" t="str">
        <f t="shared" si="5"/>
        <v>ORDER1222</v>
      </c>
      <c r="H1558" s="13" t="str">
        <f t="shared" si="6"/>
        <v>CUST8909</v>
      </c>
      <c r="I1558" s="13" t="str">
        <f t="shared" si="7"/>
        <v>Biscuits</v>
      </c>
      <c r="J1558" s="13" t="str">
        <f t="shared" si="8"/>
        <v>1</v>
      </c>
      <c r="K1558" s="13" t="str">
        <f t="shared" si="9"/>
        <v>20</v>
      </c>
    </row>
    <row r="1559">
      <c r="A1559" s="10">
        <v>1558.0</v>
      </c>
      <c r="B1559" s="11" t="s">
        <v>1577</v>
      </c>
      <c r="C1559" s="12" t="str">
        <f t="shared" si="1"/>
        <v>ORDER1222//CUST8909/45407/Chocolates/Q-2/*@?##100</v>
      </c>
      <c r="D1559" s="13" t="str">
        <f t="shared" si="2"/>
        <v>ORDER1222CUST890945407ChocolatesQ-2*@?##100</v>
      </c>
      <c r="E1559" s="13" t="str">
        <f t="shared" si="3"/>
        <v>ORDER1222CUST890945407ChocolatesQ2100</v>
      </c>
      <c r="F1559" s="14">
        <f t="shared" si="4"/>
        <v>45407</v>
      </c>
      <c r="G1559" s="13" t="str">
        <f t="shared" si="5"/>
        <v>ORDER1222</v>
      </c>
      <c r="H1559" s="13" t="str">
        <f t="shared" si="6"/>
        <v>CUST8909</v>
      </c>
      <c r="I1559" s="13" t="str">
        <f t="shared" si="7"/>
        <v>Chocolates</v>
      </c>
      <c r="J1559" s="13" t="str">
        <f t="shared" si="8"/>
        <v>2</v>
      </c>
      <c r="K1559" s="13" t="str">
        <f t="shared" si="9"/>
        <v>100</v>
      </c>
    </row>
    <row r="1560">
      <c r="A1560" s="10">
        <v>1559.0</v>
      </c>
      <c r="B1560" s="11" t="s">
        <v>1578</v>
      </c>
      <c r="C1560" s="12" t="str">
        <f t="shared" si="1"/>
        <v>ORDER1221//CUST1960/45407/IceCream/Q-1/*@?##90</v>
      </c>
      <c r="D1560" s="13" t="str">
        <f t="shared" si="2"/>
        <v>ORDER1221CUST196045407IceCreamQ-1*@?##90</v>
      </c>
      <c r="E1560" s="13" t="str">
        <f t="shared" si="3"/>
        <v>ORDER1221CUST196045407IceCreamQ190</v>
      </c>
      <c r="F1560" s="14">
        <f t="shared" si="4"/>
        <v>45407</v>
      </c>
      <c r="G1560" s="13" t="str">
        <f t="shared" si="5"/>
        <v>ORDER1221</v>
      </c>
      <c r="H1560" s="13" t="str">
        <f t="shared" si="6"/>
        <v>CUST1960</v>
      </c>
      <c r="I1560" s="13" t="str">
        <f t="shared" si="7"/>
        <v>IceCream</v>
      </c>
      <c r="J1560" s="13" t="str">
        <f t="shared" si="8"/>
        <v>1</v>
      </c>
      <c r="K1560" s="13" t="str">
        <f t="shared" si="9"/>
        <v>90</v>
      </c>
    </row>
    <row r="1561">
      <c r="A1561" s="10">
        <v>1560.0</v>
      </c>
      <c r="B1561" s="11" t="s">
        <v>1579</v>
      </c>
      <c r="C1561" s="12" t="str">
        <f t="shared" si="1"/>
        <v>ORDER1221//CUST1960/45407/SoftDrink/Q-1/*@?##50</v>
      </c>
      <c r="D1561" s="13" t="str">
        <f t="shared" si="2"/>
        <v>ORDER1221CUST196045407SoftDrinkQ-1*@?##50</v>
      </c>
      <c r="E1561" s="13" t="str">
        <f t="shared" si="3"/>
        <v>ORDER1221CUST196045407SoftDrinkQ150</v>
      </c>
      <c r="F1561" s="14">
        <f t="shared" si="4"/>
        <v>45407</v>
      </c>
      <c r="G1561" s="13" t="str">
        <f t="shared" si="5"/>
        <v>ORDER1221</v>
      </c>
      <c r="H1561" s="13" t="str">
        <f t="shared" si="6"/>
        <v>CUST1960</v>
      </c>
      <c r="I1561" s="13" t="str">
        <f t="shared" si="7"/>
        <v>SoftDrink</v>
      </c>
      <c r="J1561" s="13" t="str">
        <f t="shared" si="8"/>
        <v>1</v>
      </c>
      <c r="K1561" s="13" t="str">
        <f t="shared" si="9"/>
        <v>50</v>
      </c>
    </row>
    <row r="1562">
      <c r="A1562" s="10">
        <v>1561.0</v>
      </c>
      <c r="B1562" s="11" t="s">
        <v>1580</v>
      </c>
      <c r="C1562" s="12" t="str">
        <f t="shared" si="1"/>
        <v>ORDER1220//CUST8105/45407/BasmatiRice/Q-2/*@?##120</v>
      </c>
      <c r="D1562" s="13" t="str">
        <f t="shared" si="2"/>
        <v>ORDER1220CUST810545407BasmatiRiceQ-2*@?##120</v>
      </c>
      <c r="E1562" s="13" t="str">
        <f t="shared" si="3"/>
        <v>ORDER1220CUST810545407BasmatiRiceQ2120</v>
      </c>
      <c r="F1562" s="14">
        <f t="shared" si="4"/>
        <v>45407</v>
      </c>
      <c r="G1562" s="13" t="str">
        <f t="shared" si="5"/>
        <v>ORDER1220</v>
      </c>
      <c r="H1562" s="13" t="str">
        <f t="shared" si="6"/>
        <v>CUST8105</v>
      </c>
      <c r="I1562" s="13" t="str">
        <f t="shared" si="7"/>
        <v>BasmatiRice</v>
      </c>
      <c r="J1562" s="13" t="str">
        <f t="shared" si="8"/>
        <v>2</v>
      </c>
      <c r="K1562" s="13" t="str">
        <f t="shared" si="9"/>
        <v>120</v>
      </c>
    </row>
    <row r="1563">
      <c r="A1563" s="10">
        <v>1562.0</v>
      </c>
      <c r="B1563" s="11" t="s">
        <v>1581</v>
      </c>
      <c r="C1563" s="12" t="str">
        <f t="shared" si="1"/>
        <v>ORDER1220//CUST8105/45407/WholeWheatBread/Q-1/*@?##20</v>
      </c>
      <c r="D1563" s="13" t="str">
        <f t="shared" si="2"/>
        <v>ORDER1220CUST810545407WholeWheatBreadQ-1*@?##20</v>
      </c>
      <c r="E1563" s="13" t="str">
        <f t="shared" si="3"/>
        <v>ORDER1220CUST810545407WholeWheatBreadQ120</v>
      </c>
      <c r="F1563" s="14">
        <f t="shared" si="4"/>
        <v>45407</v>
      </c>
      <c r="G1563" s="13" t="str">
        <f t="shared" si="5"/>
        <v>ORDER1220</v>
      </c>
      <c r="H1563" s="13" t="str">
        <f t="shared" si="6"/>
        <v>CUST8105</v>
      </c>
      <c r="I1563" s="13" t="str">
        <f t="shared" si="7"/>
        <v>WholeWheatBread</v>
      </c>
      <c r="J1563" s="13" t="str">
        <f t="shared" si="8"/>
        <v>1</v>
      </c>
      <c r="K1563" s="13" t="str">
        <f t="shared" si="9"/>
        <v>20</v>
      </c>
    </row>
    <row r="1564">
      <c r="A1564" s="10">
        <v>1563.0</v>
      </c>
      <c r="B1564" s="11" t="s">
        <v>1582</v>
      </c>
      <c r="C1564" s="12" t="str">
        <f t="shared" si="1"/>
        <v>ORDER1219//CUST2679/45406/FreshMilk/Q-1/*@?##30</v>
      </c>
      <c r="D1564" s="13" t="str">
        <f t="shared" si="2"/>
        <v>ORDER1219CUST267945406FreshMilkQ-1*@?##30</v>
      </c>
      <c r="E1564" s="13" t="str">
        <f t="shared" si="3"/>
        <v>ORDER1219CUST267945406FreshMilkQ130</v>
      </c>
      <c r="F1564" s="14">
        <f t="shared" si="4"/>
        <v>45406</v>
      </c>
      <c r="G1564" s="13" t="str">
        <f t="shared" si="5"/>
        <v>ORDER1219</v>
      </c>
      <c r="H1564" s="13" t="str">
        <f t="shared" si="6"/>
        <v>CUST2679</v>
      </c>
      <c r="I1564" s="13" t="str">
        <f t="shared" si="7"/>
        <v>FreshMilk</v>
      </c>
      <c r="J1564" s="13" t="str">
        <f t="shared" si="8"/>
        <v>1</v>
      </c>
      <c r="K1564" s="13" t="str">
        <f t="shared" si="9"/>
        <v>30</v>
      </c>
    </row>
    <row r="1565">
      <c r="A1565" s="10">
        <v>1564.0</v>
      </c>
      <c r="B1565" s="11" t="s">
        <v>1583</v>
      </c>
      <c r="C1565" s="12" t="str">
        <f t="shared" si="1"/>
        <v>ORDER1219//CUST2679/45406/Eggs/Q-1/*@?##40</v>
      </c>
      <c r="D1565" s="13" t="str">
        <f t="shared" si="2"/>
        <v>ORDER1219CUST267945406EggsQ-1*@?##40</v>
      </c>
      <c r="E1565" s="13" t="str">
        <f t="shared" si="3"/>
        <v>ORDER1219CUST267945406EggsQ140</v>
      </c>
      <c r="F1565" s="14">
        <f t="shared" si="4"/>
        <v>45406</v>
      </c>
      <c r="G1565" s="13" t="str">
        <f t="shared" si="5"/>
        <v>ORDER1219</v>
      </c>
      <c r="H1565" s="13" t="str">
        <f t="shared" si="6"/>
        <v>CUST2679</v>
      </c>
      <c r="I1565" s="13" t="str">
        <f t="shared" si="7"/>
        <v>Eggs</v>
      </c>
      <c r="J1565" s="13" t="str">
        <f t="shared" si="8"/>
        <v>1</v>
      </c>
      <c r="K1565" s="13" t="str">
        <f t="shared" si="9"/>
        <v>40</v>
      </c>
    </row>
    <row r="1566">
      <c r="A1566" s="10">
        <v>1565.0</v>
      </c>
      <c r="B1566" s="11" t="s">
        <v>1584</v>
      </c>
      <c r="C1566" s="12" t="str">
        <f t="shared" si="1"/>
        <v>ORDER1218//CUST7043/45406/ChickenBreast/Q-1/*@?##125</v>
      </c>
      <c r="D1566" s="13" t="str">
        <f t="shared" si="2"/>
        <v>ORDER1218CUST704345406ChickenBreastQ-1*@?##125</v>
      </c>
      <c r="E1566" s="13" t="str">
        <f t="shared" si="3"/>
        <v>ORDER1218CUST704345406ChickenBreastQ1125</v>
      </c>
      <c r="F1566" s="14">
        <f t="shared" si="4"/>
        <v>45406</v>
      </c>
      <c r="G1566" s="13" t="str">
        <f t="shared" si="5"/>
        <v>ORDER1218</v>
      </c>
      <c r="H1566" s="13" t="str">
        <f t="shared" si="6"/>
        <v>CUST7043</v>
      </c>
      <c r="I1566" s="13" t="str">
        <f t="shared" si="7"/>
        <v>ChickenBreast</v>
      </c>
      <c r="J1566" s="13" t="str">
        <f t="shared" si="8"/>
        <v>1</v>
      </c>
      <c r="K1566" s="13" t="str">
        <f t="shared" si="9"/>
        <v>125</v>
      </c>
    </row>
    <row r="1567">
      <c r="A1567" s="10">
        <v>1566.0</v>
      </c>
      <c r="B1567" s="11" t="s">
        <v>1585</v>
      </c>
      <c r="C1567" s="12" t="str">
        <f t="shared" si="1"/>
        <v>ORDER1218//CUST7043/45406/Apples/Q-1/*@?##75</v>
      </c>
      <c r="D1567" s="13" t="str">
        <f t="shared" si="2"/>
        <v>ORDER1218CUST704345406ApplesQ-1*@?##75</v>
      </c>
      <c r="E1567" s="13" t="str">
        <f t="shared" si="3"/>
        <v>ORDER1218CUST704345406ApplesQ175</v>
      </c>
      <c r="F1567" s="14">
        <f t="shared" si="4"/>
        <v>45406</v>
      </c>
      <c r="G1567" s="13" t="str">
        <f t="shared" si="5"/>
        <v>ORDER1218</v>
      </c>
      <c r="H1567" s="13" t="str">
        <f t="shared" si="6"/>
        <v>CUST7043</v>
      </c>
      <c r="I1567" s="13" t="str">
        <f t="shared" si="7"/>
        <v>Apples</v>
      </c>
      <c r="J1567" s="13" t="str">
        <f t="shared" si="8"/>
        <v>1</v>
      </c>
      <c r="K1567" s="13" t="str">
        <f t="shared" si="9"/>
        <v>75</v>
      </c>
    </row>
    <row r="1568">
      <c r="A1568" s="10">
        <v>1567.0</v>
      </c>
      <c r="B1568" s="11" t="s">
        <v>1586</v>
      </c>
      <c r="C1568" s="12" t="str">
        <f t="shared" si="1"/>
        <v>ORDER1217//CUST8951/45406/Bananas/Q-2/*@?##50</v>
      </c>
      <c r="D1568" s="13" t="str">
        <f t="shared" si="2"/>
        <v>ORDER1217CUST895145406BananasQ-2*@?##50</v>
      </c>
      <c r="E1568" s="13" t="str">
        <f t="shared" si="3"/>
        <v>ORDER1217CUST895145406BananasQ250</v>
      </c>
      <c r="F1568" s="14">
        <f t="shared" si="4"/>
        <v>45406</v>
      </c>
      <c r="G1568" s="13" t="str">
        <f t="shared" si="5"/>
        <v>ORDER1217</v>
      </c>
      <c r="H1568" s="13" t="str">
        <f t="shared" si="6"/>
        <v>CUST8951</v>
      </c>
      <c r="I1568" s="13" t="str">
        <f t="shared" si="7"/>
        <v>Bananas</v>
      </c>
      <c r="J1568" s="13" t="str">
        <f t="shared" si="8"/>
        <v>2</v>
      </c>
      <c r="K1568" s="13" t="str">
        <f t="shared" si="9"/>
        <v>50</v>
      </c>
    </row>
    <row r="1569">
      <c r="A1569" s="10">
        <v>1568.0</v>
      </c>
      <c r="B1569" s="11" t="s">
        <v>1587</v>
      </c>
      <c r="C1569" s="12" t="str">
        <f t="shared" si="1"/>
        <v>ORDER1217//CUST8951/45406/Potatoes/Q-1/*@?##15</v>
      </c>
      <c r="D1569" s="13" t="str">
        <f t="shared" si="2"/>
        <v>ORDER1217CUST895145406PotatoesQ-1*@?##15</v>
      </c>
      <c r="E1569" s="13" t="str">
        <f t="shared" si="3"/>
        <v>ORDER1217CUST895145406PotatoesQ115</v>
      </c>
      <c r="F1569" s="14">
        <f t="shared" si="4"/>
        <v>45406</v>
      </c>
      <c r="G1569" s="13" t="str">
        <f t="shared" si="5"/>
        <v>ORDER1217</v>
      </c>
      <c r="H1569" s="13" t="str">
        <f t="shared" si="6"/>
        <v>CUST8951</v>
      </c>
      <c r="I1569" s="13" t="str">
        <f t="shared" si="7"/>
        <v>Potatoes</v>
      </c>
      <c r="J1569" s="13" t="str">
        <f t="shared" si="8"/>
        <v>1</v>
      </c>
      <c r="K1569" s="13" t="str">
        <f t="shared" si="9"/>
        <v>15</v>
      </c>
    </row>
    <row r="1570">
      <c r="A1570" s="10">
        <v>1569.0</v>
      </c>
      <c r="B1570" s="11" t="s">
        <v>1588</v>
      </c>
      <c r="C1570" s="12" t="str">
        <f t="shared" si="1"/>
        <v>ORDER1216//CUST3938/45406/Onions/Q-2/*@?##25</v>
      </c>
      <c r="D1570" s="13" t="str">
        <f t="shared" si="2"/>
        <v>ORDER1216CUST393845406OnionsQ-2*@?##25</v>
      </c>
      <c r="E1570" s="13" t="str">
        <f t="shared" si="3"/>
        <v>ORDER1216CUST393845406OnionsQ225</v>
      </c>
      <c r="F1570" s="14">
        <f t="shared" si="4"/>
        <v>45406</v>
      </c>
      <c r="G1570" s="13" t="str">
        <f t="shared" si="5"/>
        <v>ORDER1216</v>
      </c>
      <c r="H1570" s="13" t="str">
        <f t="shared" si="6"/>
        <v>CUST3938</v>
      </c>
      <c r="I1570" s="13" t="str">
        <f t="shared" si="7"/>
        <v>Onions</v>
      </c>
      <c r="J1570" s="13" t="str">
        <f t="shared" si="8"/>
        <v>2</v>
      </c>
      <c r="K1570" s="13" t="str">
        <f t="shared" si="9"/>
        <v>25</v>
      </c>
    </row>
    <row r="1571">
      <c r="A1571" s="10">
        <v>1570.0</v>
      </c>
      <c r="B1571" s="11" t="s">
        <v>1589</v>
      </c>
      <c r="C1571" s="12" t="str">
        <f t="shared" si="1"/>
        <v>ORDER1216//CUST3938/45406/Paneer/Q-1/*@?##40</v>
      </c>
      <c r="D1571" s="13" t="str">
        <f t="shared" si="2"/>
        <v>ORDER1216CUST393845406PaneerQ-1*@?##40</v>
      </c>
      <c r="E1571" s="13" t="str">
        <f t="shared" si="3"/>
        <v>ORDER1216CUST393845406PaneerQ140</v>
      </c>
      <c r="F1571" s="14">
        <f t="shared" si="4"/>
        <v>45406</v>
      </c>
      <c r="G1571" s="13" t="str">
        <f t="shared" si="5"/>
        <v>ORDER1216</v>
      </c>
      <c r="H1571" s="13" t="str">
        <f t="shared" si="6"/>
        <v>CUST3938</v>
      </c>
      <c r="I1571" s="13" t="str">
        <f t="shared" si="7"/>
        <v>Paneer</v>
      </c>
      <c r="J1571" s="13" t="str">
        <f t="shared" si="8"/>
        <v>1</v>
      </c>
      <c r="K1571" s="13" t="str">
        <f t="shared" si="9"/>
        <v>40</v>
      </c>
    </row>
    <row r="1572">
      <c r="A1572" s="10">
        <v>1571.0</v>
      </c>
      <c r="B1572" s="11" t="s">
        <v>1590</v>
      </c>
      <c r="C1572" s="12" t="str">
        <f t="shared" si="1"/>
        <v>ORDER1215//CUST7862/45406/Butter/Q-1/*@?##125</v>
      </c>
      <c r="D1572" s="13" t="str">
        <f t="shared" si="2"/>
        <v>ORDER1215CUST786245406ButterQ-1*@?##125</v>
      </c>
      <c r="E1572" s="13" t="str">
        <f t="shared" si="3"/>
        <v>ORDER1215CUST786245406ButterQ1125</v>
      </c>
      <c r="F1572" s="14">
        <f t="shared" si="4"/>
        <v>45406</v>
      </c>
      <c r="G1572" s="13" t="str">
        <f t="shared" si="5"/>
        <v>ORDER1215</v>
      </c>
      <c r="H1572" s="13" t="str">
        <f t="shared" si="6"/>
        <v>CUST7862</v>
      </c>
      <c r="I1572" s="13" t="str">
        <f t="shared" si="7"/>
        <v>Butter</v>
      </c>
      <c r="J1572" s="13" t="str">
        <f t="shared" si="8"/>
        <v>1</v>
      </c>
      <c r="K1572" s="13" t="str">
        <f t="shared" si="9"/>
        <v>125</v>
      </c>
    </row>
    <row r="1573">
      <c r="A1573" s="10">
        <v>1572.0</v>
      </c>
      <c r="B1573" s="11" t="s">
        <v>1591</v>
      </c>
      <c r="C1573" s="12" t="str">
        <f t="shared" si="1"/>
        <v>ORDER1215//CUST7862/45406/CheeseSlices/Q-1/*@?##60</v>
      </c>
      <c r="D1573" s="13" t="str">
        <f t="shared" si="2"/>
        <v>ORDER1215CUST786245406CheeseSlicesQ-1*@?##60</v>
      </c>
      <c r="E1573" s="13" t="str">
        <f t="shared" si="3"/>
        <v>ORDER1215CUST786245406CheeseSlicesQ160</v>
      </c>
      <c r="F1573" s="14">
        <f t="shared" si="4"/>
        <v>45406</v>
      </c>
      <c r="G1573" s="13" t="str">
        <f t="shared" si="5"/>
        <v>ORDER1215</v>
      </c>
      <c r="H1573" s="13" t="str">
        <f t="shared" si="6"/>
        <v>CUST7862</v>
      </c>
      <c r="I1573" s="13" t="str">
        <f t="shared" si="7"/>
        <v>CheeseSlices</v>
      </c>
      <c r="J1573" s="13" t="str">
        <f t="shared" si="8"/>
        <v>1</v>
      </c>
      <c r="K1573" s="13" t="str">
        <f t="shared" si="9"/>
        <v>60</v>
      </c>
    </row>
    <row r="1574">
      <c r="A1574" s="10">
        <v>1573.0</v>
      </c>
      <c r="B1574" s="11" t="s">
        <v>1592</v>
      </c>
      <c r="C1574" s="12" t="str">
        <f t="shared" si="1"/>
        <v>ORDER1214//CUST5067/45406/Sugar/Q-1/*@?##22.5</v>
      </c>
      <c r="D1574" s="13" t="str">
        <f t="shared" si="2"/>
        <v>ORDER1214CUST506745406SugarQ-1*@?##22.5</v>
      </c>
      <c r="E1574" s="13" t="str">
        <f t="shared" si="3"/>
        <v>ORDER1214CUST506745406SugarQ122.5</v>
      </c>
      <c r="F1574" s="14">
        <f t="shared" si="4"/>
        <v>45406</v>
      </c>
      <c r="G1574" s="13" t="str">
        <f t="shared" si="5"/>
        <v>ORDER1214</v>
      </c>
      <c r="H1574" s="13" t="str">
        <f t="shared" si="6"/>
        <v>CUST5067</v>
      </c>
      <c r="I1574" s="13" t="str">
        <f t="shared" si="7"/>
        <v>Sugar</v>
      </c>
      <c r="J1574" s="13" t="str">
        <f t="shared" si="8"/>
        <v>1</v>
      </c>
      <c r="K1574" s="13" t="str">
        <f t="shared" si="9"/>
        <v>22.5</v>
      </c>
    </row>
    <row r="1575">
      <c r="A1575" s="10">
        <v>1574.0</v>
      </c>
      <c r="B1575" s="11" t="s">
        <v>1593</v>
      </c>
      <c r="C1575" s="12" t="str">
        <f t="shared" si="1"/>
        <v>ORDER1214//CUST5067/45406/CookingOil/Q-1/*@?##75</v>
      </c>
      <c r="D1575" s="13" t="str">
        <f t="shared" si="2"/>
        <v>ORDER1214CUST506745406CookingOilQ-1*@?##75</v>
      </c>
      <c r="E1575" s="13" t="str">
        <f t="shared" si="3"/>
        <v>ORDER1214CUST506745406CookingOilQ175</v>
      </c>
      <c r="F1575" s="14">
        <f t="shared" si="4"/>
        <v>45406</v>
      </c>
      <c r="G1575" s="13" t="str">
        <f t="shared" si="5"/>
        <v>ORDER1214</v>
      </c>
      <c r="H1575" s="13" t="str">
        <f t="shared" si="6"/>
        <v>CUST5067</v>
      </c>
      <c r="I1575" s="13" t="str">
        <f t="shared" si="7"/>
        <v>CookingOil</v>
      </c>
      <c r="J1575" s="13" t="str">
        <f t="shared" si="8"/>
        <v>1</v>
      </c>
      <c r="K1575" s="13" t="str">
        <f t="shared" si="9"/>
        <v>75</v>
      </c>
    </row>
    <row r="1576">
      <c r="A1576" s="10">
        <v>1575.0</v>
      </c>
      <c r="B1576" s="11" t="s">
        <v>1594</v>
      </c>
      <c r="C1576" s="12" t="str">
        <f t="shared" si="1"/>
        <v>ORDER1213//CUST1803/45406/TeaLeaves/Q-1/*@?##60</v>
      </c>
      <c r="D1576" s="13" t="str">
        <f t="shared" si="2"/>
        <v>ORDER1213CUST180345406TeaLeavesQ-1*@?##60</v>
      </c>
      <c r="E1576" s="13" t="str">
        <f t="shared" si="3"/>
        <v>ORDER1213CUST180345406TeaLeavesQ160</v>
      </c>
      <c r="F1576" s="14">
        <f t="shared" si="4"/>
        <v>45406</v>
      </c>
      <c r="G1576" s="13" t="str">
        <f t="shared" si="5"/>
        <v>ORDER1213</v>
      </c>
      <c r="H1576" s="13" t="str">
        <f t="shared" si="6"/>
        <v>CUST1803</v>
      </c>
      <c r="I1576" s="13" t="str">
        <f t="shared" si="7"/>
        <v>TeaLeaves</v>
      </c>
      <c r="J1576" s="13" t="str">
        <f t="shared" si="8"/>
        <v>1</v>
      </c>
      <c r="K1576" s="13" t="str">
        <f t="shared" si="9"/>
        <v>60</v>
      </c>
    </row>
    <row r="1577">
      <c r="A1577" s="10">
        <v>1576.0</v>
      </c>
      <c r="B1577" s="11" t="s">
        <v>1595</v>
      </c>
      <c r="C1577" s="12" t="str">
        <f t="shared" si="1"/>
        <v>ORDER1213//CUST1803/45406/CoffeePowder/Q-1/*@?##45</v>
      </c>
      <c r="D1577" s="13" t="str">
        <f t="shared" si="2"/>
        <v>ORDER1213CUST180345406CoffeePowderQ-1*@?##45</v>
      </c>
      <c r="E1577" s="13" t="str">
        <f t="shared" si="3"/>
        <v>ORDER1213CUST180345406CoffeePowderQ145</v>
      </c>
      <c r="F1577" s="14">
        <f t="shared" si="4"/>
        <v>45406</v>
      </c>
      <c r="G1577" s="13" t="str">
        <f t="shared" si="5"/>
        <v>ORDER1213</v>
      </c>
      <c r="H1577" s="13" t="str">
        <f t="shared" si="6"/>
        <v>CUST1803</v>
      </c>
      <c r="I1577" s="13" t="str">
        <f t="shared" si="7"/>
        <v>CoffeePowder</v>
      </c>
      <c r="J1577" s="13" t="str">
        <f t="shared" si="8"/>
        <v>1</v>
      </c>
      <c r="K1577" s="13" t="str">
        <f t="shared" si="9"/>
        <v>45</v>
      </c>
    </row>
    <row r="1578">
      <c r="A1578" s="10">
        <v>1577.0</v>
      </c>
      <c r="B1578" s="11" t="s">
        <v>1596</v>
      </c>
      <c r="C1578" s="12" t="str">
        <f t="shared" si="1"/>
        <v>ORDER1212//CUST8909/45406/Biscuits/Q-2/*@?##40</v>
      </c>
      <c r="D1578" s="13" t="str">
        <f t="shared" si="2"/>
        <v>ORDER1212CUST890945406BiscuitsQ-2*@?##40</v>
      </c>
      <c r="E1578" s="13" t="str">
        <f t="shared" si="3"/>
        <v>ORDER1212CUST890945406BiscuitsQ240</v>
      </c>
      <c r="F1578" s="14">
        <f t="shared" si="4"/>
        <v>45406</v>
      </c>
      <c r="G1578" s="13" t="str">
        <f t="shared" si="5"/>
        <v>ORDER1212</v>
      </c>
      <c r="H1578" s="13" t="str">
        <f t="shared" si="6"/>
        <v>CUST8909</v>
      </c>
      <c r="I1578" s="13" t="str">
        <f t="shared" si="7"/>
        <v>Biscuits</v>
      </c>
      <c r="J1578" s="13" t="str">
        <f t="shared" si="8"/>
        <v>2</v>
      </c>
      <c r="K1578" s="13" t="str">
        <f t="shared" si="9"/>
        <v>40</v>
      </c>
    </row>
    <row r="1579">
      <c r="A1579" s="10">
        <v>1578.0</v>
      </c>
      <c r="B1579" s="11" t="s">
        <v>1597</v>
      </c>
      <c r="C1579" s="12" t="str">
        <f t="shared" si="1"/>
        <v>ORDER1212//CUST8909/45406/Chocolates/Q-1/*@?##50</v>
      </c>
      <c r="D1579" s="13" t="str">
        <f t="shared" si="2"/>
        <v>ORDER1212CUST890945406ChocolatesQ-1*@?##50</v>
      </c>
      <c r="E1579" s="13" t="str">
        <f t="shared" si="3"/>
        <v>ORDER1212CUST890945406ChocolatesQ150</v>
      </c>
      <c r="F1579" s="14">
        <f t="shared" si="4"/>
        <v>45406</v>
      </c>
      <c r="G1579" s="13" t="str">
        <f t="shared" si="5"/>
        <v>ORDER1212</v>
      </c>
      <c r="H1579" s="13" t="str">
        <f t="shared" si="6"/>
        <v>CUST8909</v>
      </c>
      <c r="I1579" s="13" t="str">
        <f t="shared" si="7"/>
        <v>Chocolates</v>
      </c>
      <c r="J1579" s="13" t="str">
        <f t="shared" si="8"/>
        <v>1</v>
      </c>
      <c r="K1579" s="13" t="str">
        <f t="shared" si="9"/>
        <v>50</v>
      </c>
    </row>
    <row r="1580">
      <c r="A1580" s="10">
        <v>1579.0</v>
      </c>
      <c r="B1580" s="11" t="s">
        <v>1598</v>
      </c>
      <c r="C1580" s="12" t="str">
        <f t="shared" si="1"/>
        <v>ORDER1211//CUST2970/45406/IceCream/Q-1/*@?##90</v>
      </c>
      <c r="D1580" s="13" t="str">
        <f t="shared" si="2"/>
        <v>ORDER1211CUST297045406IceCreamQ-1*@?##90</v>
      </c>
      <c r="E1580" s="13" t="str">
        <f t="shared" si="3"/>
        <v>ORDER1211CUST297045406IceCreamQ190</v>
      </c>
      <c r="F1580" s="14">
        <f t="shared" si="4"/>
        <v>45406</v>
      </c>
      <c r="G1580" s="13" t="str">
        <f t="shared" si="5"/>
        <v>ORDER1211</v>
      </c>
      <c r="H1580" s="13" t="str">
        <f t="shared" si="6"/>
        <v>CUST2970</v>
      </c>
      <c r="I1580" s="13" t="str">
        <f t="shared" si="7"/>
        <v>IceCream</v>
      </c>
      <c r="J1580" s="13" t="str">
        <f t="shared" si="8"/>
        <v>1</v>
      </c>
      <c r="K1580" s="13" t="str">
        <f t="shared" si="9"/>
        <v>90</v>
      </c>
    </row>
    <row r="1581">
      <c r="A1581" s="10">
        <v>1580.0</v>
      </c>
      <c r="B1581" s="11" t="s">
        <v>1599</v>
      </c>
      <c r="C1581" s="12" t="str">
        <f t="shared" si="1"/>
        <v>ORDER1211//CUST2970/45406/SoftDrink/Q-1/*@?##50</v>
      </c>
      <c r="D1581" s="13" t="str">
        <f t="shared" si="2"/>
        <v>ORDER1211CUST297045406SoftDrinkQ-1*@?##50</v>
      </c>
      <c r="E1581" s="13" t="str">
        <f t="shared" si="3"/>
        <v>ORDER1211CUST297045406SoftDrinkQ150</v>
      </c>
      <c r="F1581" s="14">
        <f t="shared" si="4"/>
        <v>45406</v>
      </c>
      <c r="G1581" s="13" t="str">
        <f t="shared" si="5"/>
        <v>ORDER1211</v>
      </c>
      <c r="H1581" s="13" t="str">
        <f t="shared" si="6"/>
        <v>CUST2970</v>
      </c>
      <c r="I1581" s="13" t="str">
        <f t="shared" si="7"/>
        <v>SoftDrink</v>
      </c>
      <c r="J1581" s="13" t="str">
        <f t="shared" si="8"/>
        <v>1</v>
      </c>
      <c r="K1581" s="13" t="str">
        <f t="shared" si="9"/>
        <v>50</v>
      </c>
    </row>
    <row r="1582">
      <c r="A1582" s="10">
        <v>1581.0</v>
      </c>
      <c r="B1582" s="11" t="s">
        <v>1600</v>
      </c>
      <c r="C1582" s="12" t="str">
        <f t="shared" si="1"/>
        <v>ORDER1210//CUST8105/45406/BasmatiRice/Q-2/*@?##120</v>
      </c>
      <c r="D1582" s="13" t="str">
        <f t="shared" si="2"/>
        <v>ORDER1210CUST810545406BasmatiRiceQ-2*@?##120</v>
      </c>
      <c r="E1582" s="13" t="str">
        <f t="shared" si="3"/>
        <v>ORDER1210CUST810545406BasmatiRiceQ2120</v>
      </c>
      <c r="F1582" s="14">
        <f t="shared" si="4"/>
        <v>45406</v>
      </c>
      <c r="G1582" s="13" t="str">
        <f t="shared" si="5"/>
        <v>ORDER1210</v>
      </c>
      <c r="H1582" s="13" t="str">
        <f t="shared" si="6"/>
        <v>CUST8105</v>
      </c>
      <c r="I1582" s="13" t="str">
        <f t="shared" si="7"/>
        <v>BasmatiRice</v>
      </c>
      <c r="J1582" s="13" t="str">
        <f t="shared" si="8"/>
        <v>2</v>
      </c>
      <c r="K1582" s="13" t="str">
        <f t="shared" si="9"/>
        <v>120</v>
      </c>
    </row>
    <row r="1583">
      <c r="A1583" s="10">
        <v>1582.0</v>
      </c>
      <c r="B1583" s="11" t="s">
        <v>1601</v>
      </c>
      <c r="C1583" s="12" t="str">
        <f t="shared" si="1"/>
        <v>ORDER1210//CUST8105/45406/WholeWheatBread/Q-1/*@?##20</v>
      </c>
      <c r="D1583" s="13" t="str">
        <f t="shared" si="2"/>
        <v>ORDER1210CUST810545406WholeWheatBreadQ-1*@?##20</v>
      </c>
      <c r="E1583" s="13" t="str">
        <f t="shared" si="3"/>
        <v>ORDER1210CUST810545406WholeWheatBreadQ120</v>
      </c>
      <c r="F1583" s="14">
        <f t="shared" si="4"/>
        <v>45406</v>
      </c>
      <c r="G1583" s="13" t="str">
        <f t="shared" si="5"/>
        <v>ORDER1210</v>
      </c>
      <c r="H1583" s="13" t="str">
        <f t="shared" si="6"/>
        <v>CUST8105</v>
      </c>
      <c r="I1583" s="13" t="str">
        <f t="shared" si="7"/>
        <v>WholeWheatBread</v>
      </c>
      <c r="J1583" s="13" t="str">
        <f t="shared" si="8"/>
        <v>1</v>
      </c>
      <c r="K1583" s="13" t="str">
        <f t="shared" si="9"/>
        <v>20</v>
      </c>
    </row>
    <row r="1584">
      <c r="A1584" s="10">
        <v>1583.0</v>
      </c>
      <c r="B1584" s="11" t="s">
        <v>1602</v>
      </c>
      <c r="C1584" s="12" t="str">
        <f t="shared" si="1"/>
        <v>ORDER1209//CUST9595/45406/FreshMilk/Q-1/*@?##30</v>
      </c>
      <c r="D1584" s="13" t="str">
        <f t="shared" si="2"/>
        <v>ORDER1209CUST959545406FreshMilkQ-1*@?##30</v>
      </c>
      <c r="E1584" s="13" t="str">
        <f t="shared" si="3"/>
        <v>ORDER1209CUST959545406FreshMilkQ130</v>
      </c>
      <c r="F1584" s="14">
        <f t="shared" si="4"/>
        <v>45406</v>
      </c>
      <c r="G1584" s="13" t="str">
        <f t="shared" si="5"/>
        <v>ORDER1209</v>
      </c>
      <c r="H1584" s="13" t="str">
        <f t="shared" si="6"/>
        <v>CUST9595</v>
      </c>
      <c r="I1584" s="13" t="str">
        <f t="shared" si="7"/>
        <v>FreshMilk</v>
      </c>
      <c r="J1584" s="13" t="str">
        <f t="shared" si="8"/>
        <v>1</v>
      </c>
      <c r="K1584" s="13" t="str">
        <f t="shared" si="9"/>
        <v>30</v>
      </c>
    </row>
    <row r="1585">
      <c r="A1585" s="10">
        <v>1584.0</v>
      </c>
      <c r="B1585" s="11" t="s">
        <v>1603</v>
      </c>
      <c r="C1585" s="12" t="str">
        <f t="shared" si="1"/>
        <v>ORDER1209//CUST9595/45406/Eggs/Q-2/*@?##80</v>
      </c>
      <c r="D1585" s="13" t="str">
        <f t="shared" si="2"/>
        <v>ORDER1209CUST959545406EggsQ-2*@?##80</v>
      </c>
      <c r="E1585" s="13" t="str">
        <f t="shared" si="3"/>
        <v>ORDER1209CUST959545406EggsQ280</v>
      </c>
      <c r="F1585" s="14">
        <f t="shared" si="4"/>
        <v>45406</v>
      </c>
      <c r="G1585" s="13" t="str">
        <f t="shared" si="5"/>
        <v>ORDER1209</v>
      </c>
      <c r="H1585" s="13" t="str">
        <f t="shared" si="6"/>
        <v>CUST9595</v>
      </c>
      <c r="I1585" s="13" t="str">
        <f t="shared" si="7"/>
        <v>Eggs</v>
      </c>
      <c r="J1585" s="13" t="str">
        <f t="shared" si="8"/>
        <v>2</v>
      </c>
      <c r="K1585" s="13" t="str">
        <f t="shared" si="9"/>
        <v>80</v>
      </c>
    </row>
    <row r="1586">
      <c r="A1586" s="10">
        <v>1585.0</v>
      </c>
      <c r="B1586" s="11" t="s">
        <v>1604</v>
      </c>
      <c r="C1586" s="12" t="str">
        <f t="shared" si="1"/>
        <v>ORDER1208//CUST4943/45406/ChickenBreast/Q-1/*@?##125</v>
      </c>
      <c r="D1586" s="13" t="str">
        <f t="shared" si="2"/>
        <v>ORDER1208CUST494345406ChickenBreastQ-1*@?##125</v>
      </c>
      <c r="E1586" s="13" t="str">
        <f t="shared" si="3"/>
        <v>ORDER1208CUST494345406ChickenBreastQ1125</v>
      </c>
      <c r="F1586" s="14">
        <f t="shared" si="4"/>
        <v>45406</v>
      </c>
      <c r="G1586" s="13" t="str">
        <f t="shared" si="5"/>
        <v>ORDER1208</v>
      </c>
      <c r="H1586" s="13" t="str">
        <f t="shared" si="6"/>
        <v>CUST4943</v>
      </c>
      <c r="I1586" s="13" t="str">
        <f t="shared" si="7"/>
        <v>ChickenBreast</v>
      </c>
      <c r="J1586" s="13" t="str">
        <f t="shared" si="8"/>
        <v>1</v>
      </c>
      <c r="K1586" s="13" t="str">
        <f t="shared" si="9"/>
        <v>125</v>
      </c>
    </row>
    <row r="1587">
      <c r="A1587" s="10">
        <v>1586.0</v>
      </c>
      <c r="B1587" s="11" t="s">
        <v>1605</v>
      </c>
      <c r="C1587" s="12" t="str">
        <f t="shared" si="1"/>
        <v>ORDER1208//CUST4943/45406/Apples/Q-2/*@?##150</v>
      </c>
      <c r="D1587" s="13" t="str">
        <f t="shared" si="2"/>
        <v>ORDER1208CUST494345406ApplesQ-2*@?##150</v>
      </c>
      <c r="E1587" s="13" t="str">
        <f t="shared" si="3"/>
        <v>ORDER1208CUST494345406ApplesQ2150</v>
      </c>
      <c r="F1587" s="14">
        <f t="shared" si="4"/>
        <v>45406</v>
      </c>
      <c r="G1587" s="13" t="str">
        <f t="shared" si="5"/>
        <v>ORDER1208</v>
      </c>
      <c r="H1587" s="13" t="str">
        <f t="shared" si="6"/>
        <v>CUST4943</v>
      </c>
      <c r="I1587" s="13" t="str">
        <f t="shared" si="7"/>
        <v>Apples</v>
      </c>
      <c r="J1587" s="13" t="str">
        <f t="shared" si="8"/>
        <v>2</v>
      </c>
      <c r="K1587" s="13" t="str">
        <f t="shared" si="9"/>
        <v>150</v>
      </c>
    </row>
    <row r="1588">
      <c r="A1588" s="10">
        <v>1587.0</v>
      </c>
      <c r="B1588" s="11" t="s">
        <v>1606</v>
      </c>
      <c r="C1588" s="12" t="str">
        <f t="shared" si="1"/>
        <v>ORDER1207//CUST2658/45406/Bananas/Q-1/*@?##25</v>
      </c>
      <c r="D1588" s="13" t="str">
        <f t="shared" si="2"/>
        <v>ORDER1207CUST265845406BananasQ-1*@?##25</v>
      </c>
      <c r="E1588" s="13" t="str">
        <f t="shared" si="3"/>
        <v>ORDER1207CUST265845406BananasQ125</v>
      </c>
      <c r="F1588" s="14">
        <f t="shared" si="4"/>
        <v>45406</v>
      </c>
      <c r="G1588" s="13" t="str">
        <f t="shared" si="5"/>
        <v>ORDER1207</v>
      </c>
      <c r="H1588" s="13" t="str">
        <f t="shared" si="6"/>
        <v>CUST2658</v>
      </c>
      <c r="I1588" s="13" t="str">
        <f t="shared" si="7"/>
        <v>Bananas</v>
      </c>
      <c r="J1588" s="13" t="str">
        <f t="shared" si="8"/>
        <v>1</v>
      </c>
      <c r="K1588" s="13" t="str">
        <f t="shared" si="9"/>
        <v>25</v>
      </c>
    </row>
    <row r="1589">
      <c r="A1589" s="10">
        <v>1588.0</v>
      </c>
      <c r="B1589" s="11" t="s">
        <v>1607</v>
      </c>
      <c r="C1589" s="12" t="str">
        <f t="shared" si="1"/>
        <v>ORDER1207//CUST2658/45406/Potatoes/Q-1/*@?##15</v>
      </c>
      <c r="D1589" s="13" t="str">
        <f t="shared" si="2"/>
        <v>ORDER1207CUST265845406PotatoesQ-1*@?##15</v>
      </c>
      <c r="E1589" s="13" t="str">
        <f t="shared" si="3"/>
        <v>ORDER1207CUST265845406PotatoesQ115</v>
      </c>
      <c r="F1589" s="14">
        <f t="shared" si="4"/>
        <v>45406</v>
      </c>
      <c r="G1589" s="13" t="str">
        <f t="shared" si="5"/>
        <v>ORDER1207</v>
      </c>
      <c r="H1589" s="13" t="str">
        <f t="shared" si="6"/>
        <v>CUST2658</v>
      </c>
      <c r="I1589" s="13" t="str">
        <f t="shared" si="7"/>
        <v>Potatoes</v>
      </c>
      <c r="J1589" s="13" t="str">
        <f t="shared" si="8"/>
        <v>1</v>
      </c>
      <c r="K1589" s="13" t="str">
        <f t="shared" si="9"/>
        <v>15</v>
      </c>
    </row>
    <row r="1590">
      <c r="A1590" s="10">
        <v>1589.0</v>
      </c>
      <c r="B1590" s="11" t="s">
        <v>1608</v>
      </c>
      <c r="C1590" s="12" t="str">
        <f t="shared" si="1"/>
        <v>ORDER1206//CUST9582/45406/Onions/Q-2/*@?##25</v>
      </c>
      <c r="D1590" s="13" t="str">
        <f t="shared" si="2"/>
        <v>ORDER1206CUST958245406OnionsQ-2*@?##25</v>
      </c>
      <c r="E1590" s="13" t="str">
        <f t="shared" si="3"/>
        <v>ORDER1206CUST958245406OnionsQ225</v>
      </c>
      <c r="F1590" s="14">
        <f t="shared" si="4"/>
        <v>45406</v>
      </c>
      <c r="G1590" s="13" t="str">
        <f t="shared" si="5"/>
        <v>ORDER1206</v>
      </c>
      <c r="H1590" s="13" t="str">
        <f t="shared" si="6"/>
        <v>CUST9582</v>
      </c>
      <c r="I1590" s="13" t="str">
        <f t="shared" si="7"/>
        <v>Onions</v>
      </c>
      <c r="J1590" s="13" t="str">
        <f t="shared" si="8"/>
        <v>2</v>
      </c>
      <c r="K1590" s="13" t="str">
        <f t="shared" si="9"/>
        <v>25</v>
      </c>
    </row>
    <row r="1591">
      <c r="A1591" s="10">
        <v>1590.0</v>
      </c>
      <c r="B1591" s="11" t="s">
        <v>1609</v>
      </c>
      <c r="C1591" s="12" t="str">
        <f t="shared" si="1"/>
        <v>ORDER1206//CUST9582/45406/Paneer/Q-1/*@?##40</v>
      </c>
      <c r="D1591" s="13" t="str">
        <f t="shared" si="2"/>
        <v>ORDER1206CUST958245406PaneerQ-1*@?##40</v>
      </c>
      <c r="E1591" s="13" t="str">
        <f t="shared" si="3"/>
        <v>ORDER1206CUST958245406PaneerQ140</v>
      </c>
      <c r="F1591" s="14">
        <f t="shared" si="4"/>
        <v>45406</v>
      </c>
      <c r="G1591" s="13" t="str">
        <f t="shared" si="5"/>
        <v>ORDER1206</v>
      </c>
      <c r="H1591" s="13" t="str">
        <f t="shared" si="6"/>
        <v>CUST9582</v>
      </c>
      <c r="I1591" s="13" t="str">
        <f t="shared" si="7"/>
        <v>Paneer</v>
      </c>
      <c r="J1591" s="13" t="str">
        <f t="shared" si="8"/>
        <v>1</v>
      </c>
      <c r="K1591" s="13" t="str">
        <f t="shared" si="9"/>
        <v>40</v>
      </c>
    </row>
    <row r="1592">
      <c r="A1592" s="10">
        <v>1591.0</v>
      </c>
      <c r="B1592" s="11" t="s">
        <v>1610</v>
      </c>
      <c r="C1592" s="12" t="str">
        <f t="shared" si="1"/>
        <v>ORDER1205//CUST9317/45406/Butter/Q-1/*@?##125</v>
      </c>
      <c r="D1592" s="13" t="str">
        <f t="shared" si="2"/>
        <v>ORDER1205CUST931745406ButterQ-1*@?##125</v>
      </c>
      <c r="E1592" s="13" t="str">
        <f t="shared" si="3"/>
        <v>ORDER1205CUST931745406ButterQ1125</v>
      </c>
      <c r="F1592" s="14">
        <f t="shared" si="4"/>
        <v>45406</v>
      </c>
      <c r="G1592" s="13" t="str">
        <f t="shared" si="5"/>
        <v>ORDER1205</v>
      </c>
      <c r="H1592" s="13" t="str">
        <f t="shared" si="6"/>
        <v>CUST9317</v>
      </c>
      <c r="I1592" s="13" t="str">
        <f t="shared" si="7"/>
        <v>Butter</v>
      </c>
      <c r="J1592" s="13" t="str">
        <f t="shared" si="8"/>
        <v>1</v>
      </c>
      <c r="K1592" s="13" t="str">
        <f t="shared" si="9"/>
        <v>125</v>
      </c>
    </row>
    <row r="1593">
      <c r="A1593" s="10">
        <v>1592.0</v>
      </c>
      <c r="B1593" s="11" t="s">
        <v>1611</v>
      </c>
      <c r="C1593" s="12" t="str">
        <f t="shared" si="1"/>
        <v>ORDER1205//CUST9317/45406/CheeseSlices/Q-1/*@?##60</v>
      </c>
      <c r="D1593" s="13" t="str">
        <f t="shared" si="2"/>
        <v>ORDER1205CUST931745406CheeseSlicesQ-1*@?##60</v>
      </c>
      <c r="E1593" s="13" t="str">
        <f t="shared" si="3"/>
        <v>ORDER1205CUST931745406CheeseSlicesQ160</v>
      </c>
      <c r="F1593" s="14">
        <f t="shared" si="4"/>
        <v>45406</v>
      </c>
      <c r="G1593" s="13" t="str">
        <f t="shared" si="5"/>
        <v>ORDER1205</v>
      </c>
      <c r="H1593" s="13" t="str">
        <f t="shared" si="6"/>
        <v>CUST9317</v>
      </c>
      <c r="I1593" s="13" t="str">
        <f t="shared" si="7"/>
        <v>CheeseSlices</v>
      </c>
      <c r="J1593" s="13" t="str">
        <f t="shared" si="8"/>
        <v>1</v>
      </c>
      <c r="K1593" s="13" t="str">
        <f t="shared" si="9"/>
        <v>60</v>
      </c>
    </row>
    <row r="1594">
      <c r="A1594" s="10">
        <v>1593.0</v>
      </c>
      <c r="B1594" s="11" t="s">
        <v>1612</v>
      </c>
      <c r="C1594" s="12" t="str">
        <f t="shared" si="1"/>
        <v>ORDER1204//CUST8532/45406/Sugar/Q-1/*@?##22.5</v>
      </c>
      <c r="D1594" s="13" t="str">
        <f t="shared" si="2"/>
        <v>ORDER1204CUST853245406SugarQ-1*@?##22.5</v>
      </c>
      <c r="E1594" s="13" t="str">
        <f t="shared" si="3"/>
        <v>ORDER1204CUST853245406SugarQ122.5</v>
      </c>
      <c r="F1594" s="14">
        <f t="shared" si="4"/>
        <v>45406</v>
      </c>
      <c r="G1594" s="13" t="str">
        <f t="shared" si="5"/>
        <v>ORDER1204</v>
      </c>
      <c r="H1594" s="13" t="str">
        <f t="shared" si="6"/>
        <v>CUST8532</v>
      </c>
      <c r="I1594" s="13" t="str">
        <f t="shared" si="7"/>
        <v>Sugar</v>
      </c>
      <c r="J1594" s="13" t="str">
        <f t="shared" si="8"/>
        <v>1</v>
      </c>
      <c r="K1594" s="13" t="str">
        <f t="shared" si="9"/>
        <v>22.5</v>
      </c>
    </row>
    <row r="1595">
      <c r="A1595" s="10">
        <v>1594.0</v>
      </c>
      <c r="B1595" s="11" t="s">
        <v>1613</v>
      </c>
      <c r="C1595" s="12" t="str">
        <f t="shared" si="1"/>
        <v>ORDER1204//CUST8532/45406/CookingOil/Q-1/*@?##75</v>
      </c>
      <c r="D1595" s="13" t="str">
        <f t="shared" si="2"/>
        <v>ORDER1204CUST853245406CookingOilQ-1*@?##75</v>
      </c>
      <c r="E1595" s="13" t="str">
        <f t="shared" si="3"/>
        <v>ORDER1204CUST853245406CookingOilQ175</v>
      </c>
      <c r="F1595" s="14">
        <f t="shared" si="4"/>
        <v>45406</v>
      </c>
      <c r="G1595" s="13" t="str">
        <f t="shared" si="5"/>
        <v>ORDER1204</v>
      </c>
      <c r="H1595" s="13" t="str">
        <f t="shared" si="6"/>
        <v>CUST8532</v>
      </c>
      <c r="I1595" s="13" t="str">
        <f t="shared" si="7"/>
        <v>CookingOil</v>
      </c>
      <c r="J1595" s="13" t="str">
        <f t="shared" si="8"/>
        <v>1</v>
      </c>
      <c r="K1595" s="13" t="str">
        <f t="shared" si="9"/>
        <v>75</v>
      </c>
    </row>
    <row r="1596">
      <c r="A1596" s="10">
        <v>1595.0</v>
      </c>
      <c r="B1596" s="11" t="s">
        <v>1614</v>
      </c>
      <c r="C1596" s="12" t="str">
        <f t="shared" si="1"/>
        <v>ORDER1203//CUST1879/45406/TeaLeaves/Q-1/*@?##60</v>
      </c>
      <c r="D1596" s="13" t="str">
        <f t="shared" si="2"/>
        <v>ORDER1203CUST187945406TeaLeavesQ-1*@?##60</v>
      </c>
      <c r="E1596" s="13" t="str">
        <f t="shared" si="3"/>
        <v>ORDER1203CUST187945406TeaLeavesQ160</v>
      </c>
      <c r="F1596" s="14">
        <f t="shared" si="4"/>
        <v>45406</v>
      </c>
      <c r="G1596" s="13" t="str">
        <f t="shared" si="5"/>
        <v>ORDER1203</v>
      </c>
      <c r="H1596" s="13" t="str">
        <f t="shared" si="6"/>
        <v>CUST1879</v>
      </c>
      <c r="I1596" s="13" t="str">
        <f t="shared" si="7"/>
        <v>TeaLeaves</v>
      </c>
      <c r="J1596" s="13" t="str">
        <f t="shared" si="8"/>
        <v>1</v>
      </c>
      <c r="K1596" s="13" t="str">
        <f t="shared" si="9"/>
        <v>60</v>
      </c>
    </row>
    <row r="1597">
      <c r="A1597" s="10">
        <v>1596.0</v>
      </c>
      <c r="B1597" s="11" t="s">
        <v>1615</v>
      </c>
      <c r="C1597" s="12" t="str">
        <f t="shared" si="1"/>
        <v>ORDER1203//CUST1879/45406/CoffeePowder/Q-1/*@?##45</v>
      </c>
      <c r="D1597" s="13" t="str">
        <f t="shared" si="2"/>
        <v>ORDER1203CUST187945406CoffeePowderQ-1*@?##45</v>
      </c>
      <c r="E1597" s="13" t="str">
        <f t="shared" si="3"/>
        <v>ORDER1203CUST187945406CoffeePowderQ145</v>
      </c>
      <c r="F1597" s="14">
        <f t="shared" si="4"/>
        <v>45406</v>
      </c>
      <c r="G1597" s="13" t="str">
        <f t="shared" si="5"/>
        <v>ORDER1203</v>
      </c>
      <c r="H1597" s="13" t="str">
        <f t="shared" si="6"/>
        <v>CUST1879</v>
      </c>
      <c r="I1597" s="13" t="str">
        <f t="shared" si="7"/>
        <v>CoffeePowder</v>
      </c>
      <c r="J1597" s="13" t="str">
        <f t="shared" si="8"/>
        <v>1</v>
      </c>
      <c r="K1597" s="13" t="str">
        <f t="shared" si="9"/>
        <v>45</v>
      </c>
    </row>
    <row r="1598">
      <c r="A1598" s="10">
        <v>1597.0</v>
      </c>
      <c r="B1598" s="11" t="s">
        <v>1616</v>
      </c>
      <c r="C1598" s="12" t="str">
        <f t="shared" si="1"/>
        <v>ORDER1202//CUST1960/45406/Biscuits/Q-1/*@?##20</v>
      </c>
      <c r="D1598" s="13" t="str">
        <f t="shared" si="2"/>
        <v>ORDER1202CUST196045406BiscuitsQ-1*@?##20</v>
      </c>
      <c r="E1598" s="13" t="str">
        <f t="shared" si="3"/>
        <v>ORDER1202CUST196045406BiscuitsQ120</v>
      </c>
      <c r="F1598" s="14">
        <f t="shared" si="4"/>
        <v>45406</v>
      </c>
      <c r="G1598" s="13" t="str">
        <f t="shared" si="5"/>
        <v>ORDER1202</v>
      </c>
      <c r="H1598" s="13" t="str">
        <f t="shared" si="6"/>
        <v>CUST1960</v>
      </c>
      <c r="I1598" s="13" t="str">
        <f t="shared" si="7"/>
        <v>Biscuits</v>
      </c>
      <c r="J1598" s="13" t="str">
        <f t="shared" si="8"/>
        <v>1</v>
      </c>
      <c r="K1598" s="13" t="str">
        <f t="shared" si="9"/>
        <v>20</v>
      </c>
    </row>
    <row r="1599">
      <c r="A1599" s="10">
        <v>1598.0</v>
      </c>
      <c r="B1599" s="11" t="s">
        <v>1617</v>
      </c>
      <c r="C1599" s="12" t="str">
        <f t="shared" si="1"/>
        <v>ORDER1202//CUST1960/45406/Chocolates/Q-2/*@?##100</v>
      </c>
      <c r="D1599" s="13" t="str">
        <f t="shared" si="2"/>
        <v>ORDER1202CUST196045406ChocolatesQ-2*@?##100</v>
      </c>
      <c r="E1599" s="13" t="str">
        <f t="shared" si="3"/>
        <v>ORDER1202CUST196045406ChocolatesQ2100</v>
      </c>
      <c r="F1599" s="14">
        <f t="shared" si="4"/>
        <v>45406</v>
      </c>
      <c r="G1599" s="13" t="str">
        <f t="shared" si="5"/>
        <v>ORDER1202</v>
      </c>
      <c r="H1599" s="13" t="str">
        <f t="shared" si="6"/>
        <v>CUST1960</v>
      </c>
      <c r="I1599" s="13" t="str">
        <f t="shared" si="7"/>
        <v>Chocolates</v>
      </c>
      <c r="J1599" s="13" t="str">
        <f t="shared" si="8"/>
        <v>2</v>
      </c>
      <c r="K1599" s="13" t="str">
        <f t="shared" si="9"/>
        <v>100</v>
      </c>
    </row>
    <row r="1600">
      <c r="A1600" s="10">
        <v>1599.0</v>
      </c>
      <c r="B1600" s="11" t="s">
        <v>1618</v>
      </c>
      <c r="C1600" s="12" t="str">
        <f t="shared" si="1"/>
        <v>ORDER1201//CUST8814/45406/IceCream/Q-1/*@?##90</v>
      </c>
      <c r="D1600" s="13" t="str">
        <f t="shared" si="2"/>
        <v>ORDER1201CUST881445406IceCreamQ-1*@?##90</v>
      </c>
      <c r="E1600" s="13" t="str">
        <f t="shared" si="3"/>
        <v>ORDER1201CUST881445406IceCreamQ190</v>
      </c>
      <c r="F1600" s="14">
        <f t="shared" si="4"/>
        <v>45406</v>
      </c>
      <c r="G1600" s="13" t="str">
        <f t="shared" si="5"/>
        <v>ORDER1201</v>
      </c>
      <c r="H1600" s="13" t="str">
        <f t="shared" si="6"/>
        <v>CUST8814</v>
      </c>
      <c r="I1600" s="13" t="str">
        <f t="shared" si="7"/>
        <v>IceCream</v>
      </c>
      <c r="J1600" s="13" t="str">
        <f t="shared" si="8"/>
        <v>1</v>
      </c>
      <c r="K1600" s="13" t="str">
        <f t="shared" si="9"/>
        <v>90</v>
      </c>
    </row>
    <row r="1601">
      <c r="A1601" s="10">
        <v>1600.0</v>
      </c>
      <c r="B1601" s="11" t="s">
        <v>1619</v>
      </c>
      <c r="C1601" s="12" t="str">
        <f t="shared" si="1"/>
        <v>ORDER1201//CUST8814/45406/SoftDrink/Q-1/*@?##50</v>
      </c>
      <c r="D1601" s="13" t="str">
        <f t="shared" si="2"/>
        <v>ORDER1201CUST881445406SoftDrinkQ-1*@?##50</v>
      </c>
      <c r="E1601" s="13" t="str">
        <f t="shared" si="3"/>
        <v>ORDER1201CUST881445406SoftDrinkQ150</v>
      </c>
      <c r="F1601" s="14">
        <f t="shared" si="4"/>
        <v>45406</v>
      </c>
      <c r="G1601" s="13" t="str">
        <f t="shared" si="5"/>
        <v>ORDER1201</v>
      </c>
      <c r="H1601" s="13" t="str">
        <f t="shared" si="6"/>
        <v>CUST8814</v>
      </c>
      <c r="I1601" s="13" t="str">
        <f t="shared" si="7"/>
        <v>SoftDrink</v>
      </c>
      <c r="J1601" s="13" t="str">
        <f t="shared" si="8"/>
        <v>1</v>
      </c>
      <c r="K1601" s="13" t="str">
        <f t="shared" si="9"/>
        <v>50</v>
      </c>
    </row>
    <row r="1602">
      <c r="A1602" s="10">
        <v>1601.0</v>
      </c>
      <c r="B1602" s="11" t="s">
        <v>1620</v>
      </c>
      <c r="C1602" s="12" t="str">
        <f t="shared" si="1"/>
        <v>ORDER1200//CUST4271/45405/BasmatiRice/Q-2/*@?##120</v>
      </c>
      <c r="D1602" s="13" t="str">
        <f t="shared" si="2"/>
        <v>ORDER1200CUST427145405BasmatiRiceQ-2*@?##120</v>
      </c>
      <c r="E1602" s="13" t="str">
        <f t="shared" si="3"/>
        <v>ORDER1200CUST427145405BasmatiRiceQ2120</v>
      </c>
      <c r="F1602" s="14">
        <f t="shared" si="4"/>
        <v>45405</v>
      </c>
      <c r="G1602" s="13" t="str">
        <f t="shared" si="5"/>
        <v>ORDER1200</v>
      </c>
      <c r="H1602" s="13" t="str">
        <f t="shared" si="6"/>
        <v>CUST4271</v>
      </c>
      <c r="I1602" s="13" t="str">
        <f t="shared" si="7"/>
        <v>BasmatiRice</v>
      </c>
      <c r="J1602" s="13" t="str">
        <f t="shared" si="8"/>
        <v>2</v>
      </c>
      <c r="K1602" s="13" t="str">
        <f t="shared" si="9"/>
        <v>120</v>
      </c>
    </row>
    <row r="1603">
      <c r="A1603" s="10">
        <v>1602.0</v>
      </c>
      <c r="B1603" s="11" t="s">
        <v>1621</v>
      </c>
      <c r="C1603" s="12" t="str">
        <f t="shared" si="1"/>
        <v>ORDER1200//CUST4271/45405/WholeWheatBread/Q-1/*@?##20</v>
      </c>
      <c r="D1603" s="13" t="str">
        <f t="shared" si="2"/>
        <v>ORDER1200CUST427145405WholeWheatBreadQ-1*@?##20</v>
      </c>
      <c r="E1603" s="13" t="str">
        <f t="shared" si="3"/>
        <v>ORDER1200CUST427145405WholeWheatBreadQ120</v>
      </c>
      <c r="F1603" s="14">
        <f t="shared" si="4"/>
        <v>45405</v>
      </c>
      <c r="G1603" s="13" t="str">
        <f t="shared" si="5"/>
        <v>ORDER1200</v>
      </c>
      <c r="H1603" s="13" t="str">
        <f t="shared" si="6"/>
        <v>CUST4271</v>
      </c>
      <c r="I1603" s="13" t="str">
        <f t="shared" si="7"/>
        <v>WholeWheatBread</v>
      </c>
      <c r="J1603" s="13" t="str">
        <f t="shared" si="8"/>
        <v>1</v>
      </c>
      <c r="K1603" s="13" t="str">
        <f t="shared" si="9"/>
        <v>20</v>
      </c>
    </row>
    <row r="1604">
      <c r="A1604" s="10">
        <v>1603.0</v>
      </c>
      <c r="B1604" s="11" t="s">
        <v>1622</v>
      </c>
      <c r="C1604" s="12" t="str">
        <f t="shared" si="1"/>
        <v>ORDER1199//CUST3521/45405/FreshMilk/Q-2/*@?##60</v>
      </c>
      <c r="D1604" s="13" t="str">
        <f t="shared" si="2"/>
        <v>ORDER1199CUST352145405FreshMilkQ-2*@?##60</v>
      </c>
      <c r="E1604" s="13" t="str">
        <f t="shared" si="3"/>
        <v>ORDER1199CUST352145405FreshMilkQ260</v>
      </c>
      <c r="F1604" s="14">
        <f t="shared" si="4"/>
        <v>45405</v>
      </c>
      <c r="G1604" s="13" t="str">
        <f t="shared" si="5"/>
        <v>ORDER1199</v>
      </c>
      <c r="H1604" s="13" t="str">
        <f t="shared" si="6"/>
        <v>CUST3521</v>
      </c>
      <c r="I1604" s="13" t="str">
        <f t="shared" si="7"/>
        <v>FreshMilk</v>
      </c>
      <c r="J1604" s="13" t="str">
        <f t="shared" si="8"/>
        <v>2</v>
      </c>
      <c r="K1604" s="13" t="str">
        <f t="shared" si="9"/>
        <v>60</v>
      </c>
    </row>
    <row r="1605">
      <c r="A1605" s="10">
        <v>1604.0</v>
      </c>
      <c r="B1605" s="11" t="s">
        <v>1623</v>
      </c>
      <c r="C1605" s="12" t="str">
        <f t="shared" si="1"/>
        <v>ORDER1199//CUST3521/45405/Eggs/Q-1/*@?##40</v>
      </c>
      <c r="D1605" s="13" t="str">
        <f t="shared" si="2"/>
        <v>ORDER1199CUST352145405EggsQ-1*@?##40</v>
      </c>
      <c r="E1605" s="13" t="str">
        <f t="shared" si="3"/>
        <v>ORDER1199CUST352145405EggsQ140</v>
      </c>
      <c r="F1605" s="14">
        <f t="shared" si="4"/>
        <v>45405</v>
      </c>
      <c r="G1605" s="13" t="str">
        <f t="shared" si="5"/>
        <v>ORDER1199</v>
      </c>
      <c r="H1605" s="13" t="str">
        <f t="shared" si="6"/>
        <v>CUST3521</v>
      </c>
      <c r="I1605" s="13" t="str">
        <f t="shared" si="7"/>
        <v>Eggs</v>
      </c>
      <c r="J1605" s="13" t="str">
        <f t="shared" si="8"/>
        <v>1</v>
      </c>
      <c r="K1605" s="13" t="str">
        <f t="shared" si="9"/>
        <v>40</v>
      </c>
    </row>
    <row r="1606">
      <c r="A1606" s="10">
        <v>1605.0</v>
      </c>
      <c r="B1606" s="11" t="s">
        <v>1624</v>
      </c>
      <c r="C1606" s="12" t="str">
        <f t="shared" si="1"/>
        <v>ORDER1198//CUST2124/45405/ChickenBreast/Q-2/*@?##250</v>
      </c>
      <c r="D1606" s="13" t="str">
        <f t="shared" si="2"/>
        <v>ORDER1198CUST212445405ChickenBreastQ-2*@?##250</v>
      </c>
      <c r="E1606" s="13" t="str">
        <f t="shared" si="3"/>
        <v>ORDER1198CUST212445405ChickenBreastQ2250</v>
      </c>
      <c r="F1606" s="14">
        <f t="shared" si="4"/>
        <v>45405</v>
      </c>
      <c r="G1606" s="13" t="str">
        <f t="shared" si="5"/>
        <v>ORDER1198</v>
      </c>
      <c r="H1606" s="13" t="str">
        <f t="shared" si="6"/>
        <v>CUST2124</v>
      </c>
      <c r="I1606" s="13" t="str">
        <f t="shared" si="7"/>
        <v>ChickenBreast</v>
      </c>
      <c r="J1606" s="13" t="str">
        <f t="shared" si="8"/>
        <v>2</v>
      </c>
      <c r="K1606" s="13" t="str">
        <f t="shared" si="9"/>
        <v>250</v>
      </c>
    </row>
    <row r="1607">
      <c r="A1607" s="10">
        <v>1606.0</v>
      </c>
      <c r="B1607" s="11" t="s">
        <v>1625</v>
      </c>
      <c r="C1607" s="12" t="str">
        <f t="shared" si="1"/>
        <v>ORDER1198//CUST2124/45405/Apples/Q-1/*@?##75</v>
      </c>
      <c r="D1607" s="13" t="str">
        <f t="shared" si="2"/>
        <v>ORDER1198CUST212445405ApplesQ-1*@?##75</v>
      </c>
      <c r="E1607" s="13" t="str">
        <f t="shared" si="3"/>
        <v>ORDER1198CUST212445405ApplesQ175</v>
      </c>
      <c r="F1607" s="14">
        <f t="shared" si="4"/>
        <v>45405</v>
      </c>
      <c r="G1607" s="13" t="str">
        <f t="shared" si="5"/>
        <v>ORDER1198</v>
      </c>
      <c r="H1607" s="13" t="str">
        <f t="shared" si="6"/>
        <v>CUST2124</v>
      </c>
      <c r="I1607" s="13" t="str">
        <f t="shared" si="7"/>
        <v>Apples</v>
      </c>
      <c r="J1607" s="13" t="str">
        <f t="shared" si="8"/>
        <v>1</v>
      </c>
      <c r="K1607" s="13" t="str">
        <f t="shared" si="9"/>
        <v>75</v>
      </c>
    </row>
    <row r="1608">
      <c r="A1608" s="10">
        <v>1607.0</v>
      </c>
      <c r="B1608" s="11" t="s">
        <v>1626</v>
      </c>
      <c r="C1608" s="12" t="str">
        <f t="shared" si="1"/>
        <v>ORDER1197//CUST2234/45405/Bananas/Q-1/*@?##25</v>
      </c>
      <c r="D1608" s="13" t="str">
        <f t="shared" si="2"/>
        <v>ORDER1197CUST223445405BananasQ-1*@?##25</v>
      </c>
      <c r="E1608" s="13" t="str">
        <f t="shared" si="3"/>
        <v>ORDER1197CUST223445405BananasQ125</v>
      </c>
      <c r="F1608" s="14">
        <f t="shared" si="4"/>
        <v>45405</v>
      </c>
      <c r="G1608" s="13" t="str">
        <f t="shared" si="5"/>
        <v>ORDER1197</v>
      </c>
      <c r="H1608" s="13" t="str">
        <f t="shared" si="6"/>
        <v>CUST2234</v>
      </c>
      <c r="I1608" s="13" t="str">
        <f t="shared" si="7"/>
        <v>Bananas</v>
      </c>
      <c r="J1608" s="13" t="str">
        <f t="shared" si="8"/>
        <v>1</v>
      </c>
      <c r="K1608" s="13" t="str">
        <f t="shared" si="9"/>
        <v>25</v>
      </c>
    </row>
    <row r="1609">
      <c r="A1609" s="10">
        <v>1608.0</v>
      </c>
      <c r="B1609" s="11" t="s">
        <v>1627</v>
      </c>
      <c r="C1609" s="12" t="str">
        <f t="shared" si="1"/>
        <v>ORDER1197//CUST2234/45405/Potatoes/Q-2/*@?##30</v>
      </c>
      <c r="D1609" s="13" t="str">
        <f t="shared" si="2"/>
        <v>ORDER1197CUST223445405PotatoesQ-2*@?##30</v>
      </c>
      <c r="E1609" s="13" t="str">
        <f t="shared" si="3"/>
        <v>ORDER1197CUST223445405PotatoesQ230</v>
      </c>
      <c r="F1609" s="14">
        <f t="shared" si="4"/>
        <v>45405</v>
      </c>
      <c r="G1609" s="13" t="str">
        <f t="shared" si="5"/>
        <v>ORDER1197</v>
      </c>
      <c r="H1609" s="13" t="str">
        <f t="shared" si="6"/>
        <v>CUST2234</v>
      </c>
      <c r="I1609" s="13" t="str">
        <f t="shared" si="7"/>
        <v>Potatoes</v>
      </c>
      <c r="J1609" s="13" t="str">
        <f t="shared" si="8"/>
        <v>2</v>
      </c>
      <c r="K1609" s="13" t="str">
        <f t="shared" si="9"/>
        <v>30</v>
      </c>
    </row>
    <row r="1610">
      <c r="A1610" s="10">
        <v>1609.0</v>
      </c>
      <c r="B1610" s="11" t="s">
        <v>1628</v>
      </c>
      <c r="C1610" s="12" t="str">
        <f t="shared" si="1"/>
        <v>ORDER1196//CUST9482/45405/Onions/Q-1/*@?##12.5</v>
      </c>
      <c r="D1610" s="13" t="str">
        <f t="shared" si="2"/>
        <v>ORDER1196CUST948245405OnionsQ-1*@?##12.5</v>
      </c>
      <c r="E1610" s="13" t="str">
        <f t="shared" si="3"/>
        <v>ORDER1196CUST948245405OnionsQ112.5</v>
      </c>
      <c r="F1610" s="14">
        <f t="shared" si="4"/>
        <v>45405</v>
      </c>
      <c r="G1610" s="13" t="str">
        <f t="shared" si="5"/>
        <v>ORDER1196</v>
      </c>
      <c r="H1610" s="13" t="str">
        <f t="shared" si="6"/>
        <v>CUST9482</v>
      </c>
      <c r="I1610" s="13" t="str">
        <f t="shared" si="7"/>
        <v>Onions</v>
      </c>
      <c r="J1610" s="13" t="str">
        <f t="shared" si="8"/>
        <v>1</v>
      </c>
      <c r="K1610" s="13" t="str">
        <f t="shared" si="9"/>
        <v>12.5</v>
      </c>
    </row>
    <row r="1611">
      <c r="A1611" s="10">
        <v>1610.0</v>
      </c>
      <c r="B1611" s="11" t="s">
        <v>1629</v>
      </c>
      <c r="C1611" s="12" t="str">
        <f t="shared" si="1"/>
        <v>ORDER1196//CUST9482/45405/Paneer/Q-1/*@?##40</v>
      </c>
      <c r="D1611" s="13" t="str">
        <f t="shared" si="2"/>
        <v>ORDER1196CUST948245405PaneerQ-1*@?##40</v>
      </c>
      <c r="E1611" s="13" t="str">
        <f t="shared" si="3"/>
        <v>ORDER1196CUST948245405PaneerQ140</v>
      </c>
      <c r="F1611" s="14">
        <f t="shared" si="4"/>
        <v>45405</v>
      </c>
      <c r="G1611" s="13" t="str">
        <f t="shared" si="5"/>
        <v>ORDER1196</v>
      </c>
      <c r="H1611" s="13" t="str">
        <f t="shared" si="6"/>
        <v>CUST9482</v>
      </c>
      <c r="I1611" s="13" t="str">
        <f t="shared" si="7"/>
        <v>Paneer</v>
      </c>
      <c r="J1611" s="13" t="str">
        <f t="shared" si="8"/>
        <v>1</v>
      </c>
      <c r="K1611" s="13" t="str">
        <f t="shared" si="9"/>
        <v>40</v>
      </c>
    </row>
    <row r="1612">
      <c r="A1612" s="10">
        <v>1611.0</v>
      </c>
      <c r="B1612" s="11" t="s">
        <v>1630</v>
      </c>
      <c r="C1612" s="12" t="str">
        <f t="shared" si="1"/>
        <v>ORDER1195//CUST4759/45405/Butter/Q-2/*@?##250</v>
      </c>
      <c r="D1612" s="13" t="str">
        <f t="shared" si="2"/>
        <v>ORDER1195CUST475945405ButterQ-2*@?##250</v>
      </c>
      <c r="E1612" s="13" t="str">
        <f t="shared" si="3"/>
        <v>ORDER1195CUST475945405ButterQ2250</v>
      </c>
      <c r="F1612" s="14">
        <f t="shared" si="4"/>
        <v>45405</v>
      </c>
      <c r="G1612" s="13" t="str">
        <f t="shared" si="5"/>
        <v>ORDER1195</v>
      </c>
      <c r="H1612" s="13" t="str">
        <f t="shared" si="6"/>
        <v>CUST4759</v>
      </c>
      <c r="I1612" s="13" t="str">
        <f t="shared" si="7"/>
        <v>Butter</v>
      </c>
      <c r="J1612" s="13" t="str">
        <f t="shared" si="8"/>
        <v>2</v>
      </c>
      <c r="K1612" s="13" t="str">
        <f t="shared" si="9"/>
        <v>250</v>
      </c>
    </row>
    <row r="1613">
      <c r="A1613" s="10">
        <v>1612.0</v>
      </c>
      <c r="B1613" s="11" t="s">
        <v>1631</v>
      </c>
      <c r="C1613" s="12" t="str">
        <f t="shared" si="1"/>
        <v>ORDER1195//CUST4759/45405/CheeseSlices/Q-2/*@?##120</v>
      </c>
      <c r="D1613" s="13" t="str">
        <f t="shared" si="2"/>
        <v>ORDER1195CUST475945405CheeseSlicesQ-2*@?##120</v>
      </c>
      <c r="E1613" s="13" t="str">
        <f t="shared" si="3"/>
        <v>ORDER1195CUST475945405CheeseSlicesQ2120</v>
      </c>
      <c r="F1613" s="14">
        <f t="shared" si="4"/>
        <v>45405</v>
      </c>
      <c r="G1613" s="13" t="str">
        <f t="shared" si="5"/>
        <v>ORDER1195</v>
      </c>
      <c r="H1613" s="13" t="str">
        <f t="shared" si="6"/>
        <v>CUST4759</v>
      </c>
      <c r="I1613" s="13" t="str">
        <f t="shared" si="7"/>
        <v>CheeseSlices</v>
      </c>
      <c r="J1613" s="13" t="str">
        <f t="shared" si="8"/>
        <v>2</v>
      </c>
      <c r="K1613" s="13" t="str">
        <f t="shared" si="9"/>
        <v>120</v>
      </c>
    </row>
    <row r="1614">
      <c r="A1614" s="10">
        <v>1613.0</v>
      </c>
      <c r="B1614" s="11" t="s">
        <v>1632</v>
      </c>
      <c r="C1614" s="12" t="str">
        <f t="shared" si="1"/>
        <v>ORDER1194//CUST7984/45405/Sugar/Q-1/*@?##22.5</v>
      </c>
      <c r="D1614" s="13" t="str">
        <f t="shared" si="2"/>
        <v>ORDER1194CUST798445405SugarQ-1*@?##22.5</v>
      </c>
      <c r="E1614" s="13" t="str">
        <f t="shared" si="3"/>
        <v>ORDER1194CUST798445405SugarQ122.5</v>
      </c>
      <c r="F1614" s="14">
        <f t="shared" si="4"/>
        <v>45405</v>
      </c>
      <c r="G1614" s="13" t="str">
        <f t="shared" si="5"/>
        <v>ORDER1194</v>
      </c>
      <c r="H1614" s="13" t="str">
        <f t="shared" si="6"/>
        <v>CUST7984</v>
      </c>
      <c r="I1614" s="13" t="str">
        <f t="shared" si="7"/>
        <v>Sugar</v>
      </c>
      <c r="J1614" s="13" t="str">
        <f t="shared" si="8"/>
        <v>1</v>
      </c>
      <c r="K1614" s="13" t="str">
        <f t="shared" si="9"/>
        <v>22.5</v>
      </c>
    </row>
    <row r="1615">
      <c r="A1615" s="10">
        <v>1614.0</v>
      </c>
      <c r="B1615" s="11" t="s">
        <v>1633</v>
      </c>
      <c r="C1615" s="12" t="str">
        <f t="shared" si="1"/>
        <v>ORDER1194//CUST7984/45405/CookingOil/Q-1/*@?##75</v>
      </c>
      <c r="D1615" s="13" t="str">
        <f t="shared" si="2"/>
        <v>ORDER1194CUST798445405CookingOilQ-1*@?##75</v>
      </c>
      <c r="E1615" s="13" t="str">
        <f t="shared" si="3"/>
        <v>ORDER1194CUST798445405CookingOilQ175</v>
      </c>
      <c r="F1615" s="14">
        <f t="shared" si="4"/>
        <v>45405</v>
      </c>
      <c r="G1615" s="13" t="str">
        <f t="shared" si="5"/>
        <v>ORDER1194</v>
      </c>
      <c r="H1615" s="13" t="str">
        <f t="shared" si="6"/>
        <v>CUST7984</v>
      </c>
      <c r="I1615" s="13" t="str">
        <f t="shared" si="7"/>
        <v>CookingOil</v>
      </c>
      <c r="J1615" s="13" t="str">
        <f t="shared" si="8"/>
        <v>1</v>
      </c>
      <c r="K1615" s="13" t="str">
        <f t="shared" si="9"/>
        <v>75</v>
      </c>
    </row>
    <row r="1616">
      <c r="A1616" s="10">
        <v>1615.0</v>
      </c>
      <c r="B1616" s="11" t="s">
        <v>1634</v>
      </c>
      <c r="C1616" s="12" t="str">
        <f t="shared" si="1"/>
        <v>ORDER1193//CUST8951/45405/TeaLeaves/Q-2/*@?##120</v>
      </c>
      <c r="D1616" s="13" t="str">
        <f t="shared" si="2"/>
        <v>ORDER1193CUST895145405TeaLeavesQ-2*@?##120</v>
      </c>
      <c r="E1616" s="13" t="str">
        <f t="shared" si="3"/>
        <v>ORDER1193CUST895145405TeaLeavesQ2120</v>
      </c>
      <c r="F1616" s="14">
        <f t="shared" si="4"/>
        <v>45405</v>
      </c>
      <c r="G1616" s="13" t="str">
        <f t="shared" si="5"/>
        <v>ORDER1193</v>
      </c>
      <c r="H1616" s="13" t="str">
        <f t="shared" si="6"/>
        <v>CUST8951</v>
      </c>
      <c r="I1616" s="13" t="str">
        <f t="shared" si="7"/>
        <v>TeaLeaves</v>
      </c>
      <c r="J1616" s="13" t="str">
        <f t="shared" si="8"/>
        <v>2</v>
      </c>
      <c r="K1616" s="13" t="str">
        <f t="shared" si="9"/>
        <v>120</v>
      </c>
    </row>
    <row r="1617">
      <c r="A1617" s="10">
        <v>1616.0</v>
      </c>
      <c r="B1617" s="11" t="s">
        <v>1635</v>
      </c>
      <c r="C1617" s="12" t="str">
        <f t="shared" si="1"/>
        <v>ORDER1193//CUST8951/45405/CoffeePowder/Q-1/*@?##45</v>
      </c>
      <c r="D1617" s="13" t="str">
        <f t="shared" si="2"/>
        <v>ORDER1193CUST895145405CoffeePowderQ-1*@?##45</v>
      </c>
      <c r="E1617" s="13" t="str">
        <f t="shared" si="3"/>
        <v>ORDER1193CUST895145405CoffeePowderQ145</v>
      </c>
      <c r="F1617" s="14">
        <f t="shared" si="4"/>
        <v>45405</v>
      </c>
      <c r="G1617" s="13" t="str">
        <f t="shared" si="5"/>
        <v>ORDER1193</v>
      </c>
      <c r="H1617" s="13" t="str">
        <f t="shared" si="6"/>
        <v>CUST8951</v>
      </c>
      <c r="I1617" s="13" t="str">
        <f t="shared" si="7"/>
        <v>CoffeePowder</v>
      </c>
      <c r="J1617" s="13" t="str">
        <f t="shared" si="8"/>
        <v>1</v>
      </c>
      <c r="K1617" s="13" t="str">
        <f t="shared" si="9"/>
        <v>45</v>
      </c>
    </row>
    <row r="1618">
      <c r="A1618" s="10">
        <v>1617.0</v>
      </c>
      <c r="B1618" s="11" t="s">
        <v>1636</v>
      </c>
      <c r="C1618" s="12" t="str">
        <f t="shared" si="1"/>
        <v>ORDER1192//CUST7498/45405/Biscuits/Q-2/*@?##40</v>
      </c>
      <c r="D1618" s="13" t="str">
        <f t="shared" si="2"/>
        <v>ORDER1192CUST749845405BiscuitsQ-2*@?##40</v>
      </c>
      <c r="E1618" s="13" t="str">
        <f t="shared" si="3"/>
        <v>ORDER1192CUST749845405BiscuitsQ240</v>
      </c>
      <c r="F1618" s="14">
        <f t="shared" si="4"/>
        <v>45405</v>
      </c>
      <c r="G1618" s="13" t="str">
        <f t="shared" si="5"/>
        <v>ORDER1192</v>
      </c>
      <c r="H1618" s="13" t="str">
        <f t="shared" si="6"/>
        <v>CUST7498</v>
      </c>
      <c r="I1618" s="13" t="str">
        <f t="shared" si="7"/>
        <v>Biscuits</v>
      </c>
      <c r="J1618" s="13" t="str">
        <f t="shared" si="8"/>
        <v>2</v>
      </c>
      <c r="K1618" s="13" t="str">
        <f t="shared" si="9"/>
        <v>40</v>
      </c>
    </row>
    <row r="1619">
      <c r="A1619" s="10">
        <v>1618.0</v>
      </c>
      <c r="B1619" s="11" t="s">
        <v>1637</v>
      </c>
      <c r="C1619" s="12" t="str">
        <f t="shared" si="1"/>
        <v>ORDER1192//CUST7498/45405/Chocolates/Q-1/*@?##50</v>
      </c>
      <c r="D1619" s="13" t="str">
        <f t="shared" si="2"/>
        <v>ORDER1192CUST749845405ChocolatesQ-1*@?##50</v>
      </c>
      <c r="E1619" s="13" t="str">
        <f t="shared" si="3"/>
        <v>ORDER1192CUST749845405ChocolatesQ150</v>
      </c>
      <c r="F1619" s="14">
        <f t="shared" si="4"/>
        <v>45405</v>
      </c>
      <c r="G1619" s="13" t="str">
        <f t="shared" si="5"/>
        <v>ORDER1192</v>
      </c>
      <c r="H1619" s="13" t="str">
        <f t="shared" si="6"/>
        <v>CUST7498</v>
      </c>
      <c r="I1619" s="13" t="str">
        <f t="shared" si="7"/>
        <v>Chocolates</v>
      </c>
      <c r="J1619" s="13" t="str">
        <f t="shared" si="8"/>
        <v>1</v>
      </c>
      <c r="K1619" s="13" t="str">
        <f t="shared" si="9"/>
        <v>50</v>
      </c>
    </row>
    <row r="1620">
      <c r="A1620" s="10">
        <v>1619.0</v>
      </c>
      <c r="B1620" s="11" t="s">
        <v>1638</v>
      </c>
      <c r="C1620" s="12" t="str">
        <f t="shared" si="1"/>
        <v>ORDER1191//CUST6327/45405/IceCream/Q-1/*@?##90</v>
      </c>
      <c r="D1620" s="13" t="str">
        <f t="shared" si="2"/>
        <v>ORDER1191CUST632745405IceCreamQ-1*@?##90</v>
      </c>
      <c r="E1620" s="13" t="str">
        <f t="shared" si="3"/>
        <v>ORDER1191CUST632745405IceCreamQ190</v>
      </c>
      <c r="F1620" s="14">
        <f t="shared" si="4"/>
        <v>45405</v>
      </c>
      <c r="G1620" s="13" t="str">
        <f t="shared" si="5"/>
        <v>ORDER1191</v>
      </c>
      <c r="H1620" s="13" t="str">
        <f t="shared" si="6"/>
        <v>CUST6327</v>
      </c>
      <c r="I1620" s="13" t="str">
        <f t="shared" si="7"/>
        <v>IceCream</v>
      </c>
      <c r="J1620" s="13" t="str">
        <f t="shared" si="8"/>
        <v>1</v>
      </c>
      <c r="K1620" s="13" t="str">
        <f t="shared" si="9"/>
        <v>90</v>
      </c>
    </row>
    <row r="1621">
      <c r="A1621" s="10">
        <v>1620.0</v>
      </c>
      <c r="B1621" s="11" t="s">
        <v>1639</v>
      </c>
      <c r="C1621" s="12" t="str">
        <f t="shared" si="1"/>
        <v>ORDER1191//CUST6327/45405/SoftDrink/Q-1/*@?##50</v>
      </c>
      <c r="D1621" s="13" t="str">
        <f t="shared" si="2"/>
        <v>ORDER1191CUST632745405SoftDrinkQ-1*@?##50</v>
      </c>
      <c r="E1621" s="13" t="str">
        <f t="shared" si="3"/>
        <v>ORDER1191CUST632745405SoftDrinkQ150</v>
      </c>
      <c r="F1621" s="14">
        <f t="shared" si="4"/>
        <v>45405</v>
      </c>
      <c r="G1621" s="13" t="str">
        <f t="shared" si="5"/>
        <v>ORDER1191</v>
      </c>
      <c r="H1621" s="13" t="str">
        <f t="shared" si="6"/>
        <v>CUST6327</v>
      </c>
      <c r="I1621" s="13" t="str">
        <f t="shared" si="7"/>
        <v>SoftDrink</v>
      </c>
      <c r="J1621" s="13" t="str">
        <f t="shared" si="8"/>
        <v>1</v>
      </c>
      <c r="K1621" s="13" t="str">
        <f t="shared" si="9"/>
        <v>50</v>
      </c>
    </row>
    <row r="1622">
      <c r="A1622" s="10">
        <v>1621.0</v>
      </c>
      <c r="B1622" s="11" t="s">
        <v>1640</v>
      </c>
      <c r="C1622" s="12" t="str">
        <f t="shared" si="1"/>
        <v>ORDER1190//CUST8317/45405/BasmatiRice/Q-1/*@?##60</v>
      </c>
      <c r="D1622" s="13" t="str">
        <f t="shared" si="2"/>
        <v>ORDER1190CUST831745405BasmatiRiceQ-1*@?##60</v>
      </c>
      <c r="E1622" s="13" t="str">
        <f t="shared" si="3"/>
        <v>ORDER1190CUST831745405BasmatiRiceQ160</v>
      </c>
      <c r="F1622" s="14">
        <f t="shared" si="4"/>
        <v>45405</v>
      </c>
      <c r="G1622" s="13" t="str">
        <f t="shared" si="5"/>
        <v>ORDER1190</v>
      </c>
      <c r="H1622" s="13" t="str">
        <f t="shared" si="6"/>
        <v>CUST8317</v>
      </c>
      <c r="I1622" s="13" t="str">
        <f t="shared" si="7"/>
        <v>BasmatiRice</v>
      </c>
      <c r="J1622" s="13" t="str">
        <f t="shared" si="8"/>
        <v>1</v>
      </c>
      <c r="K1622" s="13" t="str">
        <f t="shared" si="9"/>
        <v>60</v>
      </c>
    </row>
    <row r="1623">
      <c r="A1623" s="10">
        <v>1622.0</v>
      </c>
      <c r="B1623" s="11" t="s">
        <v>1641</v>
      </c>
      <c r="C1623" s="12" t="str">
        <f t="shared" si="1"/>
        <v>ORDER1190//CUST8317/45405/WholeWheatBread/Q-2/*@?##40</v>
      </c>
      <c r="D1623" s="13" t="str">
        <f t="shared" si="2"/>
        <v>ORDER1190CUST831745405WholeWheatBreadQ-2*@?##40</v>
      </c>
      <c r="E1623" s="13" t="str">
        <f t="shared" si="3"/>
        <v>ORDER1190CUST831745405WholeWheatBreadQ240</v>
      </c>
      <c r="F1623" s="14">
        <f t="shared" si="4"/>
        <v>45405</v>
      </c>
      <c r="G1623" s="13" t="str">
        <f t="shared" si="5"/>
        <v>ORDER1190</v>
      </c>
      <c r="H1623" s="13" t="str">
        <f t="shared" si="6"/>
        <v>CUST8317</v>
      </c>
      <c r="I1623" s="13" t="str">
        <f t="shared" si="7"/>
        <v>WholeWheatBread</v>
      </c>
      <c r="J1623" s="13" t="str">
        <f t="shared" si="8"/>
        <v>2</v>
      </c>
      <c r="K1623" s="13" t="str">
        <f t="shared" si="9"/>
        <v>40</v>
      </c>
    </row>
    <row r="1624">
      <c r="A1624" s="10">
        <v>1623.0</v>
      </c>
      <c r="B1624" s="11" t="s">
        <v>1642</v>
      </c>
      <c r="C1624" s="12" t="str">
        <f t="shared" si="1"/>
        <v>ORDER1189//CUST6210/45405/FreshMilk/Q-1/*@?##30</v>
      </c>
      <c r="D1624" s="13" t="str">
        <f t="shared" si="2"/>
        <v>ORDER1189CUST621045405FreshMilkQ-1*@?##30</v>
      </c>
      <c r="E1624" s="13" t="str">
        <f t="shared" si="3"/>
        <v>ORDER1189CUST621045405FreshMilkQ130</v>
      </c>
      <c r="F1624" s="14">
        <f t="shared" si="4"/>
        <v>45405</v>
      </c>
      <c r="G1624" s="13" t="str">
        <f t="shared" si="5"/>
        <v>ORDER1189</v>
      </c>
      <c r="H1624" s="13" t="str">
        <f t="shared" si="6"/>
        <v>CUST6210</v>
      </c>
      <c r="I1624" s="13" t="str">
        <f t="shared" si="7"/>
        <v>FreshMilk</v>
      </c>
      <c r="J1624" s="13" t="str">
        <f t="shared" si="8"/>
        <v>1</v>
      </c>
      <c r="K1624" s="13" t="str">
        <f t="shared" si="9"/>
        <v>30</v>
      </c>
    </row>
    <row r="1625">
      <c r="A1625" s="10">
        <v>1624.0</v>
      </c>
      <c r="B1625" s="11" t="s">
        <v>1643</v>
      </c>
      <c r="C1625" s="12" t="str">
        <f t="shared" si="1"/>
        <v>ORDER1189//CUST6210/45405/Eggs/Q-1/*@?##40</v>
      </c>
      <c r="D1625" s="13" t="str">
        <f t="shared" si="2"/>
        <v>ORDER1189CUST621045405EggsQ-1*@?##40</v>
      </c>
      <c r="E1625" s="13" t="str">
        <f t="shared" si="3"/>
        <v>ORDER1189CUST621045405EggsQ140</v>
      </c>
      <c r="F1625" s="14">
        <f t="shared" si="4"/>
        <v>45405</v>
      </c>
      <c r="G1625" s="13" t="str">
        <f t="shared" si="5"/>
        <v>ORDER1189</v>
      </c>
      <c r="H1625" s="13" t="str">
        <f t="shared" si="6"/>
        <v>CUST6210</v>
      </c>
      <c r="I1625" s="13" t="str">
        <f t="shared" si="7"/>
        <v>Eggs</v>
      </c>
      <c r="J1625" s="13" t="str">
        <f t="shared" si="8"/>
        <v>1</v>
      </c>
      <c r="K1625" s="13" t="str">
        <f t="shared" si="9"/>
        <v>40</v>
      </c>
    </row>
    <row r="1626">
      <c r="A1626" s="10">
        <v>1625.0</v>
      </c>
      <c r="B1626" s="11" t="s">
        <v>1644</v>
      </c>
      <c r="C1626" s="12" t="str">
        <f t="shared" si="1"/>
        <v>ORDER1188//CUST2970/45404/ChickenBreast/Q-1/*@?##125</v>
      </c>
      <c r="D1626" s="13" t="str">
        <f t="shared" si="2"/>
        <v>ORDER1188CUST297045404ChickenBreastQ-1*@?##125</v>
      </c>
      <c r="E1626" s="13" t="str">
        <f t="shared" si="3"/>
        <v>ORDER1188CUST297045404ChickenBreastQ1125</v>
      </c>
      <c r="F1626" s="14">
        <f t="shared" si="4"/>
        <v>45404</v>
      </c>
      <c r="G1626" s="13" t="str">
        <f t="shared" si="5"/>
        <v>ORDER1188</v>
      </c>
      <c r="H1626" s="13" t="str">
        <f t="shared" si="6"/>
        <v>CUST2970</v>
      </c>
      <c r="I1626" s="13" t="str">
        <f t="shared" si="7"/>
        <v>ChickenBreast</v>
      </c>
      <c r="J1626" s="13" t="str">
        <f t="shared" si="8"/>
        <v>1</v>
      </c>
      <c r="K1626" s="13" t="str">
        <f t="shared" si="9"/>
        <v>125</v>
      </c>
    </row>
    <row r="1627">
      <c r="A1627" s="10">
        <v>1626.0</v>
      </c>
      <c r="B1627" s="11" t="s">
        <v>1645</v>
      </c>
      <c r="C1627" s="12" t="str">
        <f t="shared" si="1"/>
        <v>ORDER1188//CUST2970/45404/Apples/Q-2/*@?##150</v>
      </c>
      <c r="D1627" s="13" t="str">
        <f t="shared" si="2"/>
        <v>ORDER1188CUST297045404ApplesQ-2*@?##150</v>
      </c>
      <c r="E1627" s="13" t="str">
        <f t="shared" si="3"/>
        <v>ORDER1188CUST297045404ApplesQ2150</v>
      </c>
      <c r="F1627" s="14">
        <f t="shared" si="4"/>
        <v>45404</v>
      </c>
      <c r="G1627" s="13" t="str">
        <f t="shared" si="5"/>
        <v>ORDER1188</v>
      </c>
      <c r="H1627" s="13" t="str">
        <f t="shared" si="6"/>
        <v>CUST2970</v>
      </c>
      <c r="I1627" s="13" t="str">
        <f t="shared" si="7"/>
        <v>Apples</v>
      </c>
      <c r="J1627" s="13" t="str">
        <f t="shared" si="8"/>
        <v>2</v>
      </c>
      <c r="K1627" s="13" t="str">
        <f t="shared" si="9"/>
        <v>150</v>
      </c>
    </row>
    <row r="1628">
      <c r="A1628" s="10">
        <v>1627.0</v>
      </c>
      <c r="B1628" s="11" t="s">
        <v>1646</v>
      </c>
      <c r="C1628" s="12" t="str">
        <f t="shared" si="1"/>
        <v>ORDER1187//CUST4470/45404/Bananas/Q-1/*@?##25</v>
      </c>
      <c r="D1628" s="13" t="str">
        <f t="shared" si="2"/>
        <v>ORDER1187CUST447045404BananasQ-1*@?##25</v>
      </c>
      <c r="E1628" s="13" t="str">
        <f t="shared" si="3"/>
        <v>ORDER1187CUST447045404BananasQ125</v>
      </c>
      <c r="F1628" s="14">
        <f t="shared" si="4"/>
        <v>45404</v>
      </c>
      <c r="G1628" s="13" t="str">
        <f t="shared" si="5"/>
        <v>ORDER1187</v>
      </c>
      <c r="H1628" s="13" t="str">
        <f t="shared" si="6"/>
        <v>CUST4470</v>
      </c>
      <c r="I1628" s="13" t="str">
        <f t="shared" si="7"/>
        <v>Bananas</v>
      </c>
      <c r="J1628" s="13" t="str">
        <f t="shared" si="8"/>
        <v>1</v>
      </c>
      <c r="K1628" s="13" t="str">
        <f t="shared" si="9"/>
        <v>25</v>
      </c>
    </row>
    <row r="1629">
      <c r="A1629" s="10">
        <v>1628.0</v>
      </c>
      <c r="B1629" s="11" t="s">
        <v>1647</v>
      </c>
      <c r="C1629" s="12" t="str">
        <f t="shared" si="1"/>
        <v>ORDER1187//CUST4470/45404/Potatoes/Q-1/*@?##15</v>
      </c>
      <c r="D1629" s="13" t="str">
        <f t="shared" si="2"/>
        <v>ORDER1187CUST447045404PotatoesQ-1*@?##15</v>
      </c>
      <c r="E1629" s="13" t="str">
        <f t="shared" si="3"/>
        <v>ORDER1187CUST447045404PotatoesQ115</v>
      </c>
      <c r="F1629" s="14">
        <f t="shared" si="4"/>
        <v>45404</v>
      </c>
      <c r="G1629" s="13" t="str">
        <f t="shared" si="5"/>
        <v>ORDER1187</v>
      </c>
      <c r="H1629" s="13" t="str">
        <f t="shared" si="6"/>
        <v>CUST4470</v>
      </c>
      <c r="I1629" s="13" t="str">
        <f t="shared" si="7"/>
        <v>Potatoes</v>
      </c>
      <c r="J1629" s="13" t="str">
        <f t="shared" si="8"/>
        <v>1</v>
      </c>
      <c r="K1629" s="13" t="str">
        <f t="shared" si="9"/>
        <v>15</v>
      </c>
    </row>
    <row r="1630">
      <c r="A1630" s="10">
        <v>1629.0</v>
      </c>
      <c r="B1630" s="11" t="s">
        <v>1648</v>
      </c>
      <c r="C1630" s="12" t="str">
        <f t="shared" si="1"/>
        <v>ORDER1186//CUST3213/45404/Onions/Q-2/*@?##25</v>
      </c>
      <c r="D1630" s="13" t="str">
        <f t="shared" si="2"/>
        <v>ORDER1186CUST321345404OnionsQ-2*@?##25</v>
      </c>
      <c r="E1630" s="13" t="str">
        <f t="shared" si="3"/>
        <v>ORDER1186CUST321345404OnionsQ225</v>
      </c>
      <c r="F1630" s="14">
        <f t="shared" si="4"/>
        <v>45404</v>
      </c>
      <c r="G1630" s="13" t="str">
        <f t="shared" si="5"/>
        <v>ORDER1186</v>
      </c>
      <c r="H1630" s="13" t="str">
        <f t="shared" si="6"/>
        <v>CUST3213</v>
      </c>
      <c r="I1630" s="13" t="str">
        <f t="shared" si="7"/>
        <v>Onions</v>
      </c>
      <c r="J1630" s="13" t="str">
        <f t="shared" si="8"/>
        <v>2</v>
      </c>
      <c r="K1630" s="13" t="str">
        <f t="shared" si="9"/>
        <v>25</v>
      </c>
    </row>
    <row r="1631">
      <c r="A1631" s="10">
        <v>1630.0</v>
      </c>
      <c r="B1631" s="11" t="s">
        <v>1649</v>
      </c>
      <c r="C1631" s="12" t="str">
        <f t="shared" si="1"/>
        <v>ORDER1186//CUST3213/45404/Paneer/Q-1/*@?##40</v>
      </c>
      <c r="D1631" s="13" t="str">
        <f t="shared" si="2"/>
        <v>ORDER1186CUST321345404PaneerQ-1*@?##40</v>
      </c>
      <c r="E1631" s="13" t="str">
        <f t="shared" si="3"/>
        <v>ORDER1186CUST321345404PaneerQ140</v>
      </c>
      <c r="F1631" s="14">
        <f t="shared" si="4"/>
        <v>45404</v>
      </c>
      <c r="G1631" s="13" t="str">
        <f t="shared" si="5"/>
        <v>ORDER1186</v>
      </c>
      <c r="H1631" s="13" t="str">
        <f t="shared" si="6"/>
        <v>CUST3213</v>
      </c>
      <c r="I1631" s="13" t="str">
        <f t="shared" si="7"/>
        <v>Paneer</v>
      </c>
      <c r="J1631" s="13" t="str">
        <f t="shared" si="8"/>
        <v>1</v>
      </c>
      <c r="K1631" s="13" t="str">
        <f t="shared" si="9"/>
        <v>40</v>
      </c>
    </row>
    <row r="1632">
      <c r="A1632" s="10">
        <v>1631.0</v>
      </c>
      <c r="B1632" s="11" t="s">
        <v>1650</v>
      </c>
      <c r="C1632" s="12" t="str">
        <f t="shared" si="1"/>
        <v>ORDER1185//CUST2625/45404/Butter/Q-1/*@?##125</v>
      </c>
      <c r="D1632" s="13" t="str">
        <f t="shared" si="2"/>
        <v>ORDER1185CUST262545404ButterQ-1*@?##125</v>
      </c>
      <c r="E1632" s="13" t="str">
        <f t="shared" si="3"/>
        <v>ORDER1185CUST262545404ButterQ1125</v>
      </c>
      <c r="F1632" s="14">
        <f t="shared" si="4"/>
        <v>45404</v>
      </c>
      <c r="G1632" s="13" t="str">
        <f t="shared" si="5"/>
        <v>ORDER1185</v>
      </c>
      <c r="H1632" s="13" t="str">
        <f t="shared" si="6"/>
        <v>CUST2625</v>
      </c>
      <c r="I1632" s="13" t="str">
        <f t="shared" si="7"/>
        <v>Butter</v>
      </c>
      <c r="J1632" s="13" t="str">
        <f t="shared" si="8"/>
        <v>1</v>
      </c>
      <c r="K1632" s="13" t="str">
        <f t="shared" si="9"/>
        <v>125</v>
      </c>
    </row>
    <row r="1633">
      <c r="A1633" s="10">
        <v>1632.0</v>
      </c>
      <c r="B1633" s="11" t="s">
        <v>1651</v>
      </c>
      <c r="C1633" s="12" t="str">
        <f t="shared" si="1"/>
        <v>ORDER1185//CUST2625/45404/CheeseSlices/Q-2/*@?##120</v>
      </c>
      <c r="D1633" s="13" t="str">
        <f t="shared" si="2"/>
        <v>ORDER1185CUST262545404CheeseSlicesQ-2*@?##120</v>
      </c>
      <c r="E1633" s="13" t="str">
        <f t="shared" si="3"/>
        <v>ORDER1185CUST262545404CheeseSlicesQ2120</v>
      </c>
      <c r="F1633" s="14">
        <f t="shared" si="4"/>
        <v>45404</v>
      </c>
      <c r="G1633" s="13" t="str">
        <f t="shared" si="5"/>
        <v>ORDER1185</v>
      </c>
      <c r="H1633" s="13" t="str">
        <f t="shared" si="6"/>
        <v>CUST2625</v>
      </c>
      <c r="I1633" s="13" t="str">
        <f t="shared" si="7"/>
        <v>CheeseSlices</v>
      </c>
      <c r="J1633" s="13" t="str">
        <f t="shared" si="8"/>
        <v>2</v>
      </c>
      <c r="K1633" s="13" t="str">
        <f t="shared" si="9"/>
        <v>120</v>
      </c>
    </row>
    <row r="1634">
      <c r="A1634" s="10">
        <v>1633.0</v>
      </c>
      <c r="B1634" s="11" t="s">
        <v>1652</v>
      </c>
      <c r="C1634" s="12" t="str">
        <f t="shared" si="1"/>
        <v>ORDER1184//CUST8909/45404/Sugar/Q-2/*@?##45</v>
      </c>
      <c r="D1634" s="13" t="str">
        <f t="shared" si="2"/>
        <v>ORDER1184CUST890945404SugarQ-2*@?##45</v>
      </c>
      <c r="E1634" s="13" t="str">
        <f t="shared" si="3"/>
        <v>ORDER1184CUST890945404SugarQ245</v>
      </c>
      <c r="F1634" s="14">
        <f t="shared" si="4"/>
        <v>45404</v>
      </c>
      <c r="G1634" s="13" t="str">
        <f t="shared" si="5"/>
        <v>ORDER1184</v>
      </c>
      <c r="H1634" s="13" t="str">
        <f t="shared" si="6"/>
        <v>CUST8909</v>
      </c>
      <c r="I1634" s="13" t="str">
        <f t="shared" si="7"/>
        <v>Sugar</v>
      </c>
      <c r="J1634" s="13" t="str">
        <f t="shared" si="8"/>
        <v>2</v>
      </c>
      <c r="K1634" s="13" t="str">
        <f t="shared" si="9"/>
        <v>45</v>
      </c>
    </row>
    <row r="1635">
      <c r="A1635" s="10">
        <v>1634.0</v>
      </c>
      <c r="B1635" s="11" t="s">
        <v>1653</v>
      </c>
      <c r="C1635" s="12" t="str">
        <f t="shared" si="1"/>
        <v>ORDER1184//CUST8909/45404/CookingOil/Q-1/*@?##75</v>
      </c>
      <c r="D1635" s="13" t="str">
        <f t="shared" si="2"/>
        <v>ORDER1184CUST890945404CookingOilQ-1*@?##75</v>
      </c>
      <c r="E1635" s="13" t="str">
        <f t="shared" si="3"/>
        <v>ORDER1184CUST890945404CookingOilQ175</v>
      </c>
      <c r="F1635" s="14">
        <f t="shared" si="4"/>
        <v>45404</v>
      </c>
      <c r="G1635" s="13" t="str">
        <f t="shared" si="5"/>
        <v>ORDER1184</v>
      </c>
      <c r="H1635" s="13" t="str">
        <f t="shared" si="6"/>
        <v>CUST8909</v>
      </c>
      <c r="I1635" s="13" t="str">
        <f t="shared" si="7"/>
        <v>CookingOil</v>
      </c>
      <c r="J1635" s="13" t="str">
        <f t="shared" si="8"/>
        <v>1</v>
      </c>
      <c r="K1635" s="13" t="str">
        <f t="shared" si="9"/>
        <v>75</v>
      </c>
    </row>
    <row r="1636">
      <c r="A1636" s="10">
        <v>1635.0</v>
      </c>
      <c r="B1636" s="11" t="s">
        <v>1654</v>
      </c>
      <c r="C1636" s="12" t="str">
        <f t="shared" si="1"/>
        <v>ORDER1183//CUST7626/45404/TeaLeaves/Q-1/*@?##60</v>
      </c>
      <c r="D1636" s="13" t="str">
        <f t="shared" si="2"/>
        <v>ORDER1183CUST762645404TeaLeavesQ-1*@?##60</v>
      </c>
      <c r="E1636" s="13" t="str">
        <f t="shared" si="3"/>
        <v>ORDER1183CUST762645404TeaLeavesQ160</v>
      </c>
      <c r="F1636" s="14">
        <f t="shared" si="4"/>
        <v>45404</v>
      </c>
      <c r="G1636" s="13" t="str">
        <f t="shared" si="5"/>
        <v>ORDER1183</v>
      </c>
      <c r="H1636" s="13" t="str">
        <f t="shared" si="6"/>
        <v>CUST7626</v>
      </c>
      <c r="I1636" s="13" t="str">
        <f t="shared" si="7"/>
        <v>TeaLeaves</v>
      </c>
      <c r="J1636" s="13" t="str">
        <f t="shared" si="8"/>
        <v>1</v>
      </c>
      <c r="K1636" s="13" t="str">
        <f t="shared" si="9"/>
        <v>60</v>
      </c>
    </row>
    <row r="1637">
      <c r="A1637" s="10">
        <v>1636.0</v>
      </c>
      <c r="B1637" s="11" t="s">
        <v>1655</v>
      </c>
      <c r="C1637" s="12" t="str">
        <f t="shared" si="1"/>
        <v>ORDER1183//CUST7626/45404/CoffeePowder/Q-1/*@?##45</v>
      </c>
      <c r="D1637" s="13" t="str">
        <f t="shared" si="2"/>
        <v>ORDER1183CUST762645404CoffeePowderQ-1*@?##45</v>
      </c>
      <c r="E1637" s="13" t="str">
        <f t="shared" si="3"/>
        <v>ORDER1183CUST762645404CoffeePowderQ145</v>
      </c>
      <c r="F1637" s="14">
        <f t="shared" si="4"/>
        <v>45404</v>
      </c>
      <c r="G1637" s="13" t="str">
        <f t="shared" si="5"/>
        <v>ORDER1183</v>
      </c>
      <c r="H1637" s="13" t="str">
        <f t="shared" si="6"/>
        <v>CUST7626</v>
      </c>
      <c r="I1637" s="13" t="str">
        <f t="shared" si="7"/>
        <v>CoffeePowder</v>
      </c>
      <c r="J1637" s="13" t="str">
        <f t="shared" si="8"/>
        <v>1</v>
      </c>
      <c r="K1637" s="13" t="str">
        <f t="shared" si="9"/>
        <v>45</v>
      </c>
    </row>
    <row r="1638">
      <c r="A1638" s="10">
        <v>1637.0</v>
      </c>
      <c r="B1638" s="11" t="s">
        <v>1656</v>
      </c>
      <c r="C1638" s="12" t="str">
        <f t="shared" si="1"/>
        <v>ORDER1182//CUST7984/45404/Biscuits/Q-1/*@?##20</v>
      </c>
      <c r="D1638" s="13" t="str">
        <f t="shared" si="2"/>
        <v>ORDER1182CUST798445404BiscuitsQ-1*@?##20</v>
      </c>
      <c r="E1638" s="13" t="str">
        <f t="shared" si="3"/>
        <v>ORDER1182CUST798445404BiscuitsQ120</v>
      </c>
      <c r="F1638" s="14">
        <f t="shared" si="4"/>
        <v>45404</v>
      </c>
      <c r="G1638" s="13" t="str">
        <f t="shared" si="5"/>
        <v>ORDER1182</v>
      </c>
      <c r="H1638" s="13" t="str">
        <f t="shared" si="6"/>
        <v>CUST7984</v>
      </c>
      <c r="I1638" s="13" t="str">
        <f t="shared" si="7"/>
        <v>Biscuits</v>
      </c>
      <c r="J1638" s="13" t="str">
        <f t="shared" si="8"/>
        <v>1</v>
      </c>
      <c r="K1638" s="13" t="str">
        <f t="shared" si="9"/>
        <v>20</v>
      </c>
    </row>
    <row r="1639">
      <c r="A1639" s="10">
        <v>1638.0</v>
      </c>
      <c r="B1639" s="11" t="s">
        <v>1657</v>
      </c>
      <c r="C1639" s="12" t="str">
        <f t="shared" si="1"/>
        <v>ORDER1182//CUST7984/45404/Chocolates/Q-1/*@?##50</v>
      </c>
      <c r="D1639" s="13" t="str">
        <f t="shared" si="2"/>
        <v>ORDER1182CUST798445404ChocolatesQ-1*@?##50</v>
      </c>
      <c r="E1639" s="13" t="str">
        <f t="shared" si="3"/>
        <v>ORDER1182CUST798445404ChocolatesQ150</v>
      </c>
      <c r="F1639" s="14">
        <f t="shared" si="4"/>
        <v>45404</v>
      </c>
      <c r="G1639" s="13" t="str">
        <f t="shared" si="5"/>
        <v>ORDER1182</v>
      </c>
      <c r="H1639" s="13" t="str">
        <f t="shared" si="6"/>
        <v>CUST7984</v>
      </c>
      <c r="I1639" s="13" t="str">
        <f t="shared" si="7"/>
        <v>Chocolates</v>
      </c>
      <c r="J1639" s="13" t="str">
        <f t="shared" si="8"/>
        <v>1</v>
      </c>
      <c r="K1639" s="13" t="str">
        <f t="shared" si="9"/>
        <v>50</v>
      </c>
    </row>
    <row r="1640">
      <c r="A1640" s="10">
        <v>1639.0</v>
      </c>
      <c r="B1640" s="11" t="s">
        <v>1658</v>
      </c>
      <c r="C1640" s="12" t="str">
        <f t="shared" si="1"/>
        <v>ORDER1181//CUST7043/45404/IceCream/Q-2/*@?##180</v>
      </c>
      <c r="D1640" s="13" t="str">
        <f t="shared" si="2"/>
        <v>ORDER1181CUST704345404IceCreamQ-2*@?##180</v>
      </c>
      <c r="E1640" s="13" t="str">
        <f t="shared" si="3"/>
        <v>ORDER1181CUST704345404IceCreamQ2180</v>
      </c>
      <c r="F1640" s="14">
        <f t="shared" si="4"/>
        <v>45404</v>
      </c>
      <c r="G1640" s="13" t="str">
        <f t="shared" si="5"/>
        <v>ORDER1181</v>
      </c>
      <c r="H1640" s="13" t="str">
        <f t="shared" si="6"/>
        <v>CUST7043</v>
      </c>
      <c r="I1640" s="13" t="str">
        <f t="shared" si="7"/>
        <v>IceCream</v>
      </c>
      <c r="J1640" s="13" t="str">
        <f t="shared" si="8"/>
        <v>2</v>
      </c>
      <c r="K1640" s="13" t="str">
        <f t="shared" si="9"/>
        <v>180</v>
      </c>
    </row>
    <row r="1641">
      <c r="A1641" s="10">
        <v>1640.0</v>
      </c>
      <c r="B1641" s="11" t="s">
        <v>1659</v>
      </c>
      <c r="C1641" s="12" t="str">
        <f t="shared" si="1"/>
        <v>ORDER1181//CUST7043/45404/SoftDrink/Q-1/*@?##50</v>
      </c>
      <c r="D1641" s="13" t="str">
        <f t="shared" si="2"/>
        <v>ORDER1181CUST704345404SoftDrinkQ-1*@?##50</v>
      </c>
      <c r="E1641" s="13" t="str">
        <f t="shared" si="3"/>
        <v>ORDER1181CUST704345404SoftDrinkQ150</v>
      </c>
      <c r="F1641" s="14">
        <f t="shared" si="4"/>
        <v>45404</v>
      </c>
      <c r="G1641" s="13" t="str">
        <f t="shared" si="5"/>
        <v>ORDER1181</v>
      </c>
      <c r="H1641" s="13" t="str">
        <f t="shared" si="6"/>
        <v>CUST7043</v>
      </c>
      <c r="I1641" s="13" t="str">
        <f t="shared" si="7"/>
        <v>SoftDrink</v>
      </c>
      <c r="J1641" s="13" t="str">
        <f t="shared" si="8"/>
        <v>1</v>
      </c>
      <c r="K1641" s="13" t="str">
        <f t="shared" si="9"/>
        <v>50</v>
      </c>
    </row>
    <row r="1642">
      <c r="A1642" s="10">
        <v>1641.0</v>
      </c>
      <c r="B1642" s="11" t="s">
        <v>1660</v>
      </c>
      <c r="C1642" s="12" t="str">
        <f t="shared" si="1"/>
        <v>ORDER1180//CUST8909/45404/BasmatiRice/Q-1/*@?##60</v>
      </c>
      <c r="D1642" s="13" t="str">
        <f t="shared" si="2"/>
        <v>ORDER1180CUST890945404BasmatiRiceQ-1*@?##60</v>
      </c>
      <c r="E1642" s="13" t="str">
        <f t="shared" si="3"/>
        <v>ORDER1180CUST890945404BasmatiRiceQ160</v>
      </c>
      <c r="F1642" s="14">
        <f t="shared" si="4"/>
        <v>45404</v>
      </c>
      <c r="G1642" s="13" t="str">
        <f t="shared" si="5"/>
        <v>ORDER1180</v>
      </c>
      <c r="H1642" s="13" t="str">
        <f t="shared" si="6"/>
        <v>CUST8909</v>
      </c>
      <c r="I1642" s="13" t="str">
        <f t="shared" si="7"/>
        <v>BasmatiRice</v>
      </c>
      <c r="J1642" s="13" t="str">
        <f t="shared" si="8"/>
        <v>1</v>
      </c>
      <c r="K1642" s="13" t="str">
        <f t="shared" si="9"/>
        <v>60</v>
      </c>
    </row>
    <row r="1643">
      <c r="A1643" s="10">
        <v>1642.0</v>
      </c>
      <c r="B1643" s="11" t="s">
        <v>1661</v>
      </c>
      <c r="C1643" s="12" t="str">
        <f t="shared" si="1"/>
        <v>ORDER1180//CUST8909/45404/WholeWheatBread/Q-1/*@?##20</v>
      </c>
      <c r="D1643" s="13" t="str">
        <f t="shared" si="2"/>
        <v>ORDER1180CUST890945404WholeWheatBreadQ-1*@?##20</v>
      </c>
      <c r="E1643" s="13" t="str">
        <f t="shared" si="3"/>
        <v>ORDER1180CUST890945404WholeWheatBreadQ120</v>
      </c>
      <c r="F1643" s="14">
        <f t="shared" si="4"/>
        <v>45404</v>
      </c>
      <c r="G1643" s="13" t="str">
        <f t="shared" si="5"/>
        <v>ORDER1180</v>
      </c>
      <c r="H1643" s="13" t="str">
        <f t="shared" si="6"/>
        <v>CUST8909</v>
      </c>
      <c r="I1643" s="13" t="str">
        <f t="shared" si="7"/>
        <v>WholeWheatBread</v>
      </c>
      <c r="J1643" s="13" t="str">
        <f t="shared" si="8"/>
        <v>1</v>
      </c>
      <c r="K1643" s="13" t="str">
        <f t="shared" si="9"/>
        <v>20</v>
      </c>
    </row>
    <row r="1644">
      <c r="A1644" s="10">
        <v>1643.0</v>
      </c>
      <c r="B1644" s="11" t="s">
        <v>1662</v>
      </c>
      <c r="C1644" s="12" t="str">
        <f t="shared" si="1"/>
        <v>ORDER1179//CUST7862/45404/FreshMilk/Q-1/*@?##30</v>
      </c>
      <c r="D1644" s="13" t="str">
        <f t="shared" si="2"/>
        <v>ORDER1179CUST786245404FreshMilkQ-1*@?##30</v>
      </c>
      <c r="E1644" s="13" t="str">
        <f t="shared" si="3"/>
        <v>ORDER1179CUST786245404FreshMilkQ130</v>
      </c>
      <c r="F1644" s="14">
        <f t="shared" si="4"/>
        <v>45404</v>
      </c>
      <c r="G1644" s="13" t="str">
        <f t="shared" si="5"/>
        <v>ORDER1179</v>
      </c>
      <c r="H1644" s="13" t="str">
        <f t="shared" si="6"/>
        <v>CUST7862</v>
      </c>
      <c r="I1644" s="13" t="str">
        <f t="shared" si="7"/>
        <v>FreshMilk</v>
      </c>
      <c r="J1644" s="13" t="str">
        <f t="shared" si="8"/>
        <v>1</v>
      </c>
      <c r="K1644" s="13" t="str">
        <f t="shared" si="9"/>
        <v>30</v>
      </c>
    </row>
    <row r="1645">
      <c r="A1645" s="10">
        <v>1644.0</v>
      </c>
      <c r="B1645" s="11" t="s">
        <v>1663</v>
      </c>
      <c r="C1645" s="12" t="str">
        <f t="shared" si="1"/>
        <v>ORDER1179//CUST7862/45404/Eggs/Q-1/*@?##40</v>
      </c>
      <c r="D1645" s="13" t="str">
        <f t="shared" si="2"/>
        <v>ORDER1179CUST786245404EggsQ-1*@?##40</v>
      </c>
      <c r="E1645" s="13" t="str">
        <f t="shared" si="3"/>
        <v>ORDER1179CUST786245404EggsQ140</v>
      </c>
      <c r="F1645" s="14">
        <f t="shared" si="4"/>
        <v>45404</v>
      </c>
      <c r="G1645" s="13" t="str">
        <f t="shared" si="5"/>
        <v>ORDER1179</v>
      </c>
      <c r="H1645" s="13" t="str">
        <f t="shared" si="6"/>
        <v>CUST7862</v>
      </c>
      <c r="I1645" s="13" t="str">
        <f t="shared" si="7"/>
        <v>Eggs</v>
      </c>
      <c r="J1645" s="13" t="str">
        <f t="shared" si="8"/>
        <v>1</v>
      </c>
      <c r="K1645" s="13" t="str">
        <f t="shared" si="9"/>
        <v>40</v>
      </c>
    </row>
    <row r="1646">
      <c r="A1646" s="10">
        <v>1645.0</v>
      </c>
      <c r="B1646" s="11" t="s">
        <v>1664</v>
      </c>
      <c r="C1646" s="12" t="str">
        <f t="shared" si="1"/>
        <v>ORDER1178//CUST3153/45404/ChickenBreast/Q-1/*@?##125</v>
      </c>
      <c r="D1646" s="13" t="str">
        <f t="shared" si="2"/>
        <v>ORDER1178CUST315345404ChickenBreastQ-1*@?##125</v>
      </c>
      <c r="E1646" s="13" t="str">
        <f t="shared" si="3"/>
        <v>ORDER1178CUST315345404ChickenBreastQ1125</v>
      </c>
      <c r="F1646" s="14">
        <f t="shared" si="4"/>
        <v>45404</v>
      </c>
      <c r="G1646" s="13" t="str">
        <f t="shared" si="5"/>
        <v>ORDER1178</v>
      </c>
      <c r="H1646" s="13" t="str">
        <f t="shared" si="6"/>
        <v>CUST3153</v>
      </c>
      <c r="I1646" s="13" t="str">
        <f t="shared" si="7"/>
        <v>ChickenBreast</v>
      </c>
      <c r="J1646" s="13" t="str">
        <f t="shared" si="8"/>
        <v>1</v>
      </c>
      <c r="K1646" s="13" t="str">
        <f t="shared" si="9"/>
        <v>125</v>
      </c>
    </row>
    <row r="1647">
      <c r="A1647" s="10">
        <v>1646.0</v>
      </c>
      <c r="B1647" s="11" t="s">
        <v>1665</v>
      </c>
      <c r="C1647" s="12" t="str">
        <f t="shared" si="1"/>
        <v>ORDER1178//CUST3153/45404/Apples/Q-1/*@?##75</v>
      </c>
      <c r="D1647" s="13" t="str">
        <f t="shared" si="2"/>
        <v>ORDER1178CUST315345404ApplesQ-1*@?##75</v>
      </c>
      <c r="E1647" s="13" t="str">
        <f t="shared" si="3"/>
        <v>ORDER1178CUST315345404ApplesQ175</v>
      </c>
      <c r="F1647" s="14">
        <f t="shared" si="4"/>
        <v>45404</v>
      </c>
      <c r="G1647" s="13" t="str">
        <f t="shared" si="5"/>
        <v>ORDER1178</v>
      </c>
      <c r="H1647" s="13" t="str">
        <f t="shared" si="6"/>
        <v>CUST3153</v>
      </c>
      <c r="I1647" s="13" t="str">
        <f t="shared" si="7"/>
        <v>Apples</v>
      </c>
      <c r="J1647" s="13" t="str">
        <f t="shared" si="8"/>
        <v>1</v>
      </c>
      <c r="K1647" s="13" t="str">
        <f t="shared" si="9"/>
        <v>75</v>
      </c>
    </row>
    <row r="1648">
      <c r="A1648" s="10">
        <v>1647.0</v>
      </c>
      <c r="B1648" s="11" t="s">
        <v>1666</v>
      </c>
      <c r="C1648" s="12" t="str">
        <f t="shared" si="1"/>
        <v>ORDER1177//CUST2124/45404/Bananas/Q-1/*@?##25</v>
      </c>
      <c r="D1648" s="13" t="str">
        <f t="shared" si="2"/>
        <v>ORDER1177CUST212445404BananasQ-1*@?##25</v>
      </c>
      <c r="E1648" s="13" t="str">
        <f t="shared" si="3"/>
        <v>ORDER1177CUST212445404BananasQ125</v>
      </c>
      <c r="F1648" s="14">
        <f t="shared" si="4"/>
        <v>45404</v>
      </c>
      <c r="G1648" s="13" t="str">
        <f t="shared" si="5"/>
        <v>ORDER1177</v>
      </c>
      <c r="H1648" s="13" t="str">
        <f t="shared" si="6"/>
        <v>CUST2124</v>
      </c>
      <c r="I1648" s="13" t="str">
        <f t="shared" si="7"/>
        <v>Bananas</v>
      </c>
      <c r="J1648" s="13" t="str">
        <f t="shared" si="8"/>
        <v>1</v>
      </c>
      <c r="K1648" s="13" t="str">
        <f t="shared" si="9"/>
        <v>25</v>
      </c>
    </row>
    <row r="1649">
      <c r="A1649" s="10">
        <v>1648.0</v>
      </c>
      <c r="B1649" s="11" t="s">
        <v>1667</v>
      </c>
      <c r="C1649" s="12" t="str">
        <f t="shared" si="1"/>
        <v>ORDER1177//CUST2124/45404/Potatoes/Q-1/*@?##15</v>
      </c>
      <c r="D1649" s="13" t="str">
        <f t="shared" si="2"/>
        <v>ORDER1177CUST212445404PotatoesQ-1*@?##15</v>
      </c>
      <c r="E1649" s="13" t="str">
        <f t="shared" si="3"/>
        <v>ORDER1177CUST212445404PotatoesQ115</v>
      </c>
      <c r="F1649" s="14">
        <f t="shared" si="4"/>
        <v>45404</v>
      </c>
      <c r="G1649" s="13" t="str">
        <f t="shared" si="5"/>
        <v>ORDER1177</v>
      </c>
      <c r="H1649" s="13" t="str">
        <f t="shared" si="6"/>
        <v>CUST2124</v>
      </c>
      <c r="I1649" s="13" t="str">
        <f t="shared" si="7"/>
        <v>Potatoes</v>
      </c>
      <c r="J1649" s="13" t="str">
        <f t="shared" si="8"/>
        <v>1</v>
      </c>
      <c r="K1649" s="13" t="str">
        <f t="shared" si="9"/>
        <v>15</v>
      </c>
    </row>
    <row r="1650">
      <c r="A1650" s="10">
        <v>1649.0</v>
      </c>
      <c r="B1650" s="11" t="s">
        <v>1668</v>
      </c>
      <c r="C1650" s="12" t="str">
        <f t="shared" si="1"/>
        <v>ORDER1176//CUST6818/45404/Onions/Q-1/*@?##12.5</v>
      </c>
      <c r="D1650" s="13" t="str">
        <f t="shared" si="2"/>
        <v>ORDER1176CUST681845404OnionsQ-1*@?##12.5</v>
      </c>
      <c r="E1650" s="13" t="str">
        <f t="shared" si="3"/>
        <v>ORDER1176CUST681845404OnionsQ112.5</v>
      </c>
      <c r="F1650" s="14">
        <f t="shared" si="4"/>
        <v>45404</v>
      </c>
      <c r="G1650" s="13" t="str">
        <f t="shared" si="5"/>
        <v>ORDER1176</v>
      </c>
      <c r="H1650" s="13" t="str">
        <f t="shared" si="6"/>
        <v>CUST6818</v>
      </c>
      <c r="I1650" s="13" t="str">
        <f t="shared" si="7"/>
        <v>Onions</v>
      </c>
      <c r="J1650" s="13" t="str">
        <f t="shared" si="8"/>
        <v>1</v>
      </c>
      <c r="K1650" s="13" t="str">
        <f t="shared" si="9"/>
        <v>12.5</v>
      </c>
    </row>
    <row r="1651">
      <c r="A1651" s="10">
        <v>1650.0</v>
      </c>
      <c r="B1651" s="11" t="s">
        <v>1669</v>
      </c>
      <c r="C1651" s="12" t="str">
        <f t="shared" si="1"/>
        <v>ORDER1176//CUST6818/45404/Paneer/Q-1/*@?##40</v>
      </c>
      <c r="D1651" s="13" t="str">
        <f t="shared" si="2"/>
        <v>ORDER1176CUST681845404PaneerQ-1*@?##40</v>
      </c>
      <c r="E1651" s="13" t="str">
        <f t="shared" si="3"/>
        <v>ORDER1176CUST681845404PaneerQ140</v>
      </c>
      <c r="F1651" s="14">
        <f t="shared" si="4"/>
        <v>45404</v>
      </c>
      <c r="G1651" s="13" t="str">
        <f t="shared" si="5"/>
        <v>ORDER1176</v>
      </c>
      <c r="H1651" s="13" t="str">
        <f t="shared" si="6"/>
        <v>CUST6818</v>
      </c>
      <c r="I1651" s="13" t="str">
        <f t="shared" si="7"/>
        <v>Paneer</v>
      </c>
      <c r="J1651" s="13" t="str">
        <f t="shared" si="8"/>
        <v>1</v>
      </c>
      <c r="K1651" s="13" t="str">
        <f t="shared" si="9"/>
        <v>40</v>
      </c>
    </row>
    <row r="1652">
      <c r="A1652" s="10">
        <v>1651.0</v>
      </c>
      <c r="B1652" s="11" t="s">
        <v>1670</v>
      </c>
      <c r="C1652" s="12" t="str">
        <f t="shared" si="1"/>
        <v>ORDER1175//CUST2124/45403/Butter/Q-1/*@?##125</v>
      </c>
      <c r="D1652" s="13" t="str">
        <f t="shared" si="2"/>
        <v>ORDER1175CUST212445403ButterQ-1*@?##125</v>
      </c>
      <c r="E1652" s="13" t="str">
        <f t="shared" si="3"/>
        <v>ORDER1175CUST212445403ButterQ1125</v>
      </c>
      <c r="F1652" s="14">
        <f t="shared" si="4"/>
        <v>45403</v>
      </c>
      <c r="G1652" s="13" t="str">
        <f t="shared" si="5"/>
        <v>ORDER1175</v>
      </c>
      <c r="H1652" s="13" t="str">
        <f t="shared" si="6"/>
        <v>CUST2124</v>
      </c>
      <c r="I1652" s="13" t="str">
        <f t="shared" si="7"/>
        <v>Butter</v>
      </c>
      <c r="J1652" s="13" t="str">
        <f t="shared" si="8"/>
        <v>1</v>
      </c>
      <c r="K1652" s="13" t="str">
        <f t="shared" si="9"/>
        <v>125</v>
      </c>
    </row>
    <row r="1653">
      <c r="A1653" s="10">
        <v>1652.0</v>
      </c>
      <c r="B1653" s="11" t="s">
        <v>1671</v>
      </c>
      <c r="C1653" s="12" t="str">
        <f t="shared" si="1"/>
        <v>ORDER1175//CUST2124/45403/CheeseSlices/Q-1/*@?##60</v>
      </c>
      <c r="D1653" s="13" t="str">
        <f t="shared" si="2"/>
        <v>ORDER1175CUST212445403CheeseSlicesQ-1*@?##60</v>
      </c>
      <c r="E1653" s="13" t="str">
        <f t="shared" si="3"/>
        <v>ORDER1175CUST212445403CheeseSlicesQ160</v>
      </c>
      <c r="F1653" s="14">
        <f t="shared" si="4"/>
        <v>45403</v>
      </c>
      <c r="G1653" s="13" t="str">
        <f t="shared" si="5"/>
        <v>ORDER1175</v>
      </c>
      <c r="H1653" s="13" t="str">
        <f t="shared" si="6"/>
        <v>CUST2124</v>
      </c>
      <c r="I1653" s="13" t="str">
        <f t="shared" si="7"/>
        <v>CheeseSlices</v>
      </c>
      <c r="J1653" s="13" t="str">
        <f t="shared" si="8"/>
        <v>1</v>
      </c>
      <c r="K1653" s="13" t="str">
        <f t="shared" si="9"/>
        <v>60</v>
      </c>
    </row>
    <row r="1654">
      <c r="A1654" s="10">
        <v>1653.0</v>
      </c>
      <c r="B1654" s="11" t="s">
        <v>1672</v>
      </c>
      <c r="C1654" s="12" t="str">
        <f t="shared" si="1"/>
        <v>ORDER1174//CUST6549/45403/Sugar/Q-1/*@?##22.5</v>
      </c>
      <c r="D1654" s="13" t="str">
        <f t="shared" si="2"/>
        <v>ORDER1174CUST654945403SugarQ-1*@?##22.5</v>
      </c>
      <c r="E1654" s="13" t="str">
        <f t="shared" si="3"/>
        <v>ORDER1174CUST654945403SugarQ122.5</v>
      </c>
      <c r="F1654" s="14">
        <f t="shared" si="4"/>
        <v>45403</v>
      </c>
      <c r="G1654" s="13" t="str">
        <f t="shared" si="5"/>
        <v>ORDER1174</v>
      </c>
      <c r="H1654" s="13" t="str">
        <f t="shared" si="6"/>
        <v>CUST6549</v>
      </c>
      <c r="I1654" s="13" t="str">
        <f t="shared" si="7"/>
        <v>Sugar</v>
      </c>
      <c r="J1654" s="13" t="str">
        <f t="shared" si="8"/>
        <v>1</v>
      </c>
      <c r="K1654" s="13" t="str">
        <f t="shared" si="9"/>
        <v>22.5</v>
      </c>
    </row>
    <row r="1655">
      <c r="A1655" s="10">
        <v>1654.0</v>
      </c>
      <c r="B1655" s="11" t="s">
        <v>1673</v>
      </c>
      <c r="C1655" s="12" t="str">
        <f t="shared" si="1"/>
        <v>ORDER1174//CUST6549/45403/CookingOil/Q-1/*@?##75</v>
      </c>
      <c r="D1655" s="13" t="str">
        <f t="shared" si="2"/>
        <v>ORDER1174CUST654945403CookingOilQ-1*@?##75</v>
      </c>
      <c r="E1655" s="13" t="str">
        <f t="shared" si="3"/>
        <v>ORDER1174CUST654945403CookingOilQ175</v>
      </c>
      <c r="F1655" s="14">
        <f t="shared" si="4"/>
        <v>45403</v>
      </c>
      <c r="G1655" s="13" t="str">
        <f t="shared" si="5"/>
        <v>ORDER1174</v>
      </c>
      <c r="H1655" s="13" t="str">
        <f t="shared" si="6"/>
        <v>CUST6549</v>
      </c>
      <c r="I1655" s="13" t="str">
        <f t="shared" si="7"/>
        <v>CookingOil</v>
      </c>
      <c r="J1655" s="13" t="str">
        <f t="shared" si="8"/>
        <v>1</v>
      </c>
      <c r="K1655" s="13" t="str">
        <f t="shared" si="9"/>
        <v>75</v>
      </c>
    </row>
    <row r="1656">
      <c r="A1656" s="10">
        <v>1655.0</v>
      </c>
      <c r="B1656" s="11" t="s">
        <v>1674</v>
      </c>
      <c r="C1656" s="12" t="str">
        <f t="shared" si="1"/>
        <v>ORDER1173//CUST1960/45403/TeaLeaves/Q-1/*@?##60</v>
      </c>
      <c r="D1656" s="13" t="str">
        <f t="shared" si="2"/>
        <v>ORDER1173CUST196045403TeaLeavesQ-1*@?##60</v>
      </c>
      <c r="E1656" s="13" t="str">
        <f t="shared" si="3"/>
        <v>ORDER1173CUST196045403TeaLeavesQ160</v>
      </c>
      <c r="F1656" s="14">
        <f t="shared" si="4"/>
        <v>45403</v>
      </c>
      <c r="G1656" s="13" t="str">
        <f t="shared" si="5"/>
        <v>ORDER1173</v>
      </c>
      <c r="H1656" s="13" t="str">
        <f t="shared" si="6"/>
        <v>CUST1960</v>
      </c>
      <c r="I1656" s="13" t="str">
        <f t="shared" si="7"/>
        <v>TeaLeaves</v>
      </c>
      <c r="J1656" s="13" t="str">
        <f t="shared" si="8"/>
        <v>1</v>
      </c>
      <c r="K1656" s="13" t="str">
        <f t="shared" si="9"/>
        <v>60</v>
      </c>
    </row>
    <row r="1657">
      <c r="A1657" s="10">
        <v>1656.0</v>
      </c>
      <c r="B1657" s="11" t="s">
        <v>1675</v>
      </c>
      <c r="C1657" s="12" t="str">
        <f t="shared" si="1"/>
        <v>ORDER1173//CUST1960/45403/CoffeePowder/Q-1/*@?##45</v>
      </c>
      <c r="D1657" s="13" t="str">
        <f t="shared" si="2"/>
        <v>ORDER1173CUST196045403CoffeePowderQ-1*@?##45</v>
      </c>
      <c r="E1657" s="13" t="str">
        <f t="shared" si="3"/>
        <v>ORDER1173CUST196045403CoffeePowderQ145</v>
      </c>
      <c r="F1657" s="14">
        <f t="shared" si="4"/>
        <v>45403</v>
      </c>
      <c r="G1657" s="13" t="str">
        <f t="shared" si="5"/>
        <v>ORDER1173</v>
      </c>
      <c r="H1657" s="13" t="str">
        <f t="shared" si="6"/>
        <v>CUST1960</v>
      </c>
      <c r="I1657" s="13" t="str">
        <f t="shared" si="7"/>
        <v>CoffeePowder</v>
      </c>
      <c r="J1657" s="13" t="str">
        <f t="shared" si="8"/>
        <v>1</v>
      </c>
      <c r="K1657" s="13" t="str">
        <f t="shared" si="9"/>
        <v>45</v>
      </c>
    </row>
    <row r="1658">
      <c r="A1658" s="10">
        <v>1657.0</v>
      </c>
      <c r="B1658" s="11" t="s">
        <v>1676</v>
      </c>
      <c r="C1658" s="12" t="str">
        <f t="shared" si="1"/>
        <v>ORDER1172//CUST2624/45403/Biscuits/Q-1/*@?##20</v>
      </c>
      <c r="D1658" s="13" t="str">
        <f t="shared" si="2"/>
        <v>ORDER1172CUST262445403BiscuitsQ-1*@?##20</v>
      </c>
      <c r="E1658" s="13" t="str">
        <f t="shared" si="3"/>
        <v>ORDER1172CUST262445403BiscuitsQ120</v>
      </c>
      <c r="F1658" s="14">
        <f t="shared" si="4"/>
        <v>45403</v>
      </c>
      <c r="G1658" s="13" t="str">
        <f t="shared" si="5"/>
        <v>ORDER1172</v>
      </c>
      <c r="H1658" s="13" t="str">
        <f t="shared" si="6"/>
        <v>CUST2624</v>
      </c>
      <c r="I1658" s="13" t="str">
        <f t="shared" si="7"/>
        <v>Biscuits</v>
      </c>
      <c r="J1658" s="13" t="str">
        <f t="shared" si="8"/>
        <v>1</v>
      </c>
      <c r="K1658" s="13" t="str">
        <f t="shared" si="9"/>
        <v>20</v>
      </c>
    </row>
    <row r="1659">
      <c r="A1659" s="10">
        <v>1658.0</v>
      </c>
      <c r="B1659" s="11" t="s">
        <v>1677</v>
      </c>
      <c r="C1659" s="12" t="str">
        <f t="shared" si="1"/>
        <v>ORDER1172//CUST2624/45403/Chocolates/Q-2/*@?##100</v>
      </c>
      <c r="D1659" s="13" t="str">
        <f t="shared" si="2"/>
        <v>ORDER1172CUST262445403ChocolatesQ-2*@?##100</v>
      </c>
      <c r="E1659" s="13" t="str">
        <f t="shared" si="3"/>
        <v>ORDER1172CUST262445403ChocolatesQ2100</v>
      </c>
      <c r="F1659" s="14">
        <f t="shared" si="4"/>
        <v>45403</v>
      </c>
      <c r="G1659" s="13" t="str">
        <f t="shared" si="5"/>
        <v>ORDER1172</v>
      </c>
      <c r="H1659" s="13" t="str">
        <f t="shared" si="6"/>
        <v>CUST2624</v>
      </c>
      <c r="I1659" s="13" t="str">
        <f t="shared" si="7"/>
        <v>Chocolates</v>
      </c>
      <c r="J1659" s="13" t="str">
        <f t="shared" si="8"/>
        <v>2</v>
      </c>
      <c r="K1659" s="13" t="str">
        <f t="shared" si="9"/>
        <v>100</v>
      </c>
    </row>
    <row r="1660">
      <c r="A1660" s="10">
        <v>1659.0</v>
      </c>
      <c r="B1660" s="11" t="s">
        <v>1678</v>
      </c>
      <c r="C1660" s="12" t="str">
        <f t="shared" si="1"/>
        <v>ORDER1171//CUST6818/45403/IceCream/Q-1/*@?##90</v>
      </c>
      <c r="D1660" s="13" t="str">
        <f t="shared" si="2"/>
        <v>ORDER1171CUST681845403IceCreamQ-1*@?##90</v>
      </c>
      <c r="E1660" s="13" t="str">
        <f t="shared" si="3"/>
        <v>ORDER1171CUST681845403IceCreamQ190</v>
      </c>
      <c r="F1660" s="14">
        <f t="shared" si="4"/>
        <v>45403</v>
      </c>
      <c r="G1660" s="13" t="str">
        <f t="shared" si="5"/>
        <v>ORDER1171</v>
      </c>
      <c r="H1660" s="13" t="str">
        <f t="shared" si="6"/>
        <v>CUST6818</v>
      </c>
      <c r="I1660" s="13" t="str">
        <f t="shared" si="7"/>
        <v>IceCream</v>
      </c>
      <c r="J1660" s="13" t="str">
        <f t="shared" si="8"/>
        <v>1</v>
      </c>
      <c r="K1660" s="13" t="str">
        <f t="shared" si="9"/>
        <v>90</v>
      </c>
    </row>
    <row r="1661">
      <c r="A1661" s="10">
        <v>1660.0</v>
      </c>
      <c r="B1661" s="11" t="s">
        <v>1679</v>
      </c>
      <c r="C1661" s="12" t="str">
        <f t="shared" si="1"/>
        <v>ORDER1171//CUST6818/45403/SoftDrink/Q-2/*@?##100</v>
      </c>
      <c r="D1661" s="13" t="str">
        <f t="shared" si="2"/>
        <v>ORDER1171CUST681845403SoftDrinkQ-2*@?##100</v>
      </c>
      <c r="E1661" s="13" t="str">
        <f t="shared" si="3"/>
        <v>ORDER1171CUST681845403SoftDrinkQ2100</v>
      </c>
      <c r="F1661" s="14">
        <f t="shared" si="4"/>
        <v>45403</v>
      </c>
      <c r="G1661" s="13" t="str">
        <f t="shared" si="5"/>
        <v>ORDER1171</v>
      </c>
      <c r="H1661" s="13" t="str">
        <f t="shared" si="6"/>
        <v>CUST6818</v>
      </c>
      <c r="I1661" s="13" t="str">
        <f t="shared" si="7"/>
        <v>SoftDrink</v>
      </c>
      <c r="J1661" s="13" t="str">
        <f t="shared" si="8"/>
        <v>2</v>
      </c>
      <c r="K1661" s="13" t="str">
        <f t="shared" si="9"/>
        <v>100</v>
      </c>
    </row>
    <row r="1662">
      <c r="A1662" s="10">
        <v>1661.0</v>
      </c>
      <c r="B1662" s="11" t="s">
        <v>1680</v>
      </c>
      <c r="C1662" s="12" t="str">
        <f t="shared" si="1"/>
        <v>ORDER1170//CUST3954/45403/BasmatiRice/Q-1/*@?##60</v>
      </c>
      <c r="D1662" s="13" t="str">
        <f t="shared" si="2"/>
        <v>ORDER1170CUST395445403BasmatiRiceQ-1*@?##60</v>
      </c>
      <c r="E1662" s="13" t="str">
        <f t="shared" si="3"/>
        <v>ORDER1170CUST395445403BasmatiRiceQ160</v>
      </c>
      <c r="F1662" s="14">
        <f t="shared" si="4"/>
        <v>45403</v>
      </c>
      <c r="G1662" s="13" t="str">
        <f t="shared" si="5"/>
        <v>ORDER1170</v>
      </c>
      <c r="H1662" s="13" t="str">
        <f t="shared" si="6"/>
        <v>CUST3954</v>
      </c>
      <c r="I1662" s="13" t="str">
        <f t="shared" si="7"/>
        <v>BasmatiRice</v>
      </c>
      <c r="J1662" s="13" t="str">
        <f t="shared" si="8"/>
        <v>1</v>
      </c>
      <c r="K1662" s="13" t="str">
        <f t="shared" si="9"/>
        <v>60</v>
      </c>
    </row>
    <row r="1663">
      <c r="A1663" s="10">
        <v>1662.0</v>
      </c>
      <c r="B1663" s="11" t="s">
        <v>1681</v>
      </c>
      <c r="C1663" s="12" t="str">
        <f t="shared" si="1"/>
        <v>ORDER1170//CUST3954/45403/WholeWheatBread/Q-1/*@?##20</v>
      </c>
      <c r="D1663" s="13" t="str">
        <f t="shared" si="2"/>
        <v>ORDER1170CUST395445403WholeWheatBreadQ-1*@?##20</v>
      </c>
      <c r="E1663" s="13" t="str">
        <f t="shared" si="3"/>
        <v>ORDER1170CUST395445403WholeWheatBreadQ120</v>
      </c>
      <c r="F1663" s="14">
        <f t="shared" si="4"/>
        <v>45403</v>
      </c>
      <c r="G1663" s="13" t="str">
        <f t="shared" si="5"/>
        <v>ORDER1170</v>
      </c>
      <c r="H1663" s="13" t="str">
        <f t="shared" si="6"/>
        <v>CUST3954</v>
      </c>
      <c r="I1663" s="13" t="str">
        <f t="shared" si="7"/>
        <v>WholeWheatBread</v>
      </c>
      <c r="J1663" s="13" t="str">
        <f t="shared" si="8"/>
        <v>1</v>
      </c>
      <c r="K1663" s="13" t="str">
        <f t="shared" si="9"/>
        <v>20</v>
      </c>
    </row>
    <row r="1664">
      <c r="A1664" s="10">
        <v>1663.0</v>
      </c>
      <c r="B1664" s="11" t="s">
        <v>1682</v>
      </c>
      <c r="C1664" s="12" t="str">
        <f t="shared" si="1"/>
        <v>ORDER1169//CUST7909/45403/FreshMilk/Q-1/*@?##30</v>
      </c>
      <c r="D1664" s="13" t="str">
        <f t="shared" si="2"/>
        <v>ORDER1169CUST790945403FreshMilkQ-1*@?##30</v>
      </c>
      <c r="E1664" s="13" t="str">
        <f t="shared" si="3"/>
        <v>ORDER1169CUST790945403FreshMilkQ130</v>
      </c>
      <c r="F1664" s="14">
        <f t="shared" si="4"/>
        <v>45403</v>
      </c>
      <c r="G1664" s="13" t="str">
        <f t="shared" si="5"/>
        <v>ORDER1169</v>
      </c>
      <c r="H1664" s="13" t="str">
        <f t="shared" si="6"/>
        <v>CUST7909</v>
      </c>
      <c r="I1664" s="13" t="str">
        <f t="shared" si="7"/>
        <v>FreshMilk</v>
      </c>
      <c r="J1664" s="13" t="str">
        <f t="shared" si="8"/>
        <v>1</v>
      </c>
      <c r="K1664" s="13" t="str">
        <f t="shared" si="9"/>
        <v>30</v>
      </c>
    </row>
    <row r="1665">
      <c r="A1665" s="10">
        <v>1664.0</v>
      </c>
      <c r="B1665" s="11" t="s">
        <v>1683</v>
      </c>
      <c r="C1665" s="12" t="str">
        <f t="shared" si="1"/>
        <v>ORDER1169//CUST7909/45403/Eggs/Q-1/*@?##40</v>
      </c>
      <c r="D1665" s="13" t="str">
        <f t="shared" si="2"/>
        <v>ORDER1169CUST790945403EggsQ-1*@?##40</v>
      </c>
      <c r="E1665" s="13" t="str">
        <f t="shared" si="3"/>
        <v>ORDER1169CUST790945403EggsQ140</v>
      </c>
      <c r="F1665" s="14">
        <f t="shared" si="4"/>
        <v>45403</v>
      </c>
      <c r="G1665" s="13" t="str">
        <f t="shared" si="5"/>
        <v>ORDER1169</v>
      </c>
      <c r="H1665" s="13" t="str">
        <f t="shared" si="6"/>
        <v>CUST7909</v>
      </c>
      <c r="I1665" s="13" t="str">
        <f t="shared" si="7"/>
        <v>Eggs</v>
      </c>
      <c r="J1665" s="13" t="str">
        <f t="shared" si="8"/>
        <v>1</v>
      </c>
      <c r="K1665" s="13" t="str">
        <f t="shared" si="9"/>
        <v>40</v>
      </c>
    </row>
    <row r="1666">
      <c r="A1666" s="10">
        <v>1665.0</v>
      </c>
      <c r="B1666" s="11" t="s">
        <v>1684</v>
      </c>
      <c r="C1666" s="12" t="str">
        <f t="shared" si="1"/>
        <v>ORDER1168//CUST3521/45403/ChickenBreast/Q-1/*@?##125</v>
      </c>
      <c r="D1666" s="13" t="str">
        <f t="shared" si="2"/>
        <v>ORDER1168CUST352145403ChickenBreastQ-1*@?##125</v>
      </c>
      <c r="E1666" s="13" t="str">
        <f t="shared" si="3"/>
        <v>ORDER1168CUST352145403ChickenBreastQ1125</v>
      </c>
      <c r="F1666" s="14">
        <f t="shared" si="4"/>
        <v>45403</v>
      </c>
      <c r="G1666" s="13" t="str">
        <f t="shared" si="5"/>
        <v>ORDER1168</v>
      </c>
      <c r="H1666" s="13" t="str">
        <f t="shared" si="6"/>
        <v>CUST3521</v>
      </c>
      <c r="I1666" s="13" t="str">
        <f t="shared" si="7"/>
        <v>ChickenBreast</v>
      </c>
      <c r="J1666" s="13" t="str">
        <f t="shared" si="8"/>
        <v>1</v>
      </c>
      <c r="K1666" s="13" t="str">
        <f t="shared" si="9"/>
        <v>125</v>
      </c>
    </row>
    <row r="1667">
      <c r="A1667" s="10">
        <v>1666.0</v>
      </c>
      <c r="B1667" s="11" t="s">
        <v>1685</v>
      </c>
      <c r="C1667" s="12" t="str">
        <f t="shared" si="1"/>
        <v>ORDER1168//CUST3521/45403/Apples/Q-1/*@?##75</v>
      </c>
      <c r="D1667" s="13" t="str">
        <f t="shared" si="2"/>
        <v>ORDER1168CUST352145403ApplesQ-1*@?##75</v>
      </c>
      <c r="E1667" s="13" t="str">
        <f t="shared" si="3"/>
        <v>ORDER1168CUST352145403ApplesQ175</v>
      </c>
      <c r="F1667" s="14">
        <f t="shared" si="4"/>
        <v>45403</v>
      </c>
      <c r="G1667" s="13" t="str">
        <f t="shared" si="5"/>
        <v>ORDER1168</v>
      </c>
      <c r="H1667" s="13" t="str">
        <f t="shared" si="6"/>
        <v>CUST3521</v>
      </c>
      <c r="I1667" s="13" t="str">
        <f t="shared" si="7"/>
        <v>Apples</v>
      </c>
      <c r="J1667" s="13" t="str">
        <f t="shared" si="8"/>
        <v>1</v>
      </c>
      <c r="K1667" s="13" t="str">
        <f t="shared" si="9"/>
        <v>75</v>
      </c>
    </row>
    <row r="1668">
      <c r="A1668" s="10">
        <v>1667.0</v>
      </c>
      <c r="B1668" s="11" t="s">
        <v>1686</v>
      </c>
      <c r="C1668" s="12" t="str">
        <f t="shared" si="1"/>
        <v>ORDER1167//CUST8449/45403/Bananas/Q-1/*@?##25</v>
      </c>
      <c r="D1668" s="13" t="str">
        <f t="shared" si="2"/>
        <v>ORDER1167CUST844945403BananasQ-1*@?##25</v>
      </c>
      <c r="E1668" s="13" t="str">
        <f t="shared" si="3"/>
        <v>ORDER1167CUST844945403BananasQ125</v>
      </c>
      <c r="F1668" s="14">
        <f t="shared" si="4"/>
        <v>45403</v>
      </c>
      <c r="G1668" s="13" t="str">
        <f t="shared" si="5"/>
        <v>ORDER1167</v>
      </c>
      <c r="H1668" s="13" t="str">
        <f t="shared" si="6"/>
        <v>CUST8449</v>
      </c>
      <c r="I1668" s="13" t="str">
        <f t="shared" si="7"/>
        <v>Bananas</v>
      </c>
      <c r="J1668" s="13" t="str">
        <f t="shared" si="8"/>
        <v>1</v>
      </c>
      <c r="K1668" s="13" t="str">
        <f t="shared" si="9"/>
        <v>25</v>
      </c>
    </row>
    <row r="1669">
      <c r="A1669" s="10">
        <v>1668.0</v>
      </c>
      <c r="B1669" s="11" t="s">
        <v>1687</v>
      </c>
      <c r="C1669" s="12" t="str">
        <f t="shared" si="1"/>
        <v>ORDER1167//CUST8449/45403/Potatoes/Q-2/*@?##30</v>
      </c>
      <c r="D1669" s="13" t="str">
        <f t="shared" si="2"/>
        <v>ORDER1167CUST844945403PotatoesQ-2*@?##30</v>
      </c>
      <c r="E1669" s="13" t="str">
        <f t="shared" si="3"/>
        <v>ORDER1167CUST844945403PotatoesQ230</v>
      </c>
      <c r="F1669" s="14">
        <f t="shared" si="4"/>
        <v>45403</v>
      </c>
      <c r="G1669" s="13" t="str">
        <f t="shared" si="5"/>
        <v>ORDER1167</v>
      </c>
      <c r="H1669" s="13" t="str">
        <f t="shared" si="6"/>
        <v>CUST8449</v>
      </c>
      <c r="I1669" s="13" t="str">
        <f t="shared" si="7"/>
        <v>Potatoes</v>
      </c>
      <c r="J1669" s="13" t="str">
        <f t="shared" si="8"/>
        <v>2</v>
      </c>
      <c r="K1669" s="13" t="str">
        <f t="shared" si="9"/>
        <v>30</v>
      </c>
    </row>
    <row r="1670">
      <c r="A1670" s="10">
        <v>1669.0</v>
      </c>
      <c r="B1670" s="11" t="s">
        <v>1688</v>
      </c>
      <c r="C1670" s="12" t="str">
        <f t="shared" si="1"/>
        <v>ORDER1166//CUST7498/45403/Onions/Q-2/*@?##25</v>
      </c>
      <c r="D1670" s="13" t="str">
        <f t="shared" si="2"/>
        <v>ORDER1166CUST749845403OnionsQ-2*@?##25</v>
      </c>
      <c r="E1670" s="13" t="str">
        <f t="shared" si="3"/>
        <v>ORDER1166CUST749845403OnionsQ225</v>
      </c>
      <c r="F1670" s="14">
        <f t="shared" si="4"/>
        <v>45403</v>
      </c>
      <c r="G1670" s="13" t="str">
        <f t="shared" si="5"/>
        <v>ORDER1166</v>
      </c>
      <c r="H1670" s="13" t="str">
        <f t="shared" si="6"/>
        <v>CUST7498</v>
      </c>
      <c r="I1670" s="13" t="str">
        <f t="shared" si="7"/>
        <v>Onions</v>
      </c>
      <c r="J1670" s="13" t="str">
        <f t="shared" si="8"/>
        <v>2</v>
      </c>
      <c r="K1670" s="13" t="str">
        <f t="shared" si="9"/>
        <v>25</v>
      </c>
    </row>
    <row r="1671">
      <c r="A1671" s="10">
        <v>1670.0</v>
      </c>
      <c r="B1671" s="11" t="s">
        <v>1689</v>
      </c>
      <c r="C1671" s="12" t="str">
        <f t="shared" si="1"/>
        <v>ORDER1166//CUST7498/45403/Paneer/Q-1/*@?##40</v>
      </c>
      <c r="D1671" s="13" t="str">
        <f t="shared" si="2"/>
        <v>ORDER1166CUST749845403PaneerQ-1*@?##40</v>
      </c>
      <c r="E1671" s="13" t="str">
        <f t="shared" si="3"/>
        <v>ORDER1166CUST749845403PaneerQ140</v>
      </c>
      <c r="F1671" s="14">
        <f t="shared" si="4"/>
        <v>45403</v>
      </c>
      <c r="G1671" s="13" t="str">
        <f t="shared" si="5"/>
        <v>ORDER1166</v>
      </c>
      <c r="H1671" s="13" t="str">
        <f t="shared" si="6"/>
        <v>CUST7498</v>
      </c>
      <c r="I1671" s="13" t="str">
        <f t="shared" si="7"/>
        <v>Paneer</v>
      </c>
      <c r="J1671" s="13" t="str">
        <f t="shared" si="8"/>
        <v>1</v>
      </c>
      <c r="K1671" s="13" t="str">
        <f t="shared" si="9"/>
        <v>40</v>
      </c>
    </row>
    <row r="1672">
      <c r="A1672" s="10">
        <v>1671.0</v>
      </c>
      <c r="B1672" s="11" t="s">
        <v>1690</v>
      </c>
      <c r="C1672" s="12" t="str">
        <f t="shared" si="1"/>
        <v>ORDER1165//CUST4022/45403/Butter/Q-2/*@?##250</v>
      </c>
      <c r="D1672" s="13" t="str">
        <f t="shared" si="2"/>
        <v>ORDER1165CUST402245403ButterQ-2*@?##250</v>
      </c>
      <c r="E1672" s="13" t="str">
        <f t="shared" si="3"/>
        <v>ORDER1165CUST402245403ButterQ2250</v>
      </c>
      <c r="F1672" s="14">
        <f t="shared" si="4"/>
        <v>45403</v>
      </c>
      <c r="G1672" s="13" t="str">
        <f t="shared" si="5"/>
        <v>ORDER1165</v>
      </c>
      <c r="H1672" s="13" t="str">
        <f t="shared" si="6"/>
        <v>CUST4022</v>
      </c>
      <c r="I1672" s="13" t="str">
        <f t="shared" si="7"/>
        <v>Butter</v>
      </c>
      <c r="J1672" s="13" t="str">
        <f t="shared" si="8"/>
        <v>2</v>
      </c>
      <c r="K1672" s="13" t="str">
        <f t="shared" si="9"/>
        <v>250</v>
      </c>
    </row>
    <row r="1673">
      <c r="A1673" s="10">
        <v>1672.0</v>
      </c>
      <c r="B1673" s="11" t="s">
        <v>1691</v>
      </c>
      <c r="C1673" s="12" t="str">
        <f t="shared" si="1"/>
        <v>ORDER1165//CUST4022/45403/CheeseSlices/Q-1/*@?##60</v>
      </c>
      <c r="D1673" s="13" t="str">
        <f t="shared" si="2"/>
        <v>ORDER1165CUST402245403CheeseSlicesQ-1*@?##60</v>
      </c>
      <c r="E1673" s="13" t="str">
        <f t="shared" si="3"/>
        <v>ORDER1165CUST402245403CheeseSlicesQ160</v>
      </c>
      <c r="F1673" s="14">
        <f t="shared" si="4"/>
        <v>45403</v>
      </c>
      <c r="G1673" s="13" t="str">
        <f t="shared" si="5"/>
        <v>ORDER1165</v>
      </c>
      <c r="H1673" s="13" t="str">
        <f t="shared" si="6"/>
        <v>CUST4022</v>
      </c>
      <c r="I1673" s="13" t="str">
        <f t="shared" si="7"/>
        <v>CheeseSlices</v>
      </c>
      <c r="J1673" s="13" t="str">
        <f t="shared" si="8"/>
        <v>1</v>
      </c>
      <c r="K1673" s="13" t="str">
        <f t="shared" si="9"/>
        <v>60</v>
      </c>
    </row>
    <row r="1674">
      <c r="A1674" s="10">
        <v>1673.0</v>
      </c>
      <c r="B1674" s="11" t="s">
        <v>1692</v>
      </c>
      <c r="C1674" s="12" t="str">
        <f t="shared" si="1"/>
        <v>ORDER1164//CUST6549/45403/Sugar/Q-2/*@?##45</v>
      </c>
      <c r="D1674" s="13" t="str">
        <f t="shared" si="2"/>
        <v>ORDER1164CUST654945403SugarQ-2*@?##45</v>
      </c>
      <c r="E1674" s="13" t="str">
        <f t="shared" si="3"/>
        <v>ORDER1164CUST654945403SugarQ245</v>
      </c>
      <c r="F1674" s="14">
        <f t="shared" si="4"/>
        <v>45403</v>
      </c>
      <c r="G1674" s="13" t="str">
        <f t="shared" si="5"/>
        <v>ORDER1164</v>
      </c>
      <c r="H1674" s="13" t="str">
        <f t="shared" si="6"/>
        <v>CUST6549</v>
      </c>
      <c r="I1674" s="13" t="str">
        <f t="shared" si="7"/>
        <v>Sugar</v>
      </c>
      <c r="J1674" s="13" t="str">
        <f t="shared" si="8"/>
        <v>2</v>
      </c>
      <c r="K1674" s="13" t="str">
        <f t="shared" si="9"/>
        <v>45</v>
      </c>
    </row>
    <row r="1675">
      <c r="A1675" s="10">
        <v>1674.0</v>
      </c>
      <c r="B1675" s="11" t="s">
        <v>1693</v>
      </c>
      <c r="C1675" s="12" t="str">
        <f t="shared" si="1"/>
        <v>ORDER1164//CUST6549/45403/CookingOil/Q-1/*@?##75</v>
      </c>
      <c r="D1675" s="13" t="str">
        <f t="shared" si="2"/>
        <v>ORDER1164CUST654945403CookingOilQ-1*@?##75</v>
      </c>
      <c r="E1675" s="13" t="str">
        <f t="shared" si="3"/>
        <v>ORDER1164CUST654945403CookingOilQ175</v>
      </c>
      <c r="F1675" s="14">
        <f t="shared" si="4"/>
        <v>45403</v>
      </c>
      <c r="G1675" s="13" t="str">
        <f t="shared" si="5"/>
        <v>ORDER1164</v>
      </c>
      <c r="H1675" s="13" t="str">
        <f t="shared" si="6"/>
        <v>CUST6549</v>
      </c>
      <c r="I1675" s="13" t="str">
        <f t="shared" si="7"/>
        <v>CookingOil</v>
      </c>
      <c r="J1675" s="13" t="str">
        <f t="shared" si="8"/>
        <v>1</v>
      </c>
      <c r="K1675" s="13" t="str">
        <f t="shared" si="9"/>
        <v>75</v>
      </c>
    </row>
    <row r="1676">
      <c r="A1676" s="10">
        <v>1675.0</v>
      </c>
      <c r="B1676" s="11" t="s">
        <v>1694</v>
      </c>
      <c r="C1676" s="12" t="str">
        <f t="shared" si="1"/>
        <v>ORDER1163//CUST4759/45403/TeaLeaves/Q-1/*@?##60</v>
      </c>
      <c r="D1676" s="13" t="str">
        <f t="shared" si="2"/>
        <v>ORDER1163CUST475945403TeaLeavesQ-1*@?##60</v>
      </c>
      <c r="E1676" s="13" t="str">
        <f t="shared" si="3"/>
        <v>ORDER1163CUST475945403TeaLeavesQ160</v>
      </c>
      <c r="F1676" s="14">
        <f t="shared" si="4"/>
        <v>45403</v>
      </c>
      <c r="G1676" s="13" t="str">
        <f t="shared" si="5"/>
        <v>ORDER1163</v>
      </c>
      <c r="H1676" s="13" t="str">
        <f t="shared" si="6"/>
        <v>CUST4759</v>
      </c>
      <c r="I1676" s="13" t="str">
        <f t="shared" si="7"/>
        <v>TeaLeaves</v>
      </c>
      <c r="J1676" s="13" t="str">
        <f t="shared" si="8"/>
        <v>1</v>
      </c>
      <c r="K1676" s="13" t="str">
        <f t="shared" si="9"/>
        <v>60</v>
      </c>
    </row>
    <row r="1677">
      <c r="A1677" s="10">
        <v>1676.0</v>
      </c>
      <c r="B1677" s="11" t="s">
        <v>1695</v>
      </c>
      <c r="C1677" s="12" t="str">
        <f t="shared" si="1"/>
        <v>ORDER1163//CUST4759/45403/CoffeePowder/Q-1/*@?##45</v>
      </c>
      <c r="D1677" s="13" t="str">
        <f t="shared" si="2"/>
        <v>ORDER1163CUST475945403CoffeePowderQ-1*@?##45</v>
      </c>
      <c r="E1677" s="13" t="str">
        <f t="shared" si="3"/>
        <v>ORDER1163CUST475945403CoffeePowderQ145</v>
      </c>
      <c r="F1677" s="14">
        <f t="shared" si="4"/>
        <v>45403</v>
      </c>
      <c r="G1677" s="13" t="str">
        <f t="shared" si="5"/>
        <v>ORDER1163</v>
      </c>
      <c r="H1677" s="13" t="str">
        <f t="shared" si="6"/>
        <v>CUST4759</v>
      </c>
      <c r="I1677" s="13" t="str">
        <f t="shared" si="7"/>
        <v>CoffeePowder</v>
      </c>
      <c r="J1677" s="13" t="str">
        <f t="shared" si="8"/>
        <v>1</v>
      </c>
      <c r="K1677" s="13" t="str">
        <f t="shared" si="9"/>
        <v>45</v>
      </c>
    </row>
    <row r="1678">
      <c r="A1678" s="10">
        <v>1677.0</v>
      </c>
      <c r="B1678" s="11" t="s">
        <v>1696</v>
      </c>
      <c r="C1678" s="12" t="str">
        <f t="shared" si="1"/>
        <v>ORDER1162//CUST2970/45403/Biscuits/Q-1/*@?##20</v>
      </c>
      <c r="D1678" s="13" t="str">
        <f t="shared" si="2"/>
        <v>ORDER1162CUST297045403BiscuitsQ-1*@?##20</v>
      </c>
      <c r="E1678" s="13" t="str">
        <f t="shared" si="3"/>
        <v>ORDER1162CUST297045403BiscuitsQ120</v>
      </c>
      <c r="F1678" s="14">
        <f t="shared" si="4"/>
        <v>45403</v>
      </c>
      <c r="G1678" s="13" t="str">
        <f t="shared" si="5"/>
        <v>ORDER1162</v>
      </c>
      <c r="H1678" s="13" t="str">
        <f t="shared" si="6"/>
        <v>CUST2970</v>
      </c>
      <c r="I1678" s="13" t="str">
        <f t="shared" si="7"/>
        <v>Biscuits</v>
      </c>
      <c r="J1678" s="13" t="str">
        <f t="shared" si="8"/>
        <v>1</v>
      </c>
      <c r="K1678" s="13" t="str">
        <f t="shared" si="9"/>
        <v>20</v>
      </c>
    </row>
    <row r="1679">
      <c r="A1679" s="10">
        <v>1678.0</v>
      </c>
      <c r="B1679" s="11" t="s">
        <v>1697</v>
      </c>
      <c r="C1679" s="12" t="str">
        <f t="shared" si="1"/>
        <v>ORDER1162//CUST2970/45403/Chocolates/Q-1/*@?##50</v>
      </c>
      <c r="D1679" s="13" t="str">
        <f t="shared" si="2"/>
        <v>ORDER1162CUST297045403ChocolatesQ-1*@?##50</v>
      </c>
      <c r="E1679" s="13" t="str">
        <f t="shared" si="3"/>
        <v>ORDER1162CUST297045403ChocolatesQ150</v>
      </c>
      <c r="F1679" s="14">
        <f t="shared" si="4"/>
        <v>45403</v>
      </c>
      <c r="G1679" s="13" t="str">
        <f t="shared" si="5"/>
        <v>ORDER1162</v>
      </c>
      <c r="H1679" s="13" t="str">
        <f t="shared" si="6"/>
        <v>CUST2970</v>
      </c>
      <c r="I1679" s="13" t="str">
        <f t="shared" si="7"/>
        <v>Chocolates</v>
      </c>
      <c r="J1679" s="13" t="str">
        <f t="shared" si="8"/>
        <v>1</v>
      </c>
      <c r="K1679" s="13" t="str">
        <f t="shared" si="9"/>
        <v>50</v>
      </c>
    </row>
    <row r="1680">
      <c r="A1680" s="10">
        <v>1679.0</v>
      </c>
      <c r="B1680" s="11" t="s">
        <v>1698</v>
      </c>
      <c r="C1680" s="12" t="str">
        <f t="shared" si="1"/>
        <v>ORDER1161//CUST8814/45403/IceCream/Q-1/*@?##90</v>
      </c>
      <c r="D1680" s="13" t="str">
        <f t="shared" si="2"/>
        <v>ORDER1161CUST881445403IceCreamQ-1*@?##90</v>
      </c>
      <c r="E1680" s="13" t="str">
        <f t="shared" si="3"/>
        <v>ORDER1161CUST881445403IceCreamQ190</v>
      </c>
      <c r="F1680" s="14">
        <f t="shared" si="4"/>
        <v>45403</v>
      </c>
      <c r="G1680" s="13" t="str">
        <f t="shared" si="5"/>
        <v>ORDER1161</v>
      </c>
      <c r="H1680" s="13" t="str">
        <f t="shared" si="6"/>
        <v>CUST8814</v>
      </c>
      <c r="I1680" s="13" t="str">
        <f t="shared" si="7"/>
        <v>IceCream</v>
      </c>
      <c r="J1680" s="13" t="str">
        <f t="shared" si="8"/>
        <v>1</v>
      </c>
      <c r="K1680" s="13" t="str">
        <f t="shared" si="9"/>
        <v>90</v>
      </c>
    </row>
    <row r="1681">
      <c r="A1681" s="10">
        <v>1680.0</v>
      </c>
      <c r="B1681" s="11" t="s">
        <v>1699</v>
      </c>
      <c r="C1681" s="12" t="str">
        <f t="shared" si="1"/>
        <v>ORDER1161//CUST8814/45403/SoftDrink/Q-1/*@?##50</v>
      </c>
      <c r="D1681" s="13" t="str">
        <f t="shared" si="2"/>
        <v>ORDER1161CUST881445403SoftDrinkQ-1*@?##50</v>
      </c>
      <c r="E1681" s="13" t="str">
        <f t="shared" si="3"/>
        <v>ORDER1161CUST881445403SoftDrinkQ150</v>
      </c>
      <c r="F1681" s="14">
        <f t="shared" si="4"/>
        <v>45403</v>
      </c>
      <c r="G1681" s="13" t="str">
        <f t="shared" si="5"/>
        <v>ORDER1161</v>
      </c>
      <c r="H1681" s="13" t="str">
        <f t="shared" si="6"/>
        <v>CUST8814</v>
      </c>
      <c r="I1681" s="13" t="str">
        <f t="shared" si="7"/>
        <v>SoftDrink</v>
      </c>
      <c r="J1681" s="13" t="str">
        <f t="shared" si="8"/>
        <v>1</v>
      </c>
      <c r="K1681" s="13" t="str">
        <f t="shared" si="9"/>
        <v>50</v>
      </c>
    </row>
    <row r="1682">
      <c r="A1682" s="10">
        <v>1681.0</v>
      </c>
      <c r="B1682" s="11" t="s">
        <v>1700</v>
      </c>
      <c r="C1682" s="12" t="str">
        <f t="shared" si="1"/>
        <v>ORDER1160//CUST2624/45403/BasmatiRice/Q-2/*@?##120</v>
      </c>
      <c r="D1682" s="13" t="str">
        <f t="shared" si="2"/>
        <v>ORDER1160CUST262445403BasmatiRiceQ-2*@?##120</v>
      </c>
      <c r="E1682" s="13" t="str">
        <f t="shared" si="3"/>
        <v>ORDER1160CUST262445403BasmatiRiceQ2120</v>
      </c>
      <c r="F1682" s="14">
        <f t="shared" si="4"/>
        <v>45403</v>
      </c>
      <c r="G1682" s="13" t="str">
        <f t="shared" si="5"/>
        <v>ORDER1160</v>
      </c>
      <c r="H1682" s="13" t="str">
        <f t="shared" si="6"/>
        <v>CUST2624</v>
      </c>
      <c r="I1682" s="13" t="str">
        <f t="shared" si="7"/>
        <v>BasmatiRice</v>
      </c>
      <c r="J1682" s="13" t="str">
        <f t="shared" si="8"/>
        <v>2</v>
      </c>
      <c r="K1682" s="13" t="str">
        <f t="shared" si="9"/>
        <v>120</v>
      </c>
    </row>
    <row r="1683">
      <c r="A1683" s="10">
        <v>1682.0</v>
      </c>
      <c r="B1683" s="11" t="s">
        <v>1701</v>
      </c>
      <c r="C1683" s="12" t="str">
        <f t="shared" si="1"/>
        <v>ORDER1160//CUST2624/45403/WholeWheatBread/Q-2/*@?##40</v>
      </c>
      <c r="D1683" s="13" t="str">
        <f t="shared" si="2"/>
        <v>ORDER1160CUST262445403WholeWheatBreadQ-2*@?##40</v>
      </c>
      <c r="E1683" s="13" t="str">
        <f t="shared" si="3"/>
        <v>ORDER1160CUST262445403WholeWheatBreadQ240</v>
      </c>
      <c r="F1683" s="14">
        <f t="shared" si="4"/>
        <v>45403</v>
      </c>
      <c r="G1683" s="13" t="str">
        <f t="shared" si="5"/>
        <v>ORDER1160</v>
      </c>
      <c r="H1683" s="13" t="str">
        <f t="shared" si="6"/>
        <v>CUST2624</v>
      </c>
      <c r="I1683" s="13" t="str">
        <f t="shared" si="7"/>
        <v>WholeWheatBread</v>
      </c>
      <c r="J1683" s="13" t="str">
        <f t="shared" si="8"/>
        <v>2</v>
      </c>
      <c r="K1683" s="13" t="str">
        <f t="shared" si="9"/>
        <v>40</v>
      </c>
    </row>
    <row r="1684">
      <c r="A1684" s="10">
        <v>1683.0</v>
      </c>
      <c r="B1684" s="11" t="s">
        <v>1702</v>
      </c>
      <c r="C1684" s="12" t="str">
        <f t="shared" si="1"/>
        <v>ORDER1159//CUST6869/45403/FreshMilk/Q-1/*@?##30</v>
      </c>
      <c r="D1684" s="13" t="str">
        <f t="shared" si="2"/>
        <v>ORDER1159CUST686945403FreshMilkQ-1*@?##30</v>
      </c>
      <c r="E1684" s="13" t="str">
        <f t="shared" si="3"/>
        <v>ORDER1159CUST686945403FreshMilkQ130</v>
      </c>
      <c r="F1684" s="14">
        <f t="shared" si="4"/>
        <v>45403</v>
      </c>
      <c r="G1684" s="13" t="str">
        <f t="shared" si="5"/>
        <v>ORDER1159</v>
      </c>
      <c r="H1684" s="13" t="str">
        <f t="shared" si="6"/>
        <v>CUST6869</v>
      </c>
      <c r="I1684" s="13" t="str">
        <f t="shared" si="7"/>
        <v>FreshMilk</v>
      </c>
      <c r="J1684" s="13" t="str">
        <f t="shared" si="8"/>
        <v>1</v>
      </c>
      <c r="K1684" s="13" t="str">
        <f t="shared" si="9"/>
        <v>30</v>
      </c>
    </row>
    <row r="1685">
      <c r="A1685" s="10">
        <v>1684.0</v>
      </c>
      <c r="B1685" s="11" t="s">
        <v>1703</v>
      </c>
      <c r="C1685" s="12" t="str">
        <f t="shared" si="1"/>
        <v>ORDER1159//CUST6869/45403/Eggs/Q-2/*@?##80</v>
      </c>
      <c r="D1685" s="13" t="str">
        <f t="shared" si="2"/>
        <v>ORDER1159CUST686945403EggsQ-2*@?##80</v>
      </c>
      <c r="E1685" s="13" t="str">
        <f t="shared" si="3"/>
        <v>ORDER1159CUST686945403EggsQ280</v>
      </c>
      <c r="F1685" s="14">
        <f t="shared" si="4"/>
        <v>45403</v>
      </c>
      <c r="G1685" s="13" t="str">
        <f t="shared" si="5"/>
        <v>ORDER1159</v>
      </c>
      <c r="H1685" s="13" t="str">
        <f t="shared" si="6"/>
        <v>CUST6869</v>
      </c>
      <c r="I1685" s="13" t="str">
        <f t="shared" si="7"/>
        <v>Eggs</v>
      </c>
      <c r="J1685" s="13" t="str">
        <f t="shared" si="8"/>
        <v>2</v>
      </c>
      <c r="K1685" s="13" t="str">
        <f t="shared" si="9"/>
        <v>80</v>
      </c>
    </row>
    <row r="1686">
      <c r="A1686" s="10">
        <v>1685.0</v>
      </c>
      <c r="B1686" s="11" t="s">
        <v>1704</v>
      </c>
      <c r="C1686" s="12" t="str">
        <f t="shared" si="1"/>
        <v>ORDER1158//CUST2188/45403/ChickenBreast/Q-1/*@?##125</v>
      </c>
      <c r="D1686" s="13" t="str">
        <f t="shared" si="2"/>
        <v>ORDER1158CUST218845403ChickenBreastQ-1*@?##125</v>
      </c>
      <c r="E1686" s="13" t="str">
        <f t="shared" si="3"/>
        <v>ORDER1158CUST218845403ChickenBreastQ1125</v>
      </c>
      <c r="F1686" s="14">
        <f t="shared" si="4"/>
        <v>45403</v>
      </c>
      <c r="G1686" s="13" t="str">
        <f t="shared" si="5"/>
        <v>ORDER1158</v>
      </c>
      <c r="H1686" s="13" t="str">
        <f t="shared" si="6"/>
        <v>CUST2188</v>
      </c>
      <c r="I1686" s="13" t="str">
        <f t="shared" si="7"/>
        <v>ChickenBreast</v>
      </c>
      <c r="J1686" s="13" t="str">
        <f t="shared" si="8"/>
        <v>1</v>
      </c>
      <c r="K1686" s="13" t="str">
        <f t="shared" si="9"/>
        <v>125</v>
      </c>
    </row>
    <row r="1687">
      <c r="A1687" s="10">
        <v>1686.0</v>
      </c>
      <c r="B1687" s="11" t="s">
        <v>1705</v>
      </c>
      <c r="C1687" s="12" t="str">
        <f t="shared" si="1"/>
        <v>ORDER1158//CUST2188/45403/Apples/Q-2/*@?##150</v>
      </c>
      <c r="D1687" s="13" t="str">
        <f t="shared" si="2"/>
        <v>ORDER1158CUST218845403ApplesQ-2*@?##150</v>
      </c>
      <c r="E1687" s="13" t="str">
        <f t="shared" si="3"/>
        <v>ORDER1158CUST218845403ApplesQ2150</v>
      </c>
      <c r="F1687" s="14">
        <f t="shared" si="4"/>
        <v>45403</v>
      </c>
      <c r="G1687" s="13" t="str">
        <f t="shared" si="5"/>
        <v>ORDER1158</v>
      </c>
      <c r="H1687" s="13" t="str">
        <f t="shared" si="6"/>
        <v>CUST2188</v>
      </c>
      <c r="I1687" s="13" t="str">
        <f t="shared" si="7"/>
        <v>Apples</v>
      </c>
      <c r="J1687" s="13" t="str">
        <f t="shared" si="8"/>
        <v>2</v>
      </c>
      <c r="K1687" s="13" t="str">
        <f t="shared" si="9"/>
        <v>150</v>
      </c>
    </row>
    <row r="1688">
      <c r="A1688" s="10">
        <v>1687.0</v>
      </c>
      <c r="B1688" s="11" t="s">
        <v>1706</v>
      </c>
      <c r="C1688" s="12" t="str">
        <f t="shared" si="1"/>
        <v>ORDER1157//CUST4788/45403/Bananas/Q-2/*@?##50</v>
      </c>
      <c r="D1688" s="13" t="str">
        <f t="shared" si="2"/>
        <v>ORDER1157CUST478845403BananasQ-2*@?##50</v>
      </c>
      <c r="E1688" s="13" t="str">
        <f t="shared" si="3"/>
        <v>ORDER1157CUST478845403BananasQ250</v>
      </c>
      <c r="F1688" s="14">
        <f t="shared" si="4"/>
        <v>45403</v>
      </c>
      <c r="G1688" s="13" t="str">
        <f t="shared" si="5"/>
        <v>ORDER1157</v>
      </c>
      <c r="H1688" s="13" t="str">
        <f t="shared" si="6"/>
        <v>CUST4788</v>
      </c>
      <c r="I1688" s="13" t="str">
        <f t="shared" si="7"/>
        <v>Bananas</v>
      </c>
      <c r="J1688" s="13" t="str">
        <f t="shared" si="8"/>
        <v>2</v>
      </c>
      <c r="K1688" s="13" t="str">
        <f t="shared" si="9"/>
        <v>50</v>
      </c>
    </row>
    <row r="1689">
      <c r="A1689" s="10">
        <v>1688.0</v>
      </c>
      <c r="B1689" s="11" t="s">
        <v>1707</v>
      </c>
      <c r="C1689" s="12" t="str">
        <f t="shared" si="1"/>
        <v>ORDER1157//CUST4788/45403/Potatoes/Q-1/*@?##15</v>
      </c>
      <c r="D1689" s="13" t="str">
        <f t="shared" si="2"/>
        <v>ORDER1157CUST478845403PotatoesQ-1*@?##15</v>
      </c>
      <c r="E1689" s="13" t="str">
        <f t="shared" si="3"/>
        <v>ORDER1157CUST478845403PotatoesQ115</v>
      </c>
      <c r="F1689" s="14">
        <f t="shared" si="4"/>
        <v>45403</v>
      </c>
      <c r="G1689" s="13" t="str">
        <f t="shared" si="5"/>
        <v>ORDER1157</v>
      </c>
      <c r="H1689" s="13" t="str">
        <f t="shared" si="6"/>
        <v>CUST4788</v>
      </c>
      <c r="I1689" s="13" t="str">
        <f t="shared" si="7"/>
        <v>Potatoes</v>
      </c>
      <c r="J1689" s="13" t="str">
        <f t="shared" si="8"/>
        <v>1</v>
      </c>
      <c r="K1689" s="13" t="str">
        <f t="shared" si="9"/>
        <v>15</v>
      </c>
    </row>
    <row r="1690">
      <c r="A1690" s="10">
        <v>1689.0</v>
      </c>
      <c r="B1690" s="11" t="s">
        <v>1708</v>
      </c>
      <c r="C1690" s="12" t="str">
        <f t="shared" si="1"/>
        <v>ORDER1156//CUST1509/45403/Onions/Q-1/*@?##12.5</v>
      </c>
      <c r="D1690" s="13" t="str">
        <f t="shared" si="2"/>
        <v>ORDER1156CUST150945403OnionsQ-1*@?##12.5</v>
      </c>
      <c r="E1690" s="13" t="str">
        <f t="shared" si="3"/>
        <v>ORDER1156CUST150945403OnionsQ112.5</v>
      </c>
      <c r="F1690" s="14">
        <f t="shared" si="4"/>
        <v>45403</v>
      </c>
      <c r="G1690" s="13" t="str">
        <f t="shared" si="5"/>
        <v>ORDER1156</v>
      </c>
      <c r="H1690" s="13" t="str">
        <f t="shared" si="6"/>
        <v>CUST1509</v>
      </c>
      <c r="I1690" s="13" t="str">
        <f t="shared" si="7"/>
        <v>Onions</v>
      </c>
      <c r="J1690" s="13" t="str">
        <f t="shared" si="8"/>
        <v>1</v>
      </c>
      <c r="K1690" s="13" t="str">
        <f t="shared" si="9"/>
        <v>12.5</v>
      </c>
    </row>
    <row r="1691">
      <c r="A1691" s="10">
        <v>1690.0</v>
      </c>
      <c r="B1691" s="11" t="s">
        <v>1709</v>
      </c>
      <c r="C1691" s="12" t="str">
        <f t="shared" si="1"/>
        <v>ORDER1156//CUST1509/45403/Paneer/Q-1/*@?##40</v>
      </c>
      <c r="D1691" s="13" t="str">
        <f t="shared" si="2"/>
        <v>ORDER1156CUST150945403PaneerQ-1*@?##40</v>
      </c>
      <c r="E1691" s="13" t="str">
        <f t="shared" si="3"/>
        <v>ORDER1156CUST150945403PaneerQ140</v>
      </c>
      <c r="F1691" s="14">
        <f t="shared" si="4"/>
        <v>45403</v>
      </c>
      <c r="G1691" s="13" t="str">
        <f t="shared" si="5"/>
        <v>ORDER1156</v>
      </c>
      <c r="H1691" s="13" t="str">
        <f t="shared" si="6"/>
        <v>CUST1509</v>
      </c>
      <c r="I1691" s="13" t="str">
        <f t="shared" si="7"/>
        <v>Paneer</v>
      </c>
      <c r="J1691" s="13" t="str">
        <f t="shared" si="8"/>
        <v>1</v>
      </c>
      <c r="K1691" s="13" t="str">
        <f t="shared" si="9"/>
        <v>40</v>
      </c>
    </row>
    <row r="1692">
      <c r="A1692" s="10">
        <v>1691.0</v>
      </c>
      <c r="B1692" s="11" t="s">
        <v>1710</v>
      </c>
      <c r="C1692" s="12" t="str">
        <f t="shared" si="1"/>
        <v>ORDER1155//CUST8484/45403/Butter/Q-1/*@?##125</v>
      </c>
      <c r="D1692" s="13" t="str">
        <f t="shared" si="2"/>
        <v>ORDER1155CUST848445403ButterQ-1*@?##125</v>
      </c>
      <c r="E1692" s="13" t="str">
        <f t="shared" si="3"/>
        <v>ORDER1155CUST848445403ButterQ1125</v>
      </c>
      <c r="F1692" s="14">
        <f t="shared" si="4"/>
        <v>45403</v>
      </c>
      <c r="G1692" s="13" t="str">
        <f t="shared" si="5"/>
        <v>ORDER1155</v>
      </c>
      <c r="H1692" s="13" t="str">
        <f t="shared" si="6"/>
        <v>CUST8484</v>
      </c>
      <c r="I1692" s="13" t="str">
        <f t="shared" si="7"/>
        <v>Butter</v>
      </c>
      <c r="J1692" s="13" t="str">
        <f t="shared" si="8"/>
        <v>1</v>
      </c>
      <c r="K1692" s="13" t="str">
        <f t="shared" si="9"/>
        <v>125</v>
      </c>
    </row>
    <row r="1693">
      <c r="A1693" s="10">
        <v>1692.0</v>
      </c>
      <c r="B1693" s="11" t="s">
        <v>1711</v>
      </c>
      <c r="C1693" s="12" t="str">
        <f t="shared" si="1"/>
        <v>ORDER1155//CUST8484/45403/CheeseSlices/Q-1/*@?##60</v>
      </c>
      <c r="D1693" s="13" t="str">
        <f t="shared" si="2"/>
        <v>ORDER1155CUST848445403CheeseSlicesQ-1*@?##60</v>
      </c>
      <c r="E1693" s="13" t="str">
        <f t="shared" si="3"/>
        <v>ORDER1155CUST848445403CheeseSlicesQ160</v>
      </c>
      <c r="F1693" s="14">
        <f t="shared" si="4"/>
        <v>45403</v>
      </c>
      <c r="G1693" s="13" t="str">
        <f t="shared" si="5"/>
        <v>ORDER1155</v>
      </c>
      <c r="H1693" s="13" t="str">
        <f t="shared" si="6"/>
        <v>CUST8484</v>
      </c>
      <c r="I1693" s="13" t="str">
        <f t="shared" si="7"/>
        <v>CheeseSlices</v>
      </c>
      <c r="J1693" s="13" t="str">
        <f t="shared" si="8"/>
        <v>1</v>
      </c>
      <c r="K1693" s="13" t="str">
        <f t="shared" si="9"/>
        <v>60</v>
      </c>
    </row>
    <row r="1694">
      <c r="A1694" s="10">
        <v>1693.0</v>
      </c>
      <c r="B1694" s="11" t="s">
        <v>1712</v>
      </c>
      <c r="C1694" s="12" t="str">
        <f t="shared" si="1"/>
        <v>ORDER1154//CUST6570/45403/Sugar/Q-1/*@?##22.5</v>
      </c>
      <c r="D1694" s="13" t="str">
        <f t="shared" si="2"/>
        <v>ORDER1154CUST657045403SugarQ-1*@?##22.5</v>
      </c>
      <c r="E1694" s="13" t="str">
        <f t="shared" si="3"/>
        <v>ORDER1154CUST657045403SugarQ122.5</v>
      </c>
      <c r="F1694" s="14">
        <f t="shared" si="4"/>
        <v>45403</v>
      </c>
      <c r="G1694" s="13" t="str">
        <f t="shared" si="5"/>
        <v>ORDER1154</v>
      </c>
      <c r="H1694" s="13" t="str">
        <f t="shared" si="6"/>
        <v>CUST6570</v>
      </c>
      <c r="I1694" s="13" t="str">
        <f t="shared" si="7"/>
        <v>Sugar</v>
      </c>
      <c r="J1694" s="13" t="str">
        <f t="shared" si="8"/>
        <v>1</v>
      </c>
      <c r="K1694" s="13" t="str">
        <f t="shared" si="9"/>
        <v>22.5</v>
      </c>
    </row>
    <row r="1695">
      <c r="A1695" s="10">
        <v>1694.0</v>
      </c>
      <c r="B1695" s="11" t="s">
        <v>1713</v>
      </c>
      <c r="C1695" s="12" t="str">
        <f t="shared" si="1"/>
        <v>ORDER1154//CUST6570/45403/CookingOil/Q-1/*@?##75</v>
      </c>
      <c r="D1695" s="13" t="str">
        <f t="shared" si="2"/>
        <v>ORDER1154CUST657045403CookingOilQ-1*@?##75</v>
      </c>
      <c r="E1695" s="13" t="str">
        <f t="shared" si="3"/>
        <v>ORDER1154CUST657045403CookingOilQ175</v>
      </c>
      <c r="F1695" s="14">
        <f t="shared" si="4"/>
        <v>45403</v>
      </c>
      <c r="G1695" s="13" t="str">
        <f t="shared" si="5"/>
        <v>ORDER1154</v>
      </c>
      <c r="H1695" s="13" t="str">
        <f t="shared" si="6"/>
        <v>CUST6570</v>
      </c>
      <c r="I1695" s="13" t="str">
        <f t="shared" si="7"/>
        <v>CookingOil</v>
      </c>
      <c r="J1695" s="13" t="str">
        <f t="shared" si="8"/>
        <v>1</v>
      </c>
      <c r="K1695" s="13" t="str">
        <f t="shared" si="9"/>
        <v>75</v>
      </c>
    </row>
    <row r="1696">
      <c r="A1696" s="10">
        <v>1695.0</v>
      </c>
      <c r="B1696" s="11" t="s">
        <v>1714</v>
      </c>
      <c r="C1696" s="12" t="str">
        <f t="shared" si="1"/>
        <v>ORDER1153//CUST8951/45403/TeaLeaves/Q-1/*@?##60</v>
      </c>
      <c r="D1696" s="13" t="str">
        <f t="shared" si="2"/>
        <v>ORDER1153CUST895145403TeaLeavesQ-1*@?##60</v>
      </c>
      <c r="E1696" s="13" t="str">
        <f t="shared" si="3"/>
        <v>ORDER1153CUST895145403TeaLeavesQ160</v>
      </c>
      <c r="F1696" s="14">
        <f t="shared" si="4"/>
        <v>45403</v>
      </c>
      <c r="G1696" s="13" t="str">
        <f t="shared" si="5"/>
        <v>ORDER1153</v>
      </c>
      <c r="H1696" s="13" t="str">
        <f t="shared" si="6"/>
        <v>CUST8951</v>
      </c>
      <c r="I1696" s="13" t="str">
        <f t="shared" si="7"/>
        <v>TeaLeaves</v>
      </c>
      <c r="J1696" s="13" t="str">
        <f t="shared" si="8"/>
        <v>1</v>
      </c>
      <c r="K1696" s="13" t="str">
        <f t="shared" si="9"/>
        <v>60</v>
      </c>
    </row>
    <row r="1697">
      <c r="A1697" s="10">
        <v>1696.0</v>
      </c>
      <c r="B1697" s="11" t="s">
        <v>1715</v>
      </c>
      <c r="C1697" s="12" t="str">
        <f t="shared" si="1"/>
        <v>ORDER1153//CUST8951/45403/CoffeePowder/Q-1/*@?##45</v>
      </c>
      <c r="D1697" s="13" t="str">
        <f t="shared" si="2"/>
        <v>ORDER1153CUST895145403CoffeePowderQ-1*@?##45</v>
      </c>
      <c r="E1697" s="13" t="str">
        <f t="shared" si="3"/>
        <v>ORDER1153CUST895145403CoffeePowderQ145</v>
      </c>
      <c r="F1697" s="14">
        <f t="shared" si="4"/>
        <v>45403</v>
      </c>
      <c r="G1697" s="13" t="str">
        <f t="shared" si="5"/>
        <v>ORDER1153</v>
      </c>
      <c r="H1697" s="13" t="str">
        <f t="shared" si="6"/>
        <v>CUST8951</v>
      </c>
      <c r="I1697" s="13" t="str">
        <f t="shared" si="7"/>
        <v>CoffeePowder</v>
      </c>
      <c r="J1697" s="13" t="str">
        <f t="shared" si="8"/>
        <v>1</v>
      </c>
      <c r="K1697" s="13" t="str">
        <f t="shared" si="9"/>
        <v>45</v>
      </c>
    </row>
    <row r="1698">
      <c r="A1698" s="10">
        <v>1697.0</v>
      </c>
      <c r="B1698" s="11" t="s">
        <v>1716</v>
      </c>
      <c r="C1698" s="12" t="str">
        <f t="shared" si="1"/>
        <v>ORDER1152//CUST7626/45402/Biscuits/Q-1/*@?##20</v>
      </c>
      <c r="D1698" s="13" t="str">
        <f t="shared" si="2"/>
        <v>ORDER1152CUST762645402BiscuitsQ-1*@?##20</v>
      </c>
      <c r="E1698" s="13" t="str">
        <f t="shared" si="3"/>
        <v>ORDER1152CUST762645402BiscuitsQ120</v>
      </c>
      <c r="F1698" s="14">
        <f t="shared" si="4"/>
        <v>45402</v>
      </c>
      <c r="G1698" s="13" t="str">
        <f t="shared" si="5"/>
        <v>ORDER1152</v>
      </c>
      <c r="H1698" s="13" t="str">
        <f t="shared" si="6"/>
        <v>CUST7626</v>
      </c>
      <c r="I1698" s="13" t="str">
        <f t="shared" si="7"/>
        <v>Biscuits</v>
      </c>
      <c r="J1698" s="13" t="str">
        <f t="shared" si="8"/>
        <v>1</v>
      </c>
      <c r="K1698" s="13" t="str">
        <f t="shared" si="9"/>
        <v>20</v>
      </c>
    </row>
    <row r="1699">
      <c r="A1699" s="10">
        <v>1698.0</v>
      </c>
      <c r="B1699" s="11" t="s">
        <v>1717</v>
      </c>
      <c r="C1699" s="12" t="str">
        <f t="shared" si="1"/>
        <v>ORDER1152//CUST7626/45402/Chocolates/Q-1/*@?##50</v>
      </c>
      <c r="D1699" s="13" t="str">
        <f t="shared" si="2"/>
        <v>ORDER1152CUST762645402ChocolatesQ-1*@?##50</v>
      </c>
      <c r="E1699" s="13" t="str">
        <f t="shared" si="3"/>
        <v>ORDER1152CUST762645402ChocolatesQ150</v>
      </c>
      <c r="F1699" s="14">
        <f t="shared" si="4"/>
        <v>45402</v>
      </c>
      <c r="G1699" s="13" t="str">
        <f t="shared" si="5"/>
        <v>ORDER1152</v>
      </c>
      <c r="H1699" s="13" t="str">
        <f t="shared" si="6"/>
        <v>CUST7626</v>
      </c>
      <c r="I1699" s="13" t="str">
        <f t="shared" si="7"/>
        <v>Chocolates</v>
      </c>
      <c r="J1699" s="13" t="str">
        <f t="shared" si="8"/>
        <v>1</v>
      </c>
      <c r="K1699" s="13" t="str">
        <f t="shared" si="9"/>
        <v>50</v>
      </c>
    </row>
    <row r="1700">
      <c r="A1700" s="10">
        <v>1699.0</v>
      </c>
      <c r="B1700" s="11" t="s">
        <v>1718</v>
      </c>
      <c r="C1700" s="12" t="str">
        <f t="shared" si="1"/>
        <v>ORDER1151//CUST2624/45402/IceCream/Q-1/*@?##90</v>
      </c>
      <c r="D1700" s="13" t="str">
        <f t="shared" si="2"/>
        <v>ORDER1151CUST262445402IceCreamQ-1*@?##90</v>
      </c>
      <c r="E1700" s="13" t="str">
        <f t="shared" si="3"/>
        <v>ORDER1151CUST262445402IceCreamQ190</v>
      </c>
      <c r="F1700" s="14">
        <f t="shared" si="4"/>
        <v>45402</v>
      </c>
      <c r="G1700" s="13" t="str">
        <f t="shared" si="5"/>
        <v>ORDER1151</v>
      </c>
      <c r="H1700" s="13" t="str">
        <f t="shared" si="6"/>
        <v>CUST2624</v>
      </c>
      <c r="I1700" s="13" t="str">
        <f t="shared" si="7"/>
        <v>IceCream</v>
      </c>
      <c r="J1700" s="13" t="str">
        <f t="shared" si="8"/>
        <v>1</v>
      </c>
      <c r="K1700" s="13" t="str">
        <f t="shared" si="9"/>
        <v>90</v>
      </c>
    </row>
    <row r="1701">
      <c r="A1701" s="10">
        <v>1700.0</v>
      </c>
      <c r="B1701" s="11" t="s">
        <v>1719</v>
      </c>
      <c r="C1701" s="12" t="str">
        <f t="shared" si="1"/>
        <v>ORDER1151//CUST2624/45402/SoftDrink/Q-1/*@?##50</v>
      </c>
      <c r="D1701" s="13" t="str">
        <f t="shared" si="2"/>
        <v>ORDER1151CUST262445402SoftDrinkQ-1*@?##50</v>
      </c>
      <c r="E1701" s="13" t="str">
        <f t="shared" si="3"/>
        <v>ORDER1151CUST262445402SoftDrinkQ150</v>
      </c>
      <c r="F1701" s="14">
        <f t="shared" si="4"/>
        <v>45402</v>
      </c>
      <c r="G1701" s="13" t="str">
        <f t="shared" si="5"/>
        <v>ORDER1151</v>
      </c>
      <c r="H1701" s="13" t="str">
        <f t="shared" si="6"/>
        <v>CUST2624</v>
      </c>
      <c r="I1701" s="13" t="str">
        <f t="shared" si="7"/>
        <v>SoftDrink</v>
      </c>
      <c r="J1701" s="13" t="str">
        <f t="shared" si="8"/>
        <v>1</v>
      </c>
      <c r="K1701" s="13" t="str">
        <f t="shared" si="9"/>
        <v>50</v>
      </c>
    </row>
    <row r="1702">
      <c r="A1702" s="10">
        <v>1701.0</v>
      </c>
      <c r="B1702" s="11" t="s">
        <v>1720</v>
      </c>
      <c r="C1702" s="12" t="str">
        <f t="shared" si="1"/>
        <v>ORDER1150//CUST6549/45402/BasmatiRice/Q-1/*@?##60</v>
      </c>
      <c r="D1702" s="13" t="str">
        <f t="shared" si="2"/>
        <v>ORDER1150CUST654945402BasmatiRiceQ-1*@?##60</v>
      </c>
      <c r="E1702" s="13" t="str">
        <f t="shared" si="3"/>
        <v>ORDER1150CUST654945402BasmatiRiceQ160</v>
      </c>
      <c r="F1702" s="14">
        <f t="shared" si="4"/>
        <v>45402</v>
      </c>
      <c r="G1702" s="13" t="str">
        <f t="shared" si="5"/>
        <v>ORDER1150</v>
      </c>
      <c r="H1702" s="13" t="str">
        <f t="shared" si="6"/>
        <v>CUST6549</v>
      </c>
      <c r="I1702" s="13" t="str">
        <f t="shared" si="7"/>
        <v>BasmatiRice</v>
      </c>
      <c r="J1702" s="13" t="str">
        <f t="shared" si="8"/>
        <v>1</v>
      </c>
      <c r="K1702" s="13" t="str">
        <f t="shared" si="9"/>
        <v>60</v>
      </c>
    </row>
    <row r="1703">
      <c r="A1703" s="10">
        <v>1702.0</v>
      </c>
      <c r="B1703" s="11" t="s">
        <v>1721</v>
      </c>
      <c r="C1703" s="12" t="str">
        <f t="shared" si="1"/>
        <v>ORDER1150//CUST6549/45402/WholeWheatBread/Q-1/*@?##20</v>
      </c>
      <c r="D1703" s="13" t="str">
        <f t="shared" si="2"/>
        <v>ORDER1150CUST654945402WholeWheatBreadQ-1*@?##20</v>
      </c>
      <c r="E1703" s="13" t="str">
        <f t="shared" si="3"/>
        <v>ORDER1150CUST654945402WholeWheatBreadQ120</v>
      </c>
      <c r="F1703" s="14">
        <f t="shared" si="4"/>
        <v>45402</v>
      </c>
      <c r="G1703" s="13" t="str">
        <f t="shared" si="5"/>
        <v>ORDER1150</v>
      </c>
      <c r="H1703" s="13" t="str">
        <f t="shared" si="6"/>
        <v>CUST6549</v>
      </c>
      <c r="I1703" s="13" t="str">
        <f t="shared" si="7"/>
        <v>WholeWheatBread</v>
      </c>
      <c r="J1703" s="13" t="str">
        <f t="shared" si="8"/>
        <v>1</v>
      </c>
      <c r="K1703" s="13" t="str">
        <f t="shared" si="9"/>
        <v>20</v>
      </c>
    </row>
    <row r="1704">
      <c r="A1704" s="10">
        <v>1703.0</v>
      </c>
      <c r="B1704" s="11" t="s">
        <v>1722</v>
      </c>
      <c r="C1704" s="12" t="str">
        <f t="shared" si="1"/>
        <v>ORDER1149//CUST6818/45402/FreshMilk/Q-1/*@?##30</v>
      </c>
      <c r="D1704" s="13" t="str">
        <f t="shared" si="2"/>
        <v>ORDER1149CUST681845402FreshMilkQ-1*@?##30</v>
      </c>
      <c r="E1704" s="13" t="str">
        <f t="shared" si="3"/>
        <v>ORDER1149CUST681845402FreshMilkQ130</v>
      </c>
      <c r="F1704" s="14">
        <f t="shared" si="4"/>
        <v>45402</v>
      </c>
      <c r="G1704" s="13" t="str">
        <f t="shared" si="5"/>
        <v>ORDER1149</v>
      </c>
      <c r="H1704" s="13" t="str">
        <f t="shared" si="6"/>
        <v>CUST6818</v>
      </c>
      <c r="I1704" s="13" t="str">
        <f t="shared" si="7"/>
        <v>FreshMilk</v>
      </c>
      <c r="J1704" s="13" t="str">
        <f t="shared" si="8"/>
        <v>1</v>
      </c>
      <c r="K1704" s="13" t="str">
        <f t="shared" si="9"/>
        <v>30</v>
      </c>
    </row>
    <row r="1705">
      <c r="A1705" s="10">
        <v>1704.0</v>
      </c>
      <c r="B1705" s="11" t="s">
        <v>1723</v>
      </c>
      <c r="C1705" s="12" t="str">
        <f t="shared" si="1"/>
        <v>ORDER1149//CUST6818/45402/Eggs/Q-2/*@?##80</v>
      </c>
      <c r="D1705" s="13" t="str">
        <f t="shared" si="2"/>
        <v>ORDER1149CUST681845402EggsQ-2*@?##80</v>
      </c>
      <c r="E1705" s="13" t="str">
        <f t="shared" si="3"/>
        <v>ORDER1149CUST681845402EggsQ280</v>
      </c>
      <c r="F1705" s="14">
        <f t="shared" si="4"/>
        <v>45402</v>
      </c>
      <c r="G1705" s="13" t="str">
        <f t="shared" si="5"/>
        <v>ORDER1149</v>
      </c>
      <c r="H1705" s="13" t="str">
        <f t="shared" si="6"/>
        <v>CUST6818</v>
      </c>
      <c r="I1705" s="13" t="str">
        <f t="shared" si="7"/>
        <v>Eggs</v>
      </c>
      <c r="J1705" s="13" t="str">
        <f t="shared" si="8"/>
        <v>2</v>
      </c>
      <c r="K1705" s="13" t="str">
        <f t="shared" si="9"/>
        <v>80</v>
      </c>
    </row>
    <row r="1706">
      <c r="A1706" s="10">
        <v>1705.0</v>
      </c>
      <c r="B1706" s="11" t="s">
        <v>1724</v>
      </c>
      <c r="C1706" s="12" t="str">
        <f t="shared" si="1"/>
        <v>ORDER1148//CUST4485/45402/ChickenBreast/Q-1/*@?##125</v>
      </c>
      <c r="D1706" s="13" t="str">
        <f t="shared" si="2"/>
        <v>ORDER1148CUST448545402ChickenBreastQ-1*@?##125</v>
      </c>
      <c r="E1706" s="13" t="str">
        <f t="shared" si="3"/>
        <v>ORDER1148CUST448545402ChickenBreastQ1125</v>
      </c>
      <c r="F1706" s="14">
        <f t="shared" si="4"/>
        <v>45402</v>
      </c>
      <c r="G1706" s="13" t="str">
        <f t="shared" si="5"/>
        <v>ORDER1148</v>
      </c>
      <c r="H1706" s="13" t="str">
        <f t="shared" si="6"/>
        <v>CUST4485</v>
      </c>
      <c r="I1706" s="13" t="str">
        <f t="shared" si="7"/>
        <v>ChickenBreast</v>
      </c>
      <c r="J1706" s="13" t="str">
        <f t="shared" si="8"/>
        <v>1</v>
      </c>
      <c r="K1706" s="13" t="str">
        <f t="shared" si="9"/>
        <v>125</v>
      </c>
    </row>
    <row r="1707">
      <c r="A1707" s="10">
        <v>1706.0</v>
      </c>
      <c r="B1707" s="11" t="s">
        <v>1725</v>
      </c>
      <c r="C1707" s="12" t="str">
        <f t="shared" si="1"/>
        <v>ORDER1148//CUST4485/45402/Apples/Q-1/*@?##75</v>
      </c>
      <c r="D1707" s="13" t="str">
        <f t="shared" si="2"/>
        <v>ORDER1148CUST448545402ApplesQ-1*@?##75</v>
      </c>
      <c r="E1707" s="13" t="str">
        <f t="shared" si="3"/>
        <v>ORDER1148CUST448545402ApplesQ175</v>
      </c>
      <c r="F1707" s="14">
        <f t="shared" si="4"/>
        <v>45402</v>
      </c>
      <c r="G1707" s="13" t="str">
        <f t="shared" si="5"/>
        <v>ORDER1148</v>
      </c>
      <c r="H1707" s="13" t="str">
        <f t="shared" si="6"/>
        <v>CUST4485</v>
      </c>
      <c r="I1707" s="13" t="str">
        <f t="shared" si="7"/>
        <v>Apples</v>
      </c>
      <c r="J1707" s="13" t="str">
        <f t="shared" si="8"/>
        <v>1</v>
      </c>
      <c r="K1707" s="13" t="str">
        <f t="shared" si="9"/>
        <v>75</v>
      </c>
    </row>
    <row r="1708">
      <c r="A1708" s="10">
        <v>1707.0</v>
      </c>
      <c r="B1708" s="11" t="s">
        <v>1726</v>
      </c>
      <c r="C1708" s="12" t="str">
        <f t="shared" si="1"/>
        <v>ORDER1147//CUST4022/45402/Bananas/Q-1/*@?##25</v>
      </c>
      <c r="D1708" s="13" t="str">
        <f t="shared" si="2"/>
        <v>ORDER1147CUST402245402BananasQ-1*@?##25</v>
      </c>
      <c r="E1708" s="13" t="str">
        <f t="shared" si="3"/>
        <v>ORDER1147CUST402245402BananasQ125</v>
      </c>
      <c r="F1708" s="14">
        <f t="shared" si="4"/>
        <v>45402</v>
      </c>
      <c r="G1708" s="13" t="str">
        <f t="shared" si="5"/>
        <v>ORDER1147</v>
      </c>
      <c r="H1708" s="13" t="str">
        <f t="shared" si="6"/>
        <v>CUST4022</v>
      </c>
      <c r="I1708" s="13" t="str">
        <f t="shared" si="7"/>
        <v>Bananas</v>
      </c>
      <c r="J1708" s="13" t="str">
        <f t="shared" si="8"/>
        <v>1</v>
      </c>
      <c r="K1708" s="13" t="str">
        <f t="shared" si="9"/>
        <v>25</v>
      </c>
    </row>
    <row r="1709">
      <c r="A1709" s="10">
        <v>1708.0</v>
      </c>
      <c r="B1709" s="11" t="s">
        <v>1727</v>
      </c>
      <c r="C1709" s="12" t="str">
        <f t="shared" si="1"/>
        <v>ORDER1147//CUST4022/45402/Potatoes/Q-2/*@?##30</v>
      </c>
      <c r="D1709" s="13" t="str">
        <f t="shared" si="2"/>
        <v>ORDER1147CUST402245402PotatoesQ-2*@?##30</v>
      </c>
      <c r="E1709" s="13" t="str">
        <f t="shared" si="3"/>
        <v>ORDER1147CUST402245402PotatoesQ230</v>
      </c>
      <c r="F1709" s="14">
        <f t="shared" si="4"/>
        <v>45402</v>
      </c>
      <c r="G1709" s="13" t="str">
        <f t="shared" si="5"/>
        <v>ORDER1147</v>
      </c>
      <c r="H1709" s="13" t="str">
        <f t="shared" si="6"/>
        <v>CUST4022</v>
      </c>
      <c r="I1709" s="13" t="str">
        <f t="shared" si="7"/>
        <v>Potatoes</v>
      </c>
      <c r="J1709" s="13" t="str">
        <f t="shared" si="8"/>
        <v>2</v>
      </c>
      <c r="K1709" s="13" t="str">
        <f t="shared" si="9"/>
        <v>30</v>
      </c>
    </row>
    <row r="1710">
      <c r="A1710" s="10">
        <v>1709.0</v>
      </c>
      <c r="B1710" s="11" t="s">
        <v>1728</v>
      </c>
      <c r="C1710" s="12" t="str">
        <f t="shared" si="1"/>
        <v>ORDER1146//CUST2188/45402/Onions/Q-2/*@?##25</v>
      </c>
      <c r="D1710" s="13" t="str">
        <f t="shared" si="2"/>
        <v>ORDER1146CUST218845402OnionsQ-2*@?##25</v>
      </c>
      <c r="E1710" s="13" t="str">
        <f t="shared" si="3"/>
        <v>ORDER1146CUST218845402OnionsQ225</v>
      </c>
      <c r="F1710" s="14">
        <f t="shared" si="4"/>
        <v>45402</v>
      </c>
      <c r="G1710" s="13" t="str">
        <f t="shared" si="5"/>
        <v>ORDER1146</v>
      </c>
      <c r="H1710" s="13" t="str">
        <f t="shared" si="6"/>
        <v>CUST2188</v>
      </c>
      <c r="I1710" s="13" t="str">
        <f t="shared" si="7"/>
        <v>Onions</v>
      </c>
      <c r="J1710" s="13" t="str">
        <f t="shared" si="8"/>
        <v>2</v>
      </c>
      <c r="K1710" s="13" t="str">
        <f t="shared" si="9"/>
        <v>25</v>
      </c>
    </row>
    <row r="1711">
      <c r="A1711" s="10">
        <v>1710.0</v>
      </c>
      <c r="B1711" s="11" t="s">
        <v>1729</v>
      </c>
      <c r="C1711" s="12" t="str">
        <f t="shared" si="1"/>
        <v>ORDER1146//CUST2188/45402/Paneer/Q-1/*@?##40</v>
      </c>
      <c r="D1711" s="13" t="str">
        <f t="shared" si="2"/>
        <v>ORDER1146CUST218845402PaneerQ-1*@?##40</v>
      </c>
      <c r="E1711" s="13" t="str">
        <f t="shared" si="3"/>
        <v>ORDER1146CUST218845402PaneerQ140</v>
      </c>
      <c r="F1711" s="14">
        <f t="shared" si="4"/>
        <v>45402</v>
      </c>
      <c r="G1711" s="13" t="str">
        <f t="shared" si="5"/>
        <v>ORDER1146</v>
      </c>
      <c r="H1711" s="13" t="str">
        <f t="shared" si="6"/>
        <v>CUST2188</v>
      </c>
      <c r="I1711" s="13" t="str">
        <f t="shared" si="7"/>
        <v>Paneer</v>
      </c>
      <c r="J1711" s="13" t="str">
        <f t="shared" si="8"/>
        <v>1</v>
      </c>
      <c r="K1711" s="13" t="str">
        <f t="shared" si="9"/>
        <v>40</v>
      </c>
    </row>
    <row r="1712">
      <c r="A1712" s="10">
        <v>1711.0</v>
      </c>
      <c r="B1712" s="11" t="s">
        <v>1730</v>
      </c>
      <c r="C1712" s="12" t="str">
        <f t="shared" si="1"/>
        <v>ORDER1145//CUST6210/45402/Butter/Q-1/*@?##125</v>
      </c>
      <c r="D1712" s="13" t="str">
        <f t="shared" si="2"/>
        <v>ORDER1145CUST621045402ButterQ-1*@?##125</v>
      </c>
      <c r="E1712" s="13" t="str">
        <f t="shared" si="3"/>
        <v>ORDER1145CUST621045402ButterQ1125</v>
      </c>
      <c r="F1712" s="14">
        <f t="shared" si="4"/>
        <v>45402</v>
      </c>
      <c r="G1712" s="13" t="str">
        <f t="shared" si="5"/>
        <v>ORDER1145</v>
      </c>
      <c r="H1712" s="13" t="str">
        <f t="shared" si="6"/>
        <v>CUST6210</v>
      </c>
      <c r="I1712" s="13" t="str">
        <f t="shared" si="7"/>
        <v>Butter</v>
      </c>
      <c r="J1712" s="13" t="str">
        <f t="shared" si="8"/>
        <v>1</v>
      </c>
      <c r="K1712" s="13" t="str">
        <f t="shared" si="9"/>
        <v>125</v>
      </c>
    </row>
    <row r="1713">
      <c r="A1713" s="10">
        <v>1712.0</v>
      </c>
      <c r="B1713" s="11" t="s">
        <v>1731</v>
      </c>
      <c r="C1713" s="12" t="str">
        <f t="shared" si="1"/>
        <v>ORDER1145//CUST6210/45402/CheeseSlices/Q-1/*@?##60</v>
      </c>
      <c r="D1713" s="13" t="str">
        <f t="shared" si="2"/>
        <v>ORDER1145CUST621045402CheeseSlicesQ-1*@?##60</v>
      </c>
      <c r="E1713" s="13" t="str">
        <f t="shared" si="3"/>
        <v>ORDER1145CUST621045402CheeseSlicesQ160</v>
      </c>
      <c r="F1713" s="14">
        <f t="shared" si="4"/>
        <v>45402</v>
      </c>
      <c r="G1713" s="13" t="str">
        <f t="shared" si="5"/>
        <v>ORDER1145</v>
      </c>
      <c r="H1713" s="13" t="str">
        <f t="shared" si="6"/>
        <v>CUST6210</v>
      </c>
      <c r="I1713" s="13" t="str">
        <f t="shared" si="7"/>
        <v>CheeseSlices</v>
      </c>
      <c r="J1713" s="13" t="str">
        <f t="shared" si="8"/>
        <v>1</v>
      </c>
      <c r="K1713" s="13" t="str">
        <f t="shared" si="9"/>
        <v>60</v>
      </c>
    </row>
    <row r="1714">
      <c r="A1714" s="10">
        <v>1713.0</v>
      </c>
      <c r="B1714" s="11" t="s">
        <v>1732</v>
      </c>
      <c r="C1714" s="12" t="str">
        <f t="shared" si="1"/>
        <v>ORDER1144//CUST6210/45401/Sugar/Q-1/*@?##22.5</v>
      </c>
      <c r="D1714" s="13" t="str">
        <f t="shared" si="2"/>
        <v>ORDER1144CUST621045401SugarQ-1*@?##22.5</v>
      </c>
      <c r="E1714" s="13" t="str">
        <f t="shared" si="3"/>
        <v>ORDER1144CUST621045401SugarQ122.5</v>
      </c>
      <c r="F1714" s="14">
        <f t="shared" si="4"/>
        <v>45401</v>
      </c>
      <c r="G1714" s="13" t="str">
        <f t="shared" si="5"/>
        <v>ORDER1144</v>
      </c>
      <c r="H1714" s="13" t="str">
        <f t="shared" si="6"/>
        <v>CUST6210</v>
      </c>
      <c r="I1714" s="13" t="str">
        <f t="shared" si="7"/>
        <v>Sugar</v>
      </c>
      <c r="J1714" s="13" t="str">
        <f t="shared" si="8"/>
        <v>1</v>
      </c>
      <c r="K1714" s="13" t="str">
        <f t="shared" si="9"/>
        <v>22.5</v>
      </c>
    </row>
    <row r="1715">
      <c r="A1715" s="10">
        <v>1714.0</v>
      </c>
      <c r="B1715" s="11" t="s">
        <v>1733</v>
      </c>
      <c r="C1715" s="12" t="str">
        <f t="shared" si="1"/>
        <v>ORDER1144//CUST6210/45401/CookingOil/Q-1/*@?##75</v>
      </c>
      <c r="D1715" s="13" t="str">
        <f t="shared" si="2"/>
        <v>ORDER1144CUST621045401CookingOilQ-1*@?##75</v>
      </c>
      <c r="E1715" s="13" t="str">
        <f t="shared" si="3"/>
        <v>ORDER1144CUST621045401CookingOilQ175</v>
      </c>
      <c r="F1715" s="14">
        <f t="shared" si="4"/>
        <v>45401</v>
      </c>
      <c r="G1715" s="13" t="str">
        <f t="shared" si="5"/>
        <v>ORDER1144</v>
      </c>
      <c r="H1715" s="13" t="str">
        <f t="shared" si="6"/>
        <v>CUST6210</v>
      </c>
      <c r="I1715" s="13" t="str">
        <f t="shared" si="7"/>
        <v>CookingOil</v>
      </c>
      <c r="J1715" s="13" t="str">
        <f t="shared" si="8"/>
        <v>1</v>
      </c>
      <c r="K1715" s="13" t="str">
        <f t="shared" si="9"/>
        <v>75</v>
      </c>
    </row>
    <row r="1716">
      <c r="A1716" s="10">
        <v>1715.0</v>
      </c>
      <c r="B1716" s="11" t="s">
        <v>1734</v>
      </c>
      <c r="C1716" s="12" t="str">
        <f t="shared" si="1"/>
        <v>ORDER1143//CUST5349/45401/TeaLeaves/Q-1/*@?##60</v>
      </c>
      <c r="D1716" s="13" t="str">
        <f t="shared" si="2"/>
        <v>ORDER1143CUST534945401TeaLeavesQ-1*@?##60</v>
      </c>
      <c r="E1716" s="13" t="str">
        <f t="shared" si="3"/>
        <v>ORDER1143CUST534945401TeaLeavesQ160</v>
      </c>
      <c r="F1716" s="14">
        <f t="shared" si="4"/>
        <v>45401</v>
      </c>
      <c r="G1716" s="13" t="str">
        <f t="shared" si="5"/>
        <v>ORDER1143</v>
      </c>
      <c r="H1716" s="13" t="str">
        <f t="shared" si="6"/>
        <v>CUST5349</v>
      </c>
      <c r="I1716" s="13" t="str">
        <f t="shared" si="7"/>
        <v>TeaLeaves</v>
      </c>
      <c r="J1716" s="13" t="str">
        <f t="shared" si="8"/>
        <v>1</v>
      </c>
      <c r="K1716" s="13" t="str">
        <f t="shared" si="9"/>
        <v>60</v>
      </c>
    </row>
    <row r="1717">
      <c r="A1717" s="10">
        <v>1716.0</v>
      </c>
      <c r="B1717" s="11" t="s">
        <v>1735</v>
      </c>
      <c r="C1717" s="12" t="str">
        <f t="shared" si="1"/>
        <v>ORDER1143//CUST5349/45401/CoffeePowder/Q-1/*@?##45</v>
      </c>
      <c r="D1717" s="13" t="str">
        <f t="shared" si="2"/>
        <v>ORDER1143CUST534945401CoffeePowderQ-1*@?##45</v>
      </c>
      <c r="E1717" s="13" t="str">
        <f t="shared" si="3"/>
        <v>ORDER1143CUST534945401CoffeePowderQ145</v>
      </c>
      <c r="F1717" s="14">
        <f t="shared" si="4"/>
        <v>45401</v>
      </c>
      <c r="G1717" s="13" t="str">
        <f t="shared" si="5"/>
        <v>ORDER1143</v>
      </c>
      <c r="H1717" s="13" t="str">
        <f t="shared" si="6"/>
        <v>CUST5349</v>
      </c>
      <c r="I1717" s="13" t="str">
        <f t="shared" si="7"/>
        <v>CoffeePowder</v>
      </c>
      <c r="J1717" s="13" t="str">
        <f t="shared" si="8"/>
        <v>1</v>
      </c>
      <c r="K1717" s="13" t="str">
        <f t="shared" si="9"/>
        <v>45</v>
      </c>
    </row>
    <row r="1718">
      <c r="A1718" s="10">
        <v>1717.0</v>
      </c>
      <c r="B1718" s="11" t="s">
        <v>1736</v>
      </c>
      <c r="C1718" s="12" t="str">
        <f t="shared" si="1"/>
        <v>ORDER1142//CUST6549/45401/Biscuits/Q-1/*@?##20</v>
      </c>
      <c r="D1718" s="13" t="str">
        <f t="shared" si="2"/>
        <v>ORDER1142CUST654945401BiscuitsQ-1*@?##20</v>
      </c>
      <c r="E1718" s="13" t="str">
        <f t="shared" si="3"/>
        <v>ORDER1142CUST654945401BiscuitsQ120</v>
      </c>
      <c r="F1718" s="14">
        <f t="shared" si="4"/>
        <v>45401</v>
      </c>
      <c r="G1718" s="13" t="str">
        <f t="shared" si="5"/>
        <v>ORDER1142</v>
      </c>
      <c r="H1718" s="13" t="str">
        <f t="shared" si="6"/>
        <v>CUST6549</v>
      </c>
      <c r="I1718" s="13" t="str">
        <f t="shared" si="7"/>
        <v>Biscuits</v>
      </c>
      <c r="J1718" s="13" t="str">
        <f t="shared" si="8"/>
        <v>1</v>
      </c>
      <c r="K1718" s="13" t="str">
        <f t="shared" si="9"/>
        <v>20</v>
      </c>
    </row>
    <row r="1719">
      <c r="A1719" s="10">
        <v>1718.0</v>
      </c>
      <c r="B1719" s="11" t="s">
        <v>1737</v>
      </c>
      <c r="C1719" s="12" t="str">
        <f t="shared" si="1"/>
        <v>ORDER1142//CUST6549/45401/Chocolates/Q-1/*@?##50</v>
      </c>
      <c r="D1719" s="13" t="str">
        <f t="shared" si="2"/>
        <v>ORDER1142CUST654945401ChocolatesQ-1*@?##50</v>
      </c>
      <c r="E1719" s="13" t="str">
        <f t="shared" si="3"/>
        <v>ORDER1142CUST654945401ChocolatesQ150</v>
      </c>
      <c r="F1719" s="14">
        <f t="shared" si="4"/>
        <v>45401</v>
      </c>
      <c r="G1719" s="13" t="str">
        <f t="shared" si="5"/>
        <v>ORDER1142</v>
      </c>
      <c r="H1719" s="13" t="str">
        <f t="shared" si="6"/>
        <v>CUST6549</v>
      </c>
      <c r="I1719" s="13" t="str">
        <f t="shared" si="7"/>
        <v>Chocolates</v>
      </c>
      <c r="J1719" s="13" t="str">
        <f t="shared" si="8"/>
        <v>1</v>
      </c>
      <c r="K1719" s="13" t="str">
        <f t="shared" si="9"/>
        <v>50</v>
      </c>
    </row>
    <row r="1720">
      <c r="A1720" s="10">
        <v>1719.0</v>
      </c>
      <c r="B1720" s="11" t="s">
        <v>1738</v>
      </c>
      <c r="C1720" s="12" t="str">
        <f t="shared" si="1"/>
        <v>ORDER1141//CUST6818/45401/IceCream/Q-1/*@?##90</v>
      </c>
      <c r="D1720" s="13" t="str">
        <f t="shared" si="2"/>
        <v>ORDER1141CUST681845401IceCreamQ-1*@?##90</v>
      </c>
      <c r="E1720" s="13" t="str">
        <f t="shared" si="3"/>
        <v>ORDER1141CUST681845401IceCreamQ190</v>
      </c>
      <c r="F1720" s="14">
        <f t="shared" si="4"/>
        <v>45401</v>
      </c>
      <c r="G1720" s="13" t="str">
        <f t="shared" si="5"/>
        <v>ORDER1141</v>
      </c>
      <c r="H1720" s="13" t="str">
        <f t="shared" si="6"/>
        <v>CUST6818</v>
      </c>
      <c r="I1720" s="13" t="str">
        <f t="shared" si="7"/>
        <v>IceCream</v>
      </c>
      <c r="J1720" s="13" t="str">
        <f t="shared" si="8"/>
        <v>1</v>
      </c>
      <c r="K1720" s="13" t="str">
        <f t="shared" si="9"/>
        <v>90</v>
      </c>
    </row>
    <row r="1721">
      <c r="A1721" s="10">
        <v>1720.0</v>
      </c>
      <c r="B1721" s="11" t="s">
        <v>1739</v>
      </c>
      <c r="C1721" s="12" t="str">
        <f t="shared" si="1"/>
        <v>ORDER1141//CUST6818/45401/SoftDrink/Q-1/*@?##50</v>
      </c>
      <c r="D1721" s="13" t="str">
        <f t="shared" si="2"/>
        <v>ORDER1141CUST681845401SoftDrinkQ-1*@?##50</v>
      </c>
      <c r="E1721" s="13" t="str">
        <f t="shared" si="3"/>
        <v>ORDER1141CUST681845401SoftDrinkQ150</v>
      </c>
      <c r="F1721" s="14">
        <f t="shared" si="4"/>
        <v>45401</v>
      </c>
      <c r="G1721" s="13" t="str">
        <f t="shared" si="5"/>
        <v>ORDER1141</v>
      </c>
      <c r="H1721" s="13" t="str">
        <f t="shared" si="6"/>
        <v>CUST6818</v>
      </c>
      <c r="I1721" s="13" t="str">
        <f t="shared" si="7"/>
        <v>SoftDrink</v>
      </c>
      <c r="J1721" s="13" t="str">
        <f t="shared" si="8"/>
        <v>1</v>
      </c>
      <c r="K1721" s="13" t="str">
        <f t="shared" si="9"/>
        <v>50</v>
      </c>
    </row>
    <row r="1722">
      <c r="A1722" s="10">
        <v>1721.0</v>
      </c>
      <c r="B1722" s="11" t="s">
        <v>1740</v>
      </c>
      <c r="C1722" s="12" t="str">
        <f t="shared" si="1"/>
        <v>ORDER1140//CUST1803/45401/BasmatiRice/Q-1/*@?##60</v>
      </c>
      <c r="D1722" s="13" t="str">
        <f t="shared" si="2"/>
        <v>ORDER1140CUST180345401BasmatiRiceQ-1*@?##60</v>
      </c>
      <c r="E1722" s="13" t="str">
        <f t="shared" si="3"/>
        <v>ORDER1140CUST180345401BasmatiRiceQ160</v>
      </c>
      <c r="F1722" s="14">
        <f t="shared" si="4"/>
        <v>45401</v>
      </c>
      <c r="G1722" s="13" t="str">
        <f t="shared" si="5"/>
        <v>ORDER1140</v>
      </c>
      <c r="H1722" s="13" t="str">
        <f t="shared" si="6"/>
        <v>CUST1803</v>
      </c>
      <c r="I1722" s="13" t="str">
        <f t="shared" si="7"/>
        <v>BasmatiRice</v>
      </c>
      <c r="J1722" s="13" t="str">
        <f t="shared" si="8"/>
        <v>1</v>
      </c>
      <c r="K1722" s="13" t="str">
        <f t="shared" si="9"/>
        <v>60</v>
      </c>
    </row>
    <row r="1723">
      <c r="A1723" s="10">
        <v>1722.0</v>
      </c>
      <c r="B1723" s="11" t="s">
        <v>1741</v>
      </c>
      <c r="C1723" s="12" t="str">
        <f t="shared" si="1"/>
        <v>ORDER1140//CUST1803/45401/WholeWheatBread/Q-2/*@?##40</v>
      </c>
      <c r="D1723" s="13" t="str">
        <f t="shared" si="2"/>
        <v>ORDER1140CUST180345401WholeWheatBreadQ-2*@?##40</v>
      </c>
      <c r="E1723" s="13" t="str">
        <f t="shared" si="3"/>
        <v>ORDER1140CUST180345401WholeWheatBreadQ240</v>
      </c>
      <c r="F1723" s="14">
        <f t="shared" si="4"/>
        <v>45401</v>
      </c>
      <c r="G1723" s="13" t="str">
        <f t="shared" si="5"/>
        <v>ORDER1140</v>
      </c>
      <c r="H1723" s="13" t="str">
        <f t="shared" si="6"/>
        <v>CUST1803</v>
      </c>
      <c r="I1723" s="13" t="str">
        <f t="shared" si="7"/>
        <v>WholeWheatBread</v>
      </c>
      <c r="J1723" s="13" t="str">
        <f t="shared" si="8"/>
        <v>2</v>
      </c>
      <c r="K1723" s="13" t="str">
        <f t="shared" si="9"/>
        <v>40</v>
      </c>
    </row>
    <row r="1724">
      <c r="A1724" s="10">
        <v>1723.0</v>
      </c>
      <c r="B1724" s="11" t="s">
        <v>1742</v>
      </c>
      <c r="C1724" s="12" t="str">
        <f t="shared" si="1"/>
        <v>ORDER1139//CUST8814/45401/FreshMilk/Q-1/*@?##30</v>
      </c>
      <c r="D1724" s="13" t="str">
        <f t="shared" si="2"/>
        <v>ORDER1139CUST881445401FreshMilkQ-1*@?##30</v>
      </c>
      <c r="E1724" s="13" t="str">
        <f t="shared" si="3"/>
        <v>ORDER1139CUST881445401FreshMilkQ130</v>
      </c>
      <c r="F1724" s="14">
        <f t="shared" si="4"/>
        <v>45401</v>
      </c>
      <c r="G1724" s="13" t="str">
        <f t="shared" si="5"/>
        <v>ORDER1139</v>
      </c>
      <c r="H1724" s="13" t="str">
        <f t="shared" si="6"/>
        <v>CUST8814</v>
      </c>
      <c r="I1724" s="13" t="str">
        <f t="shared" si="7"/>
        <v>FreshMilk</v>
      </c>
      <c r="J1724" s="13" t="str">
        <f t="shared" si="8"/>
        <v>1</v>
      </c>
      <c r="K1724" s="13" t="str">
        <f t="shared" si="9"/>
        <v>30</v>
      </c>
    </row>
    <row r="1725">
      <c r="A1725" s="10">
        <v>1724.0</v>
      </c>
      <c r="B1725" s="11" t="s">
        <v>1743</v>
      </c>
      <c r="C1725" s="12" t="str">
        <f t="shared" si="1"/>
        <v>ORDER1139//CUST8814/45401/Eggs/Q-1/*@?##40</v>
      </c>
      <c r="D1725" s="13" t="str">
        <f t="shared" si="2"/>
        <v>ORDER1139CUST881445401EggsQ-1*@?##40</v>
      </c>
      <c r="E1725" s="13" t="str">
        <f t="shared" si="3"/>
        <v>ORDER1139CUST881445401EggsQ140</v>
      </c>
      <c r="F1725" s="14">
        <f t="shared" si="4"/>
        <v>45401</v>
      </c>
      <c r="G1725" s="13" t="str">
        <f t="shared" si="5"/>
        <v>ORDER1139</v>
      </c>
      <c r="H1725" s="13" t="str">
        <f t="shared" si="6"/>
        <v>CUST8814</v>
      </c>
      <c r="I1725" s="13" t="str">
        <f t="shared" si="7"/>
        <v>Eggs</v>
      </c>
      <c r="J1725" s="13" t="str">
        <f t="shared" si="8"/>
        <v>1</v>
      </c>
      <c r="K1725" s="13" t="str">
        <f t="shared" si="9"/>
        <v>40</v>
      </c>
    </row>
    <row r="1726">
      <c r="A1726" s="10">
        <v>1725.0</v>
      </c>
      <c r="B1726" s="11" t="s">
        <v>1744</v>
      </c>
      <c r="C1726" s="12" t="str">
        <f t="shared" si="1"/>
        <v>ORDER1138//CUST3521/45401/ChickenBreast/Q-1/*@?##125</v>
      </c>
      <c r="D1726" s="13" t="str">
        <f t="shared" si="2"/>
        <v>ORDER1138CUST352145401ChickenBreastQ-1*@?##125</v>
      </c>
      <c r="E1726" s="13" t="str">
        <f t="shared" si="3"/>
        <v>ORDER1138CUST352145401ChickenBreastQ1125</v>
      </c>
      <c r="F1726" s="14">
        <f t="shared" si="4"/>
        <v>45401</v>
      </c>
      <c r="G1726" s="13" t="str">
        <f t="shared" si="5"/>
        <v>ORDER1138</v>
      </c>
      <c r="H1726" s="13" t="str">
        <f t="shared" si="6"/>
        <v>CUST3521</v>
      </c>
      <c r="I1726" s="13" t="str">
        <f t="shared" si="7"/>
        <v>ChickenBreast</v>
      </c>
      <c r="J1726" s="13" t="str">
        <f t="shared" si="8"/>
        <v>1</v>
      </c>
      <c r="K1726" s="13" t="str">
        <f t="shared" si="9"/>
        <v>125</v>
      </c>
    </row>
    <row r="1727">
      <c r="A1727" s="10">
        <v>1726.0</v>
      </c>
      <c r="B1727" s="11" t="s">
        <v>1745</v>
      </c>
      <c r="C1727" s="12" t="str">
        <f t="shared" si="1"/>
        <v>ORDER1138//CUST3521/45401/Apples/Q-1/*@?##75</v>
      </c>
      <c r="D1727" s="13" t="str">
        <f t="shared" si="2"/>
        <v>ORDER1138CUST352145401ApplesQ-1*@?##75</v>
      </c>
      <c r="E1727" s="13" t="str">
        <f t="shared" si="3"/>
        <v>ORDER1138CUST352145401ApplesQ175</v>
      </c>
      <c r="F1727" s="14">
        <f t="shared" si="4"/>
        <v>45401</v>
      </c>
      <c r="G1727" s="13" t="str">
        <f t="shared" si="5"/>
        <v>ORDER1138</v>
      </c>
      <c r="H1727" s="13" t="str">
        <f t="shared" si="6"/>
        <v>CUST3521</v>
      </c>
      <c r="I1727" s="13" t="str">
        <f t="shared" si="7"/>
        <v>Apples</v>
      </c>
      <c r="J1727" s="13" t="str">
        <f t="shared" si="8"/>
        <v>1</v>
      </c>
      <c r="K1727" s="13" t="str">
        <f t="shared" si="9"/>
        <v>75</v>
      </c>
    </row>
    <row r="1728">
      <c r="A1728" s="10">
        <v>1727.0</v>
      </c>
      <c r="B1728" s="11" t="s">
        <v>1746</v>
      </c>
      <c r="C1728" s="12" t="str">
        <f t="shared" si="1"/>
        <v>ORDER1137//CUST2624/45401/Bananas/Q-1/*@?##25</v>
      </c>
      <c r="D1728" s="13" t="str">
        <f t="shared" si="2"/>
        <v>ORDER1137CUST262445401BananasQ-1*@?##25</v>
      </c>
      <c r="E1728" s="13" t="str">
        <f t="shared" si="3"/>
        <v>ORDER1137CUST262445401BananasQ125</v>
      </c>
      <c r="F1728" s="14">
        <f t="shared" si="4"/>
        <v>45401</v>
      </c>
      <c r="G1728" s="13" t="str">
        <f t="shared" si="5"/>
        <v>ORDER1137</v>
      </c>
      <c r="H1728" s="13" t="str">
        <f t="shared" si="6"/>
        <v>CUST2624</v>
      </c>
      <c r="I1728" s="13" t="str">
        <f t="shared" si="7"/>
        <v>Bananas</v>
      </c>
      <c r="J1728" s="13" t="str">
        <f t="shared" si="8"/>
        <v>1</v>
      </c>
      <c r="K1728" s="13" t="str">
        <f t="shared" si="9"/>
        <v>25</v>
      </c>
    </row>
    <row r="1729">
      <c r="A1729" s="10">
        <v>1728.0</v>
      </c>
      <c r="B1729" s="11" t="s">
        <v>1747</v>
      </c>
      <c r="C1729" s="12" t="str">
        <f t="shared" si="1"/>
        <v>ORDER1137//CUST2624/45401/Potatoes/Q-1/*@?##15</v>
      </c>
      <c r="D1729" s="13" t="str">
        <f t="shared" si="2"/>
        <v>ORDER1137CUST262445401PotatoesQ-1*@?##15</v>
      </c>
      <c r="E1729" s="13" t="str">
        <f t="shared" si="3"/>
        <v>ORDER1137CUST262445401PotatoesQ115</v>
      </c>
      <c r="F1729" s="14">
        <f t="shared" si="4"/>
        <v>45401</v>
      </c>
      <c r="G1729" s="13" t="str">
        <f t="shared" si="5"/>
        <v>ORDER1137</v>
      </c>
      <c r="H1729" s="13" t="str">
        <f t="shared" si="6"/>
        <v>CUST2624</v>
      </c>
      <c r="I1729" s="13" t="str">
        <f t="shared" si="7"/>
        <v>Potatoes</v>
      </c>
      <c r="J1729" s="13" t="str">
        <f t="shared" si="8"/>
        <v>1</v>
      </c>
      <c r="K1729" s="13" t="str">
        <f t="shared" si="9"/>
        <v>15</v>
      </c>
    </row>
    <row r="1730">
      <c r="A1730" s="10">
        <v>1729.0</v>
      </c>
      <c r="B1730" s="11" t="s">
        <v>1748</v>
      </c>
      <c r="C1730" s="12" t="str">
        <f t="shared" si="1"/>
        <v>ORDER1136//CUST2562/45401/Onions/Q-2/*@?##25</v>
      </c>
      <c r="D1730" s="13" t="str">
        <f t="shared" si="2"/>
        <v>ORDER1136CUST256245401OnionsQ-2*@?##25</v>
      </c>
      <c r="E1730" s="13" t="str">
        <f t="shared" si="3"/>
        <v>ORDER1136CUST256245401OnionsQ225</v>
      </c>
      <c r="F1730" s="14">
        <f t="shared" si="4"/>
        <v>45401</v>
      </c>
      <c r="G1730" s="13" t="str">
        <f t="shared" si="5"/>
        <v>ORDER1136</v>
      </c>
      <c r="H1730" s="13" t="str">
        <f t="shared" si="6"/>
        <v>CUST2562</v>
      </c>
      <c r="I1730" s="13" t="str">
        <f t="shared" si="7"/>
        <v>Onions</v>
      </c>
      <c r="J1730" s="13" t="str">
        <f t="shared" si="8"/>
        <v>2</v>
      </c>
      <c r="K1730" s="13" t="str">
        <f t="shared" si="9"/>
        <v>25</v>
      </c>
    </row>
    <row r="1731">
      <c r="A1731" s="10">
        <v>1730.0</v>
      </c>
      <c r="B1731" s="11" t="s">
        <v>1749</v>
      </c>
      <c r="C1731" s="12" t="str">
        <f t="shared" si="1"/>
        <v>ORDER1136//CUST2562/45401/Paneer/Q-1/*@?##40</v>
      </c>
      <c r="D1731" s="13" t="str">
        <f t="shared" si="2"/>
        <v>ORDER1136CUST256245401PaneerQ-1*@?##40</v>
      </c>
      <c r="E1731" s="13" t="str">
        <f t="shared" si="3"/>
        <v>ORDER1136CUST256245401PaneerQ140</v>
      </c>
      <c r="F1731" s="14">
        <f t="shared" si="4"/>
        <v>45401</v>
      </c>
      <c r="G1731" s="13" t="str">
        <f t="shared" si="5"/>
        <v>ORDER1136</v>
      </c>
      <c r="H1731" s="13" t="str">
        <f t="shared" si="6"/>
        <v>CUST2562</v>
      </c>
      <c r="I1731" s="13" t="str">
        <f t="shared" si="7"/>
        <v>Paneer</v>
      </c>
      <c r="J1731" s="13" t="str">
        <f t="shared" si="8"/>
        <v>1</v>
      </c>
      <c r="K1731" s="13" t="str">
        <f t="shared" si="9"/>
        <v>40</v>
      </c>
    </row>
    <row r="1732">
      <c r="A1732" s="10">
        <v>1731.0</v>
      </c>
      <c r="B1732" s="11" t="s">
        <v>1750</v>
      </c>
      <c r="C1732" s="12" t="str">
        <f t="shared" si="1"/>
        <v>ORDER1135//CUST5107/45401/Butter/Q-1/*@?##125</v>
      </c>
      <c r="D1732" s="13" t="str">
        <f t="shared" si="2"/>
        <v>ORDER1135CUST510745401ButterQ-1*@?##125</v>
      </c>
      <c r="E1732" s="13" t="str">
        <f t="shared" si="3"/>
        <v>ORDER1135CUST510745401ButterQ1125</v>
      </c>
      <c r="F1732" s="14">
        <f t="shared" si="4"/>
        <v>45401</v>
      </c>
      <c r="G1732" s="13" t="str">
        <f t="shared" si="5"/>
        <v>ORDER1135</v>
      </c>
      <c r="H1732" s="13" t="str">
        <f t="shared" si="6"/>
        <v>CUST5107</v>
      </c>
      <c r="I1732" s="13" t="str">
        <f t="shared" si="7"/>
        <v>Butter</v>
      </c>
      <c r="J1732" s="13" t="str">
        <f t="shared" si="8"/>
        <v>1</v>
      </c>
      <c r="K1732" s="13" t="str">
        <f t="shared" si="9"/>
        <v>125</v>
      </c>
    </row>
    <row r="1733">
      <c r="A1733" s="10">
        <v>1732.0</v>
      </c>
      <c r="B1733" s="11" t="s">
        <v>1751</v>
      </c>
      <c r="C1733" s="12" t="str">
        <f t="shared" si="1"/>
        <v>ORDER1135//CUST5107/45401/CheeseSlices/Q-1/*@?##60</v>
      </c>
      <c r="D1733" s="13" t="str">
        <f t="shared" si="2"/>
        <v>ORDER1135CUST510745401CheeseSlicesQ-1*@?##60</v>
      </c>
      <c r="E1733" s="13" t="str">
        <f t="shared" si="3"/>
        <v>ORDER1135CUST510745401CheeseSlicesQ160</v>
      </c>
      <c r="F1733" s="14">
        <f t="shared" si="4"/>
        <v>45401</v>
      </c>
      <c r="G1733" s="13" t="str">
        <f t="shared" si="5"/>
        <v>ORDER1135</v>
      </c>
      <c r="H1733" s="13" t="str">
        <f t="shared" si="6"/>
        <v>CUST5107</v>
      </c>
      <c r="I1733" s="13" t="str">
        <f t="shared" si="7"/>
        <v>CheeseSlices</v>
      </c>
      <c r="J1733" s="13" t="str">
        <f t="shared" si="8"/>
        <v>1</v>
      </c>
      <c r="K1733" s="13" t="str">
        <f t="shared" si="9"/>
        <v>60</v>
      </c>
    </row>
    <row r="1734">
      <c r="A1734" s="10">
        <v>1733.0</v>
      </c>
      <c r="B1734" s="11" t="s">
        <v>1752</v>
      </c>
      <c r="C1734" s="12" t="str">
        <f t="shared" si="1"/>
        <v>ORDER1134//CUST3384/45401/Sugar/Q-1/*@?##22.5</v>
      </c>
      <c r="D1734" s="13" t="str">
        <f t="shared" si="2"/>
        <v>ORDER1134CUST338445401SugarQ-1*@?##22.5</v>
      </c>
      <c r="E1734" s="13" t="str">
        <f t="shared" si="3"/>
        <v>ORDER1134CUST338445401SugarQ122.5</v>
      </c>
      <c r="F1734" s="14">
        <f t="shared" si="4"/>
        <v>45401</v>
      </c>
      <c r="G1734" s="13" t="str">
        <f t="shared" si="5"/>
        <v>ORDER1134</v>
      </c>
      <c r="H1734" s="13" t="str">
        <f t="shared" si="6"/>
        <v>CUST3384</v>
      </c>
      <c r="I1734" s="13" t="str">
        <f t="shared" si="7"/>
        <v>Sugar</v>
      </c>
      <c r="J1734" s="13" t="str">
        <f t="shared" si="8"/>
        <v>1</v>
      </c>
      <c r="K1734" s="13" t="str">
        <f t="shared" si="9"/>
        <v>22.5</v>
      </c>
    </row>
    <row r="1735">
      <c r="A1735" s="10">
        <v>1734.0</v>
      </c>
      <c r="B1735" s="11" t="s">
        <v>1753</v>
      </c>
      <c r="C1735" s="12" t="str">
        <f t="shared" si="1"/>
        <v>ORDER1134//CUST3384/45401/CookingOil/Q-1/*@?##75</v>
      </c>
      <c r="D1735" s="13" t="str">
        <f t="shared" si="2"/>
        <v>ORDER1134CUST338445401CookingOilQ-1*@?##75</v>
      </c>
      <c r="E1735" s="13" t="str">
        <f t="shared" si="3"/>
        <v>ORDER1134CUST338445401CookingOilQ175</v>
      </c>
      <c r="F1735" s="14">
        <f t="shared" si="4"/>
        <v>45401</v>
      </c>
      <c r="G1735" s="13" t="str">
        <f t="shared" si="5"/>
        <v>ORDER1134</v>
      </c>
      <c r="H1735" s="13" t="str">
        <f t="shared" si="6"/>
        <v>CUST3384</v>
      </c>
      <c r="I1735" s="13" t="str">
        <f t="shared" si="7"/>
        <v>CookingOil</v>
      </c>
      <c r="J1735" s="13" t="str">
        <f t="shared" si="8"/>
        <v>1</v>
      </c>
      <c r="K1735" s="13" t="str">
        <f t="shared" si="9"/>
        <v>75</v>
      </c>
    </row>
    <row r="1736">
      <c r="A1736" s="10">
        <v>1735.0</v>
      </c>
      <c r="B1736" s="11" t="s">
        <v>1754</v>
      </c>
      <c r="C1736" s="12" t="str">
        <f t="shared" si="1"/>
        <v>ORDER1133//CUST2658/45401/TeaLeaves/Q-1/*@?##60</v>
      </c>
      <c r="D1736" s="13" t="str">
        <f t="shared" si="2"/>
        <v>ORDER1133CUST265845401TeaLeavesQ-1*@?##60</v>
      </c>
      <c r="E1736" s="13" t="str">
        <f t="shared" si="3"/>
        <v>ORDER1133CUST265845401TeaLeavesQ160</v>
      </c>
      <c r="F1736" s="14">
        <f t="shared" si="4"/>
        <v>45401</v>
      </c>
      <c r="G1736" s="13" t="str">
        <f t="shared" si="5"/>
        <v>ORDER1133</v>
      </c>
      <c r="H1736" s="13" t="str">
        <f t="shared" si="6"/>
        <v>CUST2658</v>
      </c>
      <c r="I1736" s="13" t="str">
        <f t="shared" si="7"/>
        <v>TeaLeaves</v>
      </c>
      <c r="J1736" s="13" t="str">
        <f t="shared" si="8"/>
        <v>1</v>
      </c>
      <c r="K1736" s="13" t="str">
        <f t="shared" si="9"/>
        <v>60</v>
      </c>
    </row>
    <row r="1737">
      <c r="A1737" s="10">
        <v>1736.0</v>
      </c>
      <c r="B1737" s="11" t="s">
        <v>1755</v>
      </c>
      <c r="C1737" s="12" t="str">
        <f t="shared" si="1"/>
        <v>ORDER1133//CUST2658/45401/CoffeePowder/Q-1/*@?##45</v>
      </c>
      <c r="D1737" s="13" t="str">
        <f t="shared" si="2"/>
        <v>ORDER1133CUST265845401CoffeePowderQ-1*@?##45</v>
      </c>
      <c r="E1737" s="13" t="str">
        <f t="shared" si="3"/>
        <v>ORDER1133CUST265845401CoffeePowderQ145</v>
      </c>
      <c r="F1737" s="14">
        <f t="shared" si="4"/>
        <v>45401</v>
      </c>
      <c r="G1737" s="13" t="str">
        <f t="shared" si="5"/>
        <v>ORDER1133</v>
      </c>
      <c r="H1737" s="13" t="str">
        <f t="shared" si="6"/>
        <v>CUST2658</v>
      </c>
      <c r="I1737" s="13" t="str">
        <f t="shared" si="7"/>
        <v>CoffeePowder</v>
      </c>
      <c r="J1737" s="13" t="str">
        <f t="shared" si="8"/>
        <v>1</v>
      </c>
      <c r="K1737" s="13" t="str">
        <f t="shared" si="9"/>
        <v>45</v>
      </c>
    </row>
    <row r="1738">
      <c r="A1738" s="10">
        <v>1737.0</v>
      </c>
      <c r="B1738" s="11" t="s">
        <v>1756</v>
      </c>
      <c r="C1738" s="12" t="str">
        <f t="shared" si="1"/>
        <v>ORDER1132//CUST4675/45401/Biscuits/Q-1/*@?##20</v>
      </c>
      <c r="D1738" s="13" t="str">
        <f t="shared" si="2"/>
        <v>ORDER1132CUST467545401BiscuitsQ-1*@?##20</v>
      </c>
      <c r="E1738" s="13" t="str">
        <f t="shared" si="3"/>
        <v>ORDER1132CUST467545401BiscuitsQ120</v>
      </c>
      <c r="F1738" s="14">
        <f t="shared" si="4"/>
        <v>45401</v>
      </c>
      <c r="G1738" s="13" t="str">
        <f t="shared" si="5"/>
        <v>ORDER1132</v>
      </c>
      <c r="H1738" s="13" t="str">
        <f t="shared" si="6"/>
        <v>CUST4675</v>
      </c>
      <c r="I1738" s="13" t="str">
        <f t="shared" si="7"/>
        <v>Biscuits</v>
      </c>
      <c r="J1738" s="13" t="str">
        <f t="shared" si="8"/>
        <v>1</v>
      </c>
      <c r="K1738" s="13" t="str">
        <f t="shared" si="9"/>
        <v>20</v>
      </c>
    </row>
    <row r="1739">
      <c r="A1739" s="10">
        <v>1738.0</v>
      </c>
      <c r="B1739" s="11" t="s">
        <v>1757</v>
      </c>
      <c r="C1739" s="12" t="str">
        <f t="shared" si="1"/>
        <v>ORDER1132//CUST4675/45401/Chocolates/Q-1/*@?##50</v>
      </c>
      <c r="D1739" s="13" t="str">
        <f t="shared" si="2"/>
        <v>ORDER1132CUST467545401ChocolatesQ-1*@?##50</v>
      </c>
      <c r="E1739" s="13" t="str">
        <f t="shared" si="3"/>
        <v>ORDER1132CUST467545401ChocolatesQ150</v>
      </c>
      <c r="F1739" s="14">
        <f t="shared" si="4"/>
        <v>45401</v>
      </c>
      <c r="G1739" s="13" t="str">
        <f t="shared" si="5"/>
        <v>ORDER1132</v>
      </c>
      <c r="H1739" s="13" t="str">
        <f t="shared" si="6"/>
        <v>CUST4675</v>
      </c>
      <c r="I1739" s="13" t="str">
        <f t="shared" si="7"/>
        <v>Chocolates</v>
      </c>
      <c r="J1739" s="13" t="str">
        <f t="shared" si="8"/>
        <v>1</v>
      </c>
      <c r="K1739" s="13" t="str">
        <f t="shared" si="9"/>
        <v>50</v>
      </c>
    </row>
    <row r="1740">
      <c r="A1740" s="10">
        <v>1739.0</v>
      </c>
      <c r="B1740" s="11" t="s">
        <v>1758</v>
      </c>
      <c r="C1740" s="12" t="str">
        <f t="shared" si="1"/>
        <v>ORDER1131//CUST1803/45401/IceCream/Q-1/*@?##90</v>
      </c>
      <c r="D1740" s="13" t="str">
        <f t="shared" si="2"/>
        <v>ORDER1131CUST180345401IceCreamQ-1*@?##90</v>
      </c>
      <c r="E1740" s="13" t="str">
        <f t="shared" si="3"/>
        <v>ORDER1131CUST180345401IceCreamQ190</v>
      </c>
      <c r="F1740" s="14">
        <f t="shared" si="4"/>
        <v>45401</v>
      </c>
      <c r="G1740" s="13" t="str">
        <f t="shared" si="5"/>
        <v>ORDER1131</v>
      </c>
      <c r="H1740" s="13" t="str">
        <f t="shared" si="6"/>
        <v>CUST1803</v>
      </c>
      <c r="I1740" s="13" t="str">
        <f t="shared" si="7"/>
        <v>IceCream</v>
      </c>
      <c r="J1740" s="13" t="str">
        <f t="shared" si="8"/>
        <v>1</v>
      </c>
      <c r="K1740" s="13" t="str">
        <f t="shared" si="9"/>
        <v>90</v>
      </c>
    </row>
    <row r="1741">
      <c r="A1741" s="10">
        <v>1740.0</v>
      </c>
      <c r="B1741" s="11" t="s">
        <v>1759</v>
      </c>
      <c r="C1741" s="12" t="str">
        <f t="shared" si="1"/>
        <v>ORDER1131//CUST1803/45401/SoftDrink/Q-1/*@?##50</v>
      </c>
      <c r="D1741" s="13" t="str">
        <f t="shared" si="2"/>
        <v>ORDER1131CUST180345401SoftDrinkQ-1*@?##50</v>
      </c>
      <c r="E1741" s="13" t="str">
        <f t="shared" si="3"/>
        <v>ORDER1131CUST180345401SoftDrinkQ150</v>
      </c>
      <c r="F1741" s="14">
        <f t="shared" si="4"/>
        <v>45401</v>
      </c>
      <c r="G1741" s="13" t="str">
        <f t="shared" si="5"/>
        <v>ORDER1131</v>
      </c>
      <c r="H1741" s="13" t="str">
        <f t="shared" si="6"/>
        <v>CUST1803</v>
      </c>
      <c r="I1741" s="13" t="str">
        <f t="shared" si="7"/>
        <v>SoftDrink</v>
      </c>
      <c r="J1741" s="13" t="str">
        <f t="shared" si="8"/>
        <v>1</v>
      </c>
      <c r="K1741" s="13" t="str">
        <f t="shared" si="9"/>
        <v>50</v>
      </c>
    </row>
    <row r="1742">
      <c r="A1742" s="10">
        <v>1741.0</v>
      </c>
      <c r="B1742" s="11" t="s">
        <v>1760</v>
      </c>
      <c r="C1742" s="12" t="str">
        <f t="shared" si="1"/>
        <v>ORDER1130//CUST2970/45401/BasmatiRice/Q-2/*@?##120</v>
      </c>
      <c r="D1742" s="13" t="str">
        <f t="shared" si="2"/>
        <v>ORDER1130CUST297045401BasmatiRiceQ-2*@?##120</v>
      </c>
      <c r="E1742" s="13" t="str">
        <f t="shared" si="3"/>
        <v>ORDER1130CUST297045401BasmatiRiceQ2120</v>
      </c>
      <c r="F1742" s="14">
        <f t="shared" si="4"/>
        <v>45401</v>
      </c>
      <c r="G1742" s="13" t="str">
        <f t="shared" si="5"/>
        <v>ORDER1130</v>
      </c>
      <c r="H1742" s="13" t="str">
        <f t="shared" si="6"/>
        <v>CUST2970</v>
      </c>
      <c r="I1742" s="13" t="str">
        <f t="shared" si="7"/>
        <v>BasmatiRice</v>
      </c>
      <c r="J1742" s="13" t="str">
        <f t="shared" si="8"/>
        <v>2</v>
      </c>
      <c r="K1742" s="13" t="str">
        <f t="shared" si="9"/>
        <v>120</v>
      </c>
    </row>
    <row r="1743">
      <c r="A1743" s="10">
        <v>1742.0</v>
      </c>
      <c r="B1743" s="11" t="s">
        <v>1761</v>
      </c>
      <c r="C1743" s="12" t="str">
        <f t="shared" si="1"/>
        <v>ORDER1130//CUST2970/45401/WholeWheatBread/Q-1/*@?##20</v>
      </c>
      <c r="D1743" s="13" t="str">
        <f t="shared" si="2"/>
        <v>ORDER1130CUST297045401WholeWheatBreadQ-1*@?##20</v>
      </c>
      <c r="E1743" s="13" t="str">
        <f t="shared" si="3"/>
        <v>ORDER1130CUST297045401WholeWheatBreadQ120</v>
      </c>
      <c r="F1743" s="14">
        <f t="shared" si="4"/>
        <v>45401</v>
      </c>
      <c r="G1743" s="13" t="str">
        <f t="shared" si="5"/>
        <v>ORDER1130</v>
      </c>
      <c r="H1743" s="13" t="str">
        <f t="shared" si="6"/>
        <v>CUST2970</v>
      </c>
      <c r="I1743" s="13" t="str">
        <f t="shared" si="7"/>
        <v>WholeWheatBread</v>
      </c>
      <c r="J1743" s="13" t="str">
        <f t="shared" si="8"/>
        <v>1</v>
      </c>
      <c r="K1743" s="13" t="str">
        <f t="shared" si="9"/>
        <v>20</v>
      </c>
    </row>
    <row r="1744">
      <c r="A1744" s="10">
        <v>1743.0</v>
      </c>
      <c r="B1744" s="11" t="s">
        <v>1762</v>
      </c>
      <c r="C1744" s="12" t="str">
        <f t="shared" si="1"/>
        <v>ORDER1129//CUST2169/45400/FreshMilk/Q-1/*@?##30</v>
      </c>
      <c r="D1744" s="13" t="str">
        <f t="shared" si="2"/>
        <v>ORDER1129CUST216945400FreshMilkQ-1*@?##30</v>
      </c>
      <c r="E1744" s="13" t="str">
        <f t="shared" si="3"/>
        <v>ORDER1129CUST216945400FreshMilkQ130</v>
      </c>
      <c r="F1744" s="14">
        <f t="shared" si="4"/>
        <v>45400</v>
      </c>
      <c r="G1744" s="13" t="str">
        <f t="shared" si="5"/>
        <v>ORDER1129</v>
      </c>
      <c r="H1744" s="13" t="str">
        <f t="shared" si="6"/>
        <v>CUST2169</v>
      </c>
      <c r="I1744" s="13" t="str">
        <f t="shared" si="7"/>
        <v>FreshMilk</v>
      </c>
      <c r="J1744" s="13" t="str">
        <f t="shared" si="8"/>
        <v>1</v>
      </c>
      <c r="K1744" s="13" t="str">
        <f t="shared" si="9"/>
        <v>30</v>
      </c>
    </row>
    <row r="1745">
      <c r="A1745" s="10">
        <v>1744.0</v>
      </c>
      <c r="B1745" s="11" t="s">
        <v>1763</v>
      </c>
      <c r="C1745" s="12" t="str">
        <f t="shared" si="1"/>
        <v>ORDER1129//CUST2169/45400/Eggs/Q-1/*@?##40</v>
      </c>
      <c r="D1745" s="13" t="str">
        <f t="shared" si="2"/>
        <v>ORDER1129CUST216945400EggsQ-1*@?##40</v>
      </c>
      <c r="E1745" s="13" t="str">
        <f t="shared" si="3"/>
        <v>ORDER1129CUST216945400EggsQ140</v>
      </c>
      <c r="F1745" s="14">
        <f t="shared" si="4"/>
        <v>45400</v>
      </c>
      <c r="G1745" s="13" t="str">
        <f t="shared" si="5"/>
        <v>ORDER1129</v>
      </c>
      <c r="H1745" s="13" t="str">
        <f t="shared" si="6"/>
        <v>CUST2169</v>
      </c>
      <c r="I1745" s="13" t="str">
        <f t="shared" si="7"/>
        <v>Eggs</v>
      </c>
      <c r="J1745" s="13" t="str">
        <f t="shared" si="8"/>
        <v>1</v>
      </c>
      <c r="K1745" s="13" t="str">
        <f t="shared" si="9"/>
        <v>40</v>
      </c>
    </row>
    <row r="1746">
      <c r="A1746" s="10">
        <v>1745.0</v>
      </c>
      <c r="B1746" s="11" t="s">
        <v>1764</v>
      </c>
      <c r="C1746" s="12" t="str">
        <f t="shared" si="1"/>
        <v>ORDER1128//CUST7626/45400/ChickenBreast/Q-1/*@?##125</v>
      </c>
      <c r="D1746" s="13" t="str">
        <f t="shared" si="2"/>
        <v>ORDER1128CUST762645400ChickenBreastQ-1*@?##125</v>
      </c>
      <c r="E1746" s="13" t="str">
        <f t="shared" si="3"/>
        <v>ORDER1128CUST762645400ChickenBreastQ1125</v>
      </c>
      <c r="F1746" s="14">
        <f t="shared" si="4"/>
        <v>45400</v>
      </c>
      <c r="G1746" s="13" t="str">
        <f t="shared" si="5"/>
        <v>ORDER1128</v>
      </c>
      <c r="H1746" s="13" t="str">
        <f t="shared" si="6"/>
        <v>CUST7626</v>
      </c>
      <c r="I1746" s="13" t="str">
        <f t="shared" si="7"/>
        <v>ChickenBreast</v>
      </c>
      <c r="J1746" s="13" t="str">
        <f t="shared" si="8"/>
        <v>1</v>
      </c>
      <c r="K1746" s="13" t="str">
        <f t="shared" si="9"/>
        <v>125</v>
      </c>
    </row>
    <row r="1747">
      <c r="A1747" s="10">
        <v>1746.0</v>
      </c>
      <c r="B1747" s="11" t="s">
        <v>1765</v>
      </c>
      <c r="C1747" s="12" t="str">
        <f t="shared" si="1"/>
        <v>ORDER1128//CUST7626/45400/Apples/Q-1/*@?##75</v>
      </c>
      <c r="D1747" s="13" t="str">
        <f t="shared" si="2"/>
        <v>ORDER1128CUST762645400ApplesQ-1*@?##75</v>
      </c>
      <c r="E1747" s="13" t="str">
        <f t="shared" si="3"/>
        <v>ORDER1128CUST762645400ApplesQ175</v>
      </c>
      <c r="F1747" s="14">
        <f t="shared" si="4"/>
        <v>45400</v>
      </c>
      <c r="G1747" s="13" t="str">
        <f t="shared" si="5"/>
        <v>ORDER1128</v>
      </c>
      <c r="H1747" s="13" t="str">
        <f t="shared" si="6"/>
        <v>CUST7626</v>
      </c>
      <c r="I1747" s="13" t="str">
        <f t="shared" si="7"/>
        <v>Apples</v>
      </c>
      <c r="J1747" s="13" t="str">
        <f t="shared" si="8"/>
        <v>1</v>
      </c>
      <c r="K1747" s="13" t="str">
        <f t="shared" si="9"/>
        <v>75</v>
      </c>
    </row>
    <row r="1748">
      <c r="A1748" s="10">
        <v>1747.0</v>
      </c>
      <c r="B1748" s="11" t="s">
        <v>1766</v>
      </c>
      <c r="C1748" s="12" t="str">
        <f t="shared" si="1"/>
        <v>ORDER1127//CUST6818/45400/Bananas/Q-1/*@?##25</v>
      </c>
      <c r="D1748" s="13" t="str">
        <f t="shared" si="2"/>
        <v>ORDER1127CUST681845400BananasQ-1*@?##25</v>
      </c>
      <c r="E1748" s="13" t="str">
        <f t="shared" si="3"/>
        <v>ORDER1127CUST681845400BananasQ125</v>
      </c>
      <c r="F1748" s="14">
        <f t="shared" si="4"/>
        <v>45400</v>
      </c>
      <c r="G1748" s="13" t="str">
        <f t="shared" si="5"/>
        <v>ORDER1127</v>
      </c>
      <c r="H1748" s="13" t="str">
        <f t="shared" si="6"/>
        <v>CUST6818</v>
      </c>
      <c r="I1748" s="13" t="str">
        <f t="shared" si="7"/>
        <v>Bananas</v>
      </c>
      <c r="J1748" s="13" t="str">
        <f t="shared" si="8"/>
        <v>1</v>
      </c>
      <c r="K1748" s="13" t="str">
        <f t="shared" si="9"/>
        <v>25</v>
      </c>
    </row>
    <row r="1749">
      <c r="A1749" s="10">
        <v>1748.0</v>
      </c>
      <c r="B1749" s="11" t="s">
        <v>1767</v>
      </c>
      <c r="C1749" s="12" t="str">
        <f t="shared" si="1"/>
        <v>ORDER1127//CUST6818/45400/Potatoes/Q-1/*@?##15</v>
      </c>
      <c r="D1749" s="13" t="str">
        <f t="shared" si="2"/>
        <v>ORDER1127CUST681845400PotatoesQ-1*@?##15</v>
      </c>
      <c r="E1749" s="13" t="str">
        <f t="shared" si="3"/>
        <v>ORDER1127CUST681845400PotatoesQ115</v>
      </c>
      <c r="F1749" s="14">
        <f t="shared" si="4"/>
        <v>45400</v>
      </c>
      <c r="G1749" s="13" t="str">
        <f t="shared" si="5"/>
        <v>ORDER1127</v>
      </c>
      <c r="H1749" s="13" t="str">
        <f t="shared" si="6"/>
        <v>CUST6818</v>
      </c>
      <c r="I1749" s="13" t="str">
        <f t="shared" si="7"/>
        <v>Potatoes</v>
      </c>
      <c r="J1749" s="13" t="str">
        <f t="shared" si="8"/>
        <v>1</v>
      </c>
      <c r="K1749" s="13" t="str">
        <f t="shared" si="9"/>
        <v>15</v>
      </c>
    </row>
    <row r="1750">
      <c r="A1750" s="10">
        <v>1749.0</v>
      </c>
      <c r="B1750" s="11" t="s">
        <v>1768</v>
      </c>
      <c r="C1750" s="12" t="str">
        <f t="shared" si="1"/>
        <v>ORDER1126//CUST7984/45400/Onions/Q-2/*@?##25</v>
      </c>
      <c r="D1750" s="13" t="str">
        <f t="shared" si="2"/>
        <v>ORDER1126CUST798445400OnionsQ-2*@?##25</v>
      </c>
      <c r="E1750" s="13" t="str">
        <f t="shared" si="3"/>
        <v>ORDER1126CUST798445400OnionsQ225</v>
      </c>
      <c r="F1750" s="14">
        <f t="shared" si="4"/>
        <v>45400</v>
      </c>
      <c r="G1750" s="13" t="str">
        <f t="shared" si="5"/>
        <v>ORDER1126</v>
      </c>
      <c r="H1750" s="13" t="str">
        <f t="shared" si="6"/>
        <v>CUST7984</v>
      </c>
      <c r="I1750" s="13" t="str">
        <f t="shared" si="7"/>
        <v>Onions</v>
      </c>
      <c r="J1750" s="13" t="str">
        <f t="shared" si="8"/>
        <v>2</v>
      </c>
      <c r="K1750" s="13" t="str">
        <f t="shared" si="9"/>
        <v>25</v>
      </c>
    </row>
    <row r="1751">
      <c r="A1751" s="10">
        <v>1750.0</v>
      </c>
      <c r="B1751" s="11" t="s">
        <v>1769</v>
      </c>
      <c r="C1751" s="12" t="str">
        <f t="shared" si="1"/>
        <v>ORDER1126//CUST7984/45400/Paneer/Q-1/*@?##40</v>
      </c>
      <c r="D1751" s="13" t="str">
        <f t="shared" si="2"/>
        <v>ORDER1126CUST798445400PaneerQ-1*@?##40</v>
      </c>
      <c r="E1751" s="13" t="str">
        <f t="shared" si="3"/>
        <v>ORDER1126CUST798445400PaneerQ140</v>
      </c>
      <c r="F1751" s="14">
        <f t="shared" si="4"/>
        <v>45400</v>
      </c>
      <c r="G1751" s="13" t="str">
        <f t="shared" si="5"/>
        <v>ORDER1126</v>
      </c>
      <c r="H1751" s="13" t="str">
        <f t="shared" si="6"/>
        <v>CUST7984</v>
      </c>
      <c r="I1751" s="13" t="str">
        <f t="shared" si="7"/>
        <v>Paneer</v>
      </c>
      <c r="J1751" s="13" t="str">
        <f t="shared" si="8"/>
        <v>1</v>
      </c>
      <c r="K1751" s="13" t="str">
        <f t="shared" si="9"/>
        <v>40</v>
      </c>
    </row>
    <row r="1752">
      <c r="A1752" s="10">
        <v>1751.0</v>
      </c>
      <c r="B1752" s="11" t="s">
        <v>1770</v>
      </c>
      <c r="C1752" s="12" t="str">
        <f t="shared" si="1"/>
        <v>ORDER1125//CUST8484/45400/Butter/Q-1/*@?##125</v>
      </c>
      <c r="D1752" s="13" t="str">
        <f t="shared" si="2"/>
        <v>ORDER1125CUST848445400ButterQ-1*@?##125</v>
      </c>
      <c r="E1752" s="13" t="str">
        <f t="shared" si="3"/>
        <v>ORDER1125CUST848445400ButterQ1125</v>
      </c>
      <c r="F1752" s="14">
        <f t="shared" si="4"/>
        <v>45400</v>
      </c>
      <c r="G1752" s="13" t="str">
        <f t="shared" si="5"/>
        <v>ORDER1125</v>
      </c>
      <c r="H1752" s="13" t="str">
        <f t="shared" si="6"/>
        <v>CUST8484</v>
      </c>
      <c r="I1752" s="13" t="str">
        <f t="shared" si="7"/>
        <v>Butter</v>
      </c>
      <c r="J1752" s="13" t="str">
        <f t="shared" si="8"/>
        <v>1</v>
      </c>
      <c r="K1752" s="13" t="str">
        <f t="shared" si="9"/>
        <v>125</v>
      </c>
    </row>
    <row r="1753">
      <c r="A1753" s="10">
        <v>1752.0</v>
      </c>
      <c r="B1753" s="11" t="s">
        <v>1771</v>
      </c>
      <c r="C1753" s="12" t="str">
        <f t="shared" si="1"/>
        <v>ORDER1125//CUST8484/45400/CheeseSlices/Q-2/*@?##120</v>
      </c>
      <c r="D1753" s="13" t="str">
        <f t="shared" si="2"/>
        <v>ORDER1125CUST848445400CheeseSlicesQ-2*@?##120</v>
      </c>
      <c r="E1753" s="13" t="str">
        <f t="shared" si="3"/>
        <v>ORDER1125CUST848445400CheeseSlicesQ2120</v>
      </c>
      <c r="F1753" s="14">
        <f t="shared" si="4"/>
        <v>45400</v>
      </c>
      <c r="G1753" s="13" t="str">
        <f t="shared" si="5"/>
        <v>ORDER1125</v>
      </c>
      <c r="H1753" s="13" t="str">
        <f t="shared" si="6"/>
        <v>CUST8484</v>
      </c>
      <c r="I1753" s="13" t="str">
        <f t="shared" si="7"/>
        <v>CheeseSlices</v>
      </c>
      <c r="J1753" s="13" t="str">
        <f t="shared" si="8"/>
        <v>2</v>
      </c>
      <c r="K1753" s="13" t="str">
        <f t="shared" si="9"/>
        <v>120</v>
      </c>
    </row>
    <row r="1754">
      <c r="A1754" s="10">
        <v>1753.0</v>
      </c>
      <c r="B1754" s="11" t="s">
        <v>1772</v>
      </c>
      <c r="C1754" s="12" t="str">
        <f t="shared" si="1"/>
        <v>ORDER1124//CUST8951/45400/Sugar/Q-1/*@?##22.5</v>
      </c>
      <c r="D1754" s="13" t="str">
        <f t="shared" si="2"/>
        <v>ORDER1124CUST895145400SugarQ-1*@?##22.5</v>
      </c>
      <c r="E1754" s="13" t="str">
        <f t="shared" si="3"/>
        <v>ORDER1124CUST895145400SugarQ122.5</v>
      </c>
      <c r="F1754" s="14">
        <f t="shared" si="4"/>
        <v>45400</v>
      </c>
      <c r="G1754" s="13" t="str">
        <f t="shared" si="5"/>
        <v>ORDER1124</v>
      </c>
      <c r="H1754" s="13" t="str">
        <f t="shared" si="6"/>
        <v>CUST8951</v>
      </c>
      <c r="I1754" s="13" t="str">
        <f t="shared" si="7"/>
        <v>Sugar</v>
      </c>
      <c r="J1754" s="13" t="str">
        <f t="shared" si="8"/>
        <v>1</v>
      </c>
      <c r="K1754" s="13" t="str">
        <f t="shared" si="9"/>
        <v>22.5</v>
      </c>
    </row>
    <row r="1755">
      <c r="A1755" s="10">
        <v>1754.0</v>
      </c>
      <c r="B1755" s="11" t="s">
        <v>1773</v>
      </c>
      <c r="C1755" s="12" t="str">
        <f t="shared" si="1"/>
        <v>ORDER1124//CUST8951/45400/CookingOil/Q-1/*@?##75</v>
      </c>
      <c r="D1755" s="13" t="str">
        <f t="shared" si="2"/>
        <v>ORDER1124CUST895145400CookingOilQ-1*@?##75</v>
      </c>
      <c r="E1755" s="13" t="str">
        <f t="shared" si="3"/>
        <v>ORDER1124CUST895145400CookingOilQ175</v>
      </c>
      <c r="F1755" s="14">
        <f t="shared" si="4"/>
        <v>45400</v>
      </c>
      <c r="G1755" s="13" t="str">
        <f t="shared" si="5"/>
        <v>ORDER1124</v>
      </c>
      <c r="H1755" s="13" t="str">
        <f t="shared" si="6"/>
        <v>CUST8951</v>
      </c>
      <c r="I1755" s="13" t="str">
        <f t="shared" si="7"/>
        <v>CookingOil</v>
      </c>
      <c r="J1755" s="13" t="str">
        <f t="shared" si="8"/>
        <v>1</v>
      </c>
      <c r="K1755" s="13" t="str">
        <f t="shared" si="9"/>
        <v>75</v>
      </c>
    </row>
    <row r="1756">
      <c r="A1756" s="10">
        <v>1755.0</v>
      </c>
      <c r="B1756" s="11" t="s">
        <v>1774</v>
      </c>
      <c r="C1756" s="12" t="str">
        <f t="shared" si="1"/>
        <v>ORDER1123//CUST6818/45400/TeaLeaves/Q-1/*@?##60</v>
      </c>
      <c r="D1756" s="13" t="str">
        <f t="shared" si="2"/>
        <v>ORDER1123CUST681845400TeaLeavesQ-1*@?##60</v>
      </c>
      <c r="E1756" s="13" t="str">
        <f t="shared" si="3"/>
        <v>ORDER1123CUST681845400TeaLeavesQ160</v>
      </c>
      <c r="F1756" s="14">
        <f t="shared" si="4"/>
        <v>45400</v>
      </c>
      <c r="G1756" s="13" t="str">
        <f t="shared" si="5"/>
        <v>ORDER1123</v>
      </c>
      <c r="H1756" s="13" t="str">
        <f t="shared" si="6"/>
        <v>CUST6818</v>
      </c>
      <c r="I1756" s="13" t="str">
        <f t="shared" si="7"/>
        <v>TeaLeaves</v>
      </c>
      <c r="J1756" s="13" t="str">
        <f t="shared" si="8"/>
        <v>1</v>
      </c>
      <c r="K1756" s="13" t="str">
        <f t="shared" si="9"/>
        <v>60</v>
      </c>
    </row>
    <row r="1757">
      <c r="A1757" s="10">
        <v>1756.0</v>
      </c>
      <c r="B1757" s="11" t="s">
        <v>1775</v>
      </c>
      <c r="C1757" s="12" t="str">
        <f t="shared" si="1"/>
        <v>ORDER1123//CUST6818/45400/CoffeePowder/Q-1/*@?##45</v>
      </c>
      <c r="D1757" s="13" t="str">
        <f t="shared" si="2"/>
        <v>ORDER1123CUST681845400CoffeePowderQ-1*@?##45</v>
      </c>
      <c r="E1757" s="13" t="str">
        <f t="shared" si="3"/>
        <v>ORDER1123CUST681845400CoffeePowderQ145</v>
      </c>
      <c r="F1757" s="14">
        <f t="shared" si="4"/>
        <v>45400</v>
      </c>
      <c r="G1757" s="13" t="str">
        <f t="shared" si="5"/>
        <v>ORDER1123</v>
      </c>
      <c r="H1757" s="13" t="str">
        <f t="shared" si="6"/>
        <v>CUST6818</v>
      </c>
      <c r="I1757" s="13" t="str">
        <f t="shared" si="7"/>
        <v>CoffeePowder</v>
      </c>
      <c r="J1757" s="13" t="str">
        <f t="shared" si="8"/>
        <v>1</v>
      </c>
      <c r="K1757" s="13" t="str">
        <f t="shared" si="9"/>
        <v>45</v>
      </c>
    </row>
    <row r="1758">
      <c r="A1758" s="10">
        <v>1757.0</v>
      </c>
      <c r="B1758" s="11" t="s">
        <v>1776</v>
      </c>
      <c r="C1758" s="12" t="str">
        <f t="shared" si="1"/>
        <v>ORDER1122//CUST7043/45400/Biscuits/Q-1/*@?##20</v>
      </c>
      <c r="D1758" s="13" t="str">
        <f t="shared" si="2"/>
        <v>ORDER1122CUST704345400BiscuitsQ-1*@?##20</v>
      </c>
      <c r="E1758" s="13" t="str">
        <f t="shared" si="3"/>
        <v>ORDER1122CUST704345400BiscuitsQ120</v>
      </c>
      <c r="F1758" s="14">
        <f t="shared" si="4"/>
        <v>45400</v>
      </c>
      <c r="G1758" s="13" t="str">
        <f t="shared" si="5"/>
        <v>ORDER1122</v>
      </c>
      <c r="H1758" s="13" t="str">
        <f t="shared" si="6"/>
        <v>CUST7043</v>
      </c>
      <c r="I1758" s="13" t="str">
        <f t="shared" si="7"/>
        <v>Biscuits</v>
      </c>
      <c r="J1758" s="13" t="str">
        <f t="shared" si="8"/>
        <v>1</v>
      </c>
      <c r="K1758" s="13" t="str">
        <f t="shared" si="9"/>
        <v>20</v>
      </c>
    </row>
    <row r="1759">
      <c r="A1759" s="10">
        <v>1758.0</v>
      </c>
      <c r="B1759" s="11" t="s">
        <v>1777</v>
      </c>
      <c r="C1759" s="12" t="str">
        <f t="shared" si="1"/>
        <v>ORDER1122//CUST7043/45400/Chocolates/Q-1/*@?##50</v>
      </c>
      <c r="D1759" s="13" t="str">
        <f t="shared" si="2"/>
        <v>ORDER1122CUST704345400ChocolatesQ-1*@?##50</v>
      </c>
      <c r="E1759" s="13" t="str">
        <f t="shared" si="3"/>
        <v>ORDER1122CUST704345400ChocolatesQ150</v>
      </c>
      <c r="F1759" s="14">
        <f t="shared" si="4"/>
        <v>45400</v>
      </c>
      <c r="G1759" s="13" t="str">
        <f t="shared" si="5"/>
        <v>ORDER1122</v>
      </c>
      <c r="H1759" s="13" t="str">
        <f t="shared" si="6"/>
        <v>CUST7043</v>
      </c>
      <c r="I1759" s="13" t="str">
        <f t="shared" si="7"/>
        <v>Chocolates</v>
      </c>
      <c r="J1759" s="13" t="str">
        <f t="shared" si="8"/>
        <v>1</v>
      </c>
      <c r="K1759" s="13" t="str">
        <f t="shared" si="9"/>
        <v>50</v>
      </c>
    </row>
    <row r="1760">
      <c r="A1760" s="10">
        <v>1759.0</v>
      </c>
      <c r="B1760" s="11" t="s">
        <v>1778</v>
      </c>
      <c r="C1760" s="12" t="str">
        <f t="shared" si="1"/>
        <v>ORDER1121//CUST3704/45400/IceCream/Q-1/*@?##90</v>
      </c>
      <c r="D1760" s="13" t="str">
        <f t="shared" si="2"/>
        <v>ORDER1121CUST370445400IceCreamQ-1*@?##90</v>
      </c>
      <c r="E1760" s="13" t="str">
        <f t="shared" si="3"/>
        <v>ORDER1121CUST370445400IceCreamQ190</v>
      </c>
      <c r="F1760" s="14">
        <f t="shared" si="4"/>
        <v>45400</v>
      </c>
      <c r="G1760" s="13" t="str">
        <f t="shared" si="5"/>
        <v>ORDER1121</v>
      </c>
      <c r="H1760" s="13" t="str">
        <f t="shared" si="6"/>
        <v>CUST3704</v>
      </c>
      <c r="I1760" s="13" t="str">
        <f t="shared" si="7"/>
        <v>IceCream</v>
      </c>
      <c r="J1760" s="13" t="str">
        <f t="shared" si="8"/>
        <v>1</v>
      </c>
      <c r="K1760" s="13" t="str">
        <f t="shared" si="9"/>
        <v>90</v>
      </c>
    </row>
    <row r="1761">
      <c r="A1761" s="10">
        <v>1760.0</v>
      </c>
      <c r="B1761" s="11" t="s">
        <v>1779</v>
      </c>
      <c r="C1761" s="12" t="str">
        <f t="shared" si="1"/>
        <v>ORDER1121//CUST3704/45400/SoftDrink/Q-2/*@?##100</v>
      </c>
      <c r="D1761" s="13" t="str">
        <f t="shared" si="2"/>
        <v>ORDER1121CUST370445400SoftDrinkQ-2*@?##100</v>
      </c>
      <c r="E1761" s="13" t="str">
        <f t="shared" si="3"/>
        <v>ORDER1121CUST370445400SoftDrinkQ2100</v>
      </c>
      <c r="F1761" s="14">
        <f t="shared" si="4"/>
        <v>45400</v>
      </c>
      <c r="G1761" s="13" t="str">
        <f t="shared" si="5"/>
        <v>ORDER1121</v>
      </c>
      <c r="H1761" s="13" t="str">
        <f t="shared" si="6"/>
        <v>CUST3704</v>
      </c>
      <c r="I1761" s="13" t="str">
        <f t="shared" si="7"/>
        <v>SoftDrink</v>
      </c>
      <c r="J1761" s="13" t="str">
        <f t="shared" si="8"/>
        <v>2</v>
      </c>
      <c r="K1761" s="13" t="str">
        <f t="shared" si="9"/>
        <v>100</v>
      </c>
    </row>
    <row r="1762">
      <c r="A1762" s="10">
        <v>1761.0</v>
      </c>
      <c r="B1762" s="11" t="s">
        <v>1780</v>
      </c>
      <c r="C1762" s="12" t="str">
        <f t="shared" si="1"/>
        <v>ORDER1120//CUST3399/45400/BasmatiRice/Q-2/*@?##120</v>
      </c>
      <c r="D1762" s="13" t="str">
        <f t="shared" si="2"/>
        <v>ORDER1120CUST339945400BasmatiRiceQ-2*@?##120</v>
      </c>
      <c r="E1762" s="13" t="str">
        <f t="shared" si="3"/>
        <v>ORDER1120CUST339945400BasmatiRiceQ2120</v>
      </c>
      <c r="F1762" s="14">
        <f t="shared" si="4"/>
        <v>45400</v>
      </c>
      <c r="G1762" s="13" t="str">
        <f t="shared" si="5"/>
        <v>ORDER1120</v>
      </c>
      <c r="H1762" s="13" t="str">
        <f t="shared" si="6"/>
        <v>CUST3399</v>
      </c>
      <c r="I1762" s="13" t="str">
        <f t="shared" si="7"/>
        <v>BasmatiRice</v>
      </c>
      <c r="J1762" s="13" t="str">
        <f t="shared" si="8"/>
        <v>2</v>
      </c>
      <c r="K1762" s="13" t="str">
        <f t="shared" si="9"/>
        <v>120</v>
      </c>
    </row>
    <row r="1763">
      <c r="A1763" s="10">
        <v>1762.0</v>
      </c>
      <c r="B1763" s="11" t="s">
        <v>1781</v>
      </c>
      <c r="C1763" s="12" t="str">
        <f t="shared" si="1"/>
        <v>ORDER1120//CUST3399/45400/WholeWheatBread/Q-1/*@?##20</v>
      </c>
      <c r="D1763" s="13" t="str">
        <f t="shared" si="2"/>
        <v>ORDER1120CUST339945400WholeWheatBreadQ-1*@?##20</v>
      </c>
      <c r="E1763" s="13" t="str">
        <f t="shared" si="3"/>
        <v>ORDER1120CUST339945400WholeWheatBreadQ120</v>
      </c>
      <c r="F1763" s="14">
        <f t="shared" si="4"/>
        <v>45400</v>
      </c>
      <c r="G1763" s="13" t="str">
        <f t="shared" si="5"/>
        <v>ORDER1120</v>
      </c>
      <c r="H1763" s="13" t="str">
        <f t="shared" si="6"/>
        <v>CUST3399</v>
      </c>
      <c r="I1763" s="13" t="str">
        <f t="shared" si="7"/>
        <v>WholeWheatBread</v>
      </c>
      <c r="J1763" s="13" t="str">
        <f t="shared" si="8"/>
        <v>1</v>
      </c>
      <c r="K1763" s="13" t="str">
        <f t="shared" si="9"/>
        <v>20</v>
      </c>
    </row>
    <row r="1764">
      <c r="A1764" s="10">
        <v>1763.0</v>
      </c>
      <c r="B1764" s="11" t="s">
        <v>1782</v>
      </c>
      <c r="C1764" s="12" t="str">
        <f t="shared" si="1"/>
        <v>ORDER1119//CUST3704/45400/FreshMilk/Q-1/*@?##30</v>
      </c>
      <c r="D1764" s="13" t="str">
        <f t="shared" si="2"/>
        <v>ORDER1119CUST370445400FreshMilkQ-1*@?##30</v>
      </c>
      <c r="E1764" s="13" t="str">
        <f t="shared" si="3"/>
        <v>ORDER1119CUST370445400FreshMilkQ130</v>
      </c>
      <c r="F1764" s="14">
        <f t="shared" si="4"/>
        <v>45400</v>
      </c>
      <c r="G1764" s="13" t="str">
        <f t="shared" si="5"/>
        <v>ORDER1119</v>
      </c>
      <c r="H1764" s="13" t="str">
        <f t="shared" si="6"/>
        <v>CUST3704</v>
      </c>
      <c r="I1764" s="13" t="str">
        <f t="shared" si="7"/>
        <v>FreshMilk</v>
      </c>
      <c r="J1764" s="13" t="str">
        <f t="shared" si="8"/>
        <v>1</v>
      </c>
      <c r="K1764" s="13" t="str">
        <f t="shared" si="9"/>
        <v>30</v>
      </c>
    </row>
    <row r="1765">
      <c r="A1765" s="10">
        <v>1764.0</v>
      </c>
      <c r="B1765" s="11" t="s">
        <v>1783</v>
      </c>
      <c r="C1765" s="12" t="str">
        <f t="shared" si="1"/>
        <v>ORDER1119//CUST3704/45400/Eggs/Q-1/*@?##40</v>
      </c>
      <c r="D1765" s="13" t="str">
        <f t="shared" si="2"/>
        <v>ORDER1119CUST370445400EggsQ-1*@?##40</v>
      </c>
      <c r="E1765" s="13" t="str">
        <f t="shared" si="3"/>
        <v>ORDER1119CUST370445400EggsQ140</v>
      </c>
      <c r="F1765" s="14">
        <f t="shared" si="4"/>
        <v>45400</v>
      </c>
      <c r="G1765" s="13" t="str">
        <f t="shared" si="5"/>
        <v>ORDER1119</v>
      </c>
      <c r="H1765" s="13" t="str">
        <f t="shared" si="6"/>
        <v>CUST3704</v>
      </c>
      <c r="I1765" s="13" t="str">
        <f t="shared" si="7"/>
        <v>Eggs</v>
      </c>
      <c r="J1765" s="13" t="str">
        <f t="shared" si="8"/>
        <v>1</v>
      </c>
      <c r="K1765" s="13" t="str">
        <f t="shared" si="9"/>
        <v>40</v>
      </c>
    </row>
    <row r="1766">
      <c r="A1766" s="10">
        <v>1765.0</v>
      </c>
      <c r="B1766" s="11" t="s">
        <v>1784</v>
      </c>
      <c r="C1766" s="12" t="str">
        <f t="shared" si="1"/>
        <v>ORDER1118//CUST8552/45400/ChickenBreast/Q-1/*@?##125</v>
      </c>
      <c r="D1766" s="13" t="str">
        <f t="shared" si="2"/>
        <v>ORDER1118CUST855245400ChickenBreastQ-1*@?##125</v>
      </c>
      <c r="E1766" s="13" t="str">
        <f t="shared" si="3"/>
        <v>ORDER1118CUST855245400ChickenBreastQ1125</v>
      </c>
      <c r="F1766" s="14">
        <f t="shared" si="4"/>
        <v>45400</v>
      </c>
      <c r="G1766" s="13" t="str">
        <f t="shared" si="5"/>
        <v>ORDER1118</v>
      </c>
      <c r="H1766" s="13" t="str">
        <f t="shared" si="6"/>
        <v>CUST8552</v>
      </c>
      <c r="I1766" s="13" t="str">
        <f t="shared" si="7"/>
        <v>ChickenBreast</v>
      </c>
      <c r="J1766" s="13" t="str">
        <f t="shared" si="8"/>
        <v>1</v>
      </c>
      <c r="K1766" s="13" t="str">
        <f t="shared" si="9"/>
        <v>125</v>
      </c>
    </row>
    <row r="1767">
      <c r="A1767" s="10">
        <v>1766.0</v>
      </c>
      <c r="B1767" s="11" t="s">
        <v>1785</v>
      </c>
      <c r="C1767" s="12" t="str">
        <f t="shared" si="1"/>
        <v>ORDER1118//CUST8552/45400/Apples/Q-1/*@?##75</v>
      </c>
      <c r="D1767" s="13" t="str">
        <f t="shared" si="2"/>
        <v>ORDER1118CUST855245400ApplesQ-1*@?##75</v>
      </c>
      <c r="E1767" s="13" t="str">
        <f t="shared" si="3"/>
        <v>ORDER1118CUST855245400ApplesQ175</v>
      </c>
      <c r="F1767" s="14">
        <f t="shared" si="4"/>
        <v>45400</v>
      </c>
      <c r="G1767" s="13" t="str">
        <f t="shared" si="5"/>
        <v>ORDER1118</v>
      </c>
      <c r="H1767" s="13" t="str">
        <f t="shared" si="6"/>
        <v>CUST8552</v>
      </c>
      <c r="I1767" s="13" t="str">
        <f t="shared" si="7"/>
        <v>Apples</v>
      </c>
      <c r="J1767" s="13" t="str">
        <f t="shared" si="8"/>
        <v>1</v>
      </c>
      <c r="K1767" s="13" t="str">
        <f t="shared" si="9"/>
        <v>75</v>
      </c>
    </row>
    <row r="1768">
      <c r="A1768" s="10">
        <v>1767.0</v>
      </c>
      <c r="B1768" s="11" t="s">
        <v>1786</v>
      </c>
      <c r="C1768" s="12" t="str">
        <f t="shared" si="1"/>
        <v>ORDER1117//CUST3704/45400/Bananas/Q-1/*@?##25</v>
      </c>
      <c r="D1768" s="13" t="str">
        <f t="shared" si="2"/>
        <v>ORDER1117CUST370445400BananasQ-1*@?##25</v>
      </c>
      <c r="E1768" s="13" t="str">
        <f t="shared" si="3"/>
        <v>ORDER1117CUST370445400BananasQ125</v>
      </c>
      <c r="F1768" s="14">
        <f t="shared" si="4"/>
        <v>45400</v>
      </c>
      <c r="G1768" s="13" t="str">
        <f t="shared" si="5"/>
        <v>ORDER1117</v>
      </c>
      <c r="H1768" s="13" t="str">
        <f t="shared" si="6"/>
        <v>CUST3704</v>
      </c>
      <c r="I1768" s="13" t="str">
        <f t="shared" si="7"/>
        <v>Bananas</v>
      </c>
      <c r="J1768" s="13" t="str">
        <f t="shared" si="8"/>
        <v>1</v>
      </c>
      <c r="K1768" s="13" t="str">
        <f t="shared" si="9"/>
        <v>25</v>
      </c>
    </row>
    <row r="1769">
      <c r="A1769" s="10">
        <v>1768.0</v>
      </c>
      <c r="B1769" s="11" t="s">
        <v>1787</v>
      </c>
      <c r="C1769" s="12" t="str">
        <f t="shared" si="1"/>
        <v>ORDER1117//CUST3704/45400/Potatoes/Q-1/*@?##15</v>
      </c>
      <c r="D1769" s="13" t="str">
        <f t="shared" si="2"/>
        <v>ORDER1117CUST370445400PotatoesQ-1*@?##15</v>
      </c>
      <c r="E1769" s="13" t="str">
        <f t="shared" si="3"/>
        <v>ORDER1117CUST370445400PotatoesQ115</v>
      </c>
      <c r="F1769" s="14">
        <f t="shared" si="4"/>
        <v>45400</v>
      </c>
      <c r="G1769" s="13" t="str">
        <f t="shared" si="5"/>
        <v>ORDER1117</v>
      </c>
      <c r="H1769" s="13" t="str">
        <f t="shared" si="6"/>
        <v>CUST3704</v>
      </c>
      <c r="I1769" s="13" t="str">
        <f t="shared" si="7"/>
        <v>Potatoes</v>
      </c>
      <c r="J1769" s="13" t="str">
        <f t="shared" si="8"/>
        <v>1</v>
      </c>
      <c r="K1769" s="13" t="str">
        <f t="shared" si="9"/>
        <v>15</v>
      </c>
    </row>
    <row r="1770">
      <c r="A1770" s="10">
        <v>1769.0</v>
      </c>
      <c r="B1770" s="11" t="s">
        <v>1788</v>
      </c>
      <c r="C1770" s="12" t="str">
        <f t="shared" si="1"/>
        <v>ORDER1116//CUST7984/45399/Onions/Q-1/*@?##12.5</v>
      </c>
      <c r="D1770" s="13" t="str">
        <f t="shared" si="2"/>
        <v>ORDER1116CUST798445399OnionsQ-1*@?##12.5</v>
      </c>
      <c r="E1770" s="13" t="str">
        <f t="shared" si="3"/>
        <v>ORDER1116CUST798445399OnionsQ112.5</v>
      </c>
      <c r="F1770" s="14">
        <f t="shared" si="4"/>
        <v>45399</v>
      </c>
      <c r="G1770" s="13" t="str">
        <f t="shared" si="5"/>
        <v>ORDER1116</v>
      </c>
      <c r="H1770" s="13" t="str">
        <f t="shared" si="6"/>
        <v>CUST7984</v>
      </c>
      <c r="I1770" s="13" t="str">
        <f t="shared" si="7"/>
        <v>Onions</v>
      </c>
      <c r="J1770" s="13" t="str">
        <f t="shared" si="8"/>
        <v>1</v>
      </c>
      <c r="K1770" s="13" t="str">
        <f t="shared" si="9"/>
        <v>12.5</v>
      </c>
    </row>
    <row r="1771">
      <c r="A1771" s="10">
        <v>1770.0</v>
      </c>
      <c r="B1771" s="11" t="s">
        <v>1789</v>
      </c>
      <c r="C1771" s="12" t="str">
        <f t="shared" si="1"/>
        <v>ORDER1116//CUST7984/45399/Paneer/Q-1/*@?##40</v>
      </c>
      <c r="D1771" s="13" t="str">
        <f t="shared" si="2"/>
        <v>ORDER1116CUST798445399PaneerQ-1*@?##40</v>
      </c>
      <c r="E1771" s="13" t="str">
        <f t="shared" si="3"/>
        <v>ORDER1116CUST798445399PaneerQ140</v>
      </c>
      <c r="F1771" s="14">
        <f t="shared" si="4"/>
        <v>45399</v>
      </c>
      <c r="G1771" s="13" t="str">
        <f t="shared" si="5"/>
        <v>ORDER1116</v>
      </c>
      <c r="H1771" s="13" t="str">
        <f t="shared" si="6"/>
        <v>CUST7984</v>
      </c>
      <c r="I1771" s="13" t="str">
        <f t="shared" si="7"/>
        <v>Paneer</v>
      </c>
      <c r="J1771" s="13" t="str">
        <f t="shared" si="8"/>
        <v>1</v>
      </c>
      <c r="K1771" s="13" t="str">
        <f t="shared" si="9"/>
        <v>40</v>
      </c>
    </row>
    <row r="1772">
      <c r="A1772" s="10">
        <v>1771.0</v>
      </c>
      <c r="B1772" s="11" t="s">
        <v>1790</v>
      </c>
      <c r="C1772" s="12" t="str">
        <f t="shared" si="1"/>
        <v>ORDER1115//CUST7909/45399/Butter/Q-1/*@?##125</v>
      </c>
      <c r="D1772" s="13" t="str">
        <f t="shared" si="2"/>
        <v>ORDER1115CUST790945399ButterQ-1*@?##125</v>
      </c>
      <c r="E1772" s="13" t="str">
        <f t="shared" si="3"/>
        <v>ORDER1115CUST790945399ButterQ1125</v>
      </c>
      <c r="F1772" s="14">
        <f t="shared" si="4"/>
        <v>45399</v>
      </c>
      <c r="G1772" s="13" t="str">
        <f t="shared" si="5"/>
        <v>ORDER1115</v>
      </c>
      <c r="H1772" s="13" t="str">
        <f t="shared" si="6"/>
        <v>CUST7909</v>
      </c>
      <c r="I1772" s="13" t="str">
        <f t="shared" si="7"/>
        <v>Butter</v>
      </c>
      <c r="J1772" s="13" t="str">
        <f t="shared" si="8"/>
        <v>1</v>
      </c>
      <c r="K1772" s="13" t="str">
        <f t="shared" si="9"/>
        <v>125</v>
      </c>
    </row>
    <row r="1773">
      <c r="A1773" s="10">
        <v>1772.0</v>
      </c>
      <c r="B1773" s="11" t="s">
        <v>1791</v>
      </c>
      <c r="C1773" s="12" t="str">
        <f t="shared" si="1"/>
        <v>ORDER1115//CUST7909/45399/CheeseSlices/Q-1/*@?##60</v>
      </c>
      <c r="D1773" s="13" t="str">
        <f t="shared" si="2"/>
        <v>ORDER1115CUST790945399CheeseSlicesQ-1*@?##60</v>
      </c>
      <c r="E1773" s="13" t="str">
        <f t="shared" si="3"/>
        <v>ORDER1115CUST790945399CheeseSlicesQ160</v>
      </c>
      <c r="F1773" s="14">
        <f t="shared" si="4"/>
        <v>45399</v>
      </c>
      <c r="G1773" s="13" t="str">
        <f t="shared" si="5"/>
        <v>ORDER1115</v>
      </c>
      <c r="H1773" s="13" t="str">
        <f t="shared" si="6"/>
        <v>CUST7909</v>
      </c>
      <c r="I1773" s="13" t="str">
        <f t="shared" si="7"/>
        <v>CheeseSlices</v>
      </c>
      <c r="J1773" s="13" t="str">
        <f t="shared" si="8"/>
        <v>1</v>
      </c>
      <c r="K1773" s="13" t="str">
        <f t="shared" si="9"/>
        <v>60</v>
      </c>
    </row>
    <row r="1774">
      <c r="A1774" s="10">
        <v>1773.0</v>
      </c>
      <c r="B1774" s="11" t="s">
        <v>1792</v>
      </c>
      <c r="C1774" s="12" t="str">
        <f t="shared" si="1"/>
        <v>ORDER1114//CUST2624/45399/Sugar/Q-1/*@?##22.5</v>
      </c>
      <c r="D1774" s="13" t="str">
        <f t="shared" si="2"/>
        <v>ORDER1114CUST262445399SugarQ-1*@?##22.5</v>
      </c>
      <c r="E1774" s="13" t="str">
        <f t="shared" si="3"/>
        <v>ORDER1114CUST262445399SugarQ122.5</v>
      </c>
      <c r="F1774" s="14">
        <f t="shared" si="4"/>
        <v>45399</v>
      </c>
      <c r="G1774" s="13" t="str">
        <f t="shared" si="5"/>
        <v>ORDER1114</v>
      </c>
      <c r="H1774" s="13" t="str">
        <f t="shared" si="6"/>
        <v>CUST2624</v>
      </c>
      <c r="I1774" s="13" t="str">
        <f t="shared" si="7"/>
        <v>Sugar</v>
      </c>
      <c r="J1774" s="13" t="str">
        <f t="shared" si="8"/>
        <v>1</v>
      </c>
      <c r="K1774" s="13" t="str">
        <f t="shared" si="9"/>
        <v>22.5</v>
      </c>
    </row>
    <row r="1775">
      <c r="A1775" s="10">
        <v>1774.0</v>
      </c>
      <c r="B1775" s="11" t="s">
        <v>1793</v>
      </c>
      <c r="C1775" s="12" t="str">
        <f t="shared" si="1"/>
        <v>ORDER1114//CUST2624/45399/CookingOil/Q-1/*@?##75</v>
      </c>
      <c r="D1775" s="13" t="str">
        <f t="shared" si="2"/>
        <v>ORDER1114CUST262445399CookingOilQ-1*@?##75</v>
      </c>
      <c r="E1775" s="13" t="str">
        <f t="shared" si="3"/>
        <v>ORDER1114CUST262445399CookingOilQ175</v>
      </c>
      <c r="F1775" s="14">
        <f t="shared" si="4"/>
        <v>45399</v>
      </c>
      <c r="G1775" s="13" t="str">
        <f t="shared" si="5"/>
        <v>ORDER1114</v>
      </c>
      <c r="H1775" s="13" t="str">
        <f t="shared" si="6"/>
        <v>CUST2624</v>
      </c>
      <c r="I1775" s="13" t="str">
        <f t="shared" si="7"/>
        <v>CookingOil</v>
      </c>
      <c r="J1775" s="13" t="str">
        <f t="shared" si="8"/>
        <v>1</v>
      </c>
      <c r="K1775" s="13" t="str">
        <f t="shared" si="9"/>
        <v>75</v>
      </c>
    </row>
    <row r="1776">
      <c r="A1776" s="10">
        <v>1775.0</v>
      </c>
      <c r="B1776" s="11" t="s">
        <v>1794</v>
      </c>
      <c r="C1776" s="12" t="str">
        <f t="shared" si="1"/>
        <v>ORDER1113//CUST8814/45399/TeaLeaves/Q-1/*@?##60</v>
      </c>
      <c r="D1776" s="13" t="str">
        <f t="shared" si="2"/>
        <v>ORDER1113CUST881445399TeaLeavesQ-1*@?##60</v>
      </c>
      <c r="E1776" s="13" t="str">
        <f t="shared" si="3"/>
        <v>ORDER1113CUST881445399TeaLeavesQ160</v>
      </c>
      <c r="F1776" s="14">
        <f t="shared" si="4"/>
        <v>45399</v>
      </c>
      <c r="G1776" s="13" t="str">
        <f t="shared" si="5"/>
        <v>ORDER1113</v>
      </c>
      <c r="H1776" s="13" t="str">
        <f t="shared" si="6"/>
        <v>CUST8814</v>
      </c>
      <c r="I1776" s="13" t="str">
        <f t="shared" si="7"/>
        <v>TeaLeaves</v>
      </c>
      <c r="J1776" s="13" t="str">
        <f t="shared" si="8"/>
        <v>1</v>
      </c>
      <c r="K1776" s="13" t="str">
        <f t="shared" si="9"/>
        <v>60</v>
      </c>
    </row>
    <row r="1777">
      <c r="A1777" s="10">
        <v>1776.0</v>
      </c>
      <c r="B1777" s="11" t="s">
        <v>1795</v>
      </c>
      <c r="C1777" s="12" t="str">
        <f t="shared" si="1"/>
        <v>ORDER1113//CUST8814/45399/CoffeePowder/Q-2/*@?##90</v>
      </c>
      <c r="D1777" s="13" t="str">
        <f t="shared" si="2"/>
        <v>ORDER1113CUST881445399CoffeePowderQ-2*@?##90</v>
      </c>
      <c r="E1777" s="13" t="str">
        <f t="shared" si="3"/>
        <v>ORDER1113CUST881445399CoffeePowderQ290</v>
      </c>
      <c r="F1777" s="14">
        <f t="shared" si="4"/>
        <v>45399</v>
      </c>
      <c r="G1777" s="13" t="str">
        <f t="shared" si="5"/>
        <v>ORDER1113</v>
      </c>
      <c r="H1777" s="13" t="str">
        <f t="shared" si="6"/>
        <v>CUST8814</v>
      </c>
      <c r="I1777" s="13" t="str">
        <f t="shared" si="7"/>
        <v>CoffeePowder</v>
      </c>
      <c r="J1777" s="13" t="str">
        <f t="shared" si="8"/>
        <v>2</v>
      </c>
      <c r="K1777" s="13" t="str">
        <f t="shared" si="9"/>
        <v>90</v>
      </c>
    </row>
    <row r="1778">
      <c r="A1778" s="10">
        <v>1777.0</v>
      </c>
      <c r="B1778" s="11" t="s">
        <v>1796</v>
      </c>
      <c r="C1778" s="12" t="str">
        <f t="shared" si="1"/>
        <v>ORDER1112//CUST2624/45399/Biscuits/Q-1/*@?##20</v>
      </c>
      <c r="D1778" s="13" t="str">
        <f t="shared" si="2"/>
        <v>ORDER1112CUST262445399BiscuitsQ-1*@?##20</v>
      </c>
      <c r="E1778" s="13" t="str">
        <f t="shared" si="3"/>
        <v>ORDER1112CUST262445399BiscuitsQ120</v>
      </c>
      <c r="F1778" s="14">
        <f t="shared" si="4"/>
        <v>45399</v>
      </c>
      <c r="G1778" s="13" t="str">
        <f t="shared" si="5"/>
        <v>ORDER1112</v>
      </c>
      <c r="H1778" s="13" t="str">
        <f t="shared" si="6"/>
        <v>CUST2624</v>
      </c>
      <c r="I1778" s="13" t="str">
        <f t="shared" si="7"/>
        <v>Biscuits</v>
      </c>
      <c r="J1778" s="13" t="str">
        <f t="shared" si="8"/>
        <v>1</v>
      </c>
      <c r="K1778" s="13" t="str">
        <f t="shared" si="9"/>
        <v>20</v>
      </c>
    </row>
    <row r="1779">
      <c r="A1779" s="10">
        <v>1778.0</v>
      </c>
      <c r="B1779" s="11" t="s">
        <v>1797</v>
      </c>
      <c r="C1779" s="12" t="str">
        <f t="shared" si="1"/>
        <v>ORDER1112//CUST2624/45399/Chocolates/Q-2/*@?##100</v>
      </c>
      <c r="D1779" s="13" t="str">
        <f t="shared" si="2"/>
        <v>ORDER1112CUST262445399ChocolatesQ-2*@?##100</v>
      </c>
      <c r="E1779" s="13" t="str">
        <f t="shared" si="3"/>
        <v>ORDER1112CUST262445399ChocolatesQ2100</v>
      </c>
      <c r="F1779" s="14">
        <f t="shared" si="4"/>
        <v>45399</v>
      </c>
      <c r="G1779" s="13" t="str">
        <f t="shared" si="5"/>
        <v>ORDER1112</v>
      </c>
      <c r="H1779" s="13" t="str">
        <f t="shared" si="6"/>
        <v>CUST2624</v>
      </c>
      <c r="I1779" s="13" t="str">
        <f t="shared" si="7"/>
        <v>Chocolates</v>
      </c>
      <c r="J1779" s="13" t="str">
        <f t="shared" si="8"/>
        <v>2</v>
      </c>
      <c r="K1779" s="13" t="str">
        <f t="shared" si="9"/>
        <v>100</v>
      </c>
    </row>
    <row r="1780">
      <c r="A1780" s="10">
        <v>1779.0</v>
      </c>
      <c r="B1780" s="11" t="s">
        <v>1798</v>
      </c>
      <c r="C1780" s="12" t="str">
        <f t="shared" si="1"/>
        <v>ORDER1111//CUST7862/45399/IceCream/Q-1/*@?##90</v>
      </c>
      <c r="D1780" s="13" t="str">
        <f t="shared" si="2"/>
        <v>ORDER1111CUST786245399IceCreamQ-1*@?##90</v>
      </c>
      <c r="E1780" s="13" t="str">
        <f t="shared" si="3"/>
        <v>ORDER1111CUST786245399IceCreamQ190</v>
      </c>
      <c r="F1780" s="14">
        <f t="shared" si="4"/>
        <v>45399</v>
      </c>
      <c r="G1780" s="13" t="str">
        <f t="shared" si="5"/>
        <v>ORDER1111</v>
      </c>
      <c r="H1780" s="13" t="str">
        <f t="shared" si="6"/>
        <v>CUST7862</v>
      </c>
      <c r="I1780" s="13" t="str">
        <f t="shared" si="7"/>
        <v>IceCream</v>
      </c>
      <c r="J1780" s="13" t="str">
        <f t="shared" si="8"/>
        <v>1</v>
      </c>
      <c r="K1780" s="13" t="str">
        <f t="shared" si="9"/>
        <v>90</v>
      </c>
    </row>
    <row r="1781">
      <c r="A1781" s="10">
        <v>1780.0</v>
      </c>
      <c r="B1781" s="11" t="s">
        <v>1799</v>
      </c>
      <c r="C1781" s="12" t="str">
        <f t="shared" si="1"/>
        <v>ORDER1111//CUST7862/45399/SoftDrink/Q-1/*@?##50</v>
      </c>
      <c r="D1781" s="13" t="str">
        <f t="shared" si="2"/>
        <v>ORDER1111CUST786245399SoftDrinkQ-1*@?##50</v>
      </c>
      <c r="E1781" s="13" t="str">
        <f t="shared" si="3"/>
        <v>ORDER1111CUST786245399SoftDrinkQ150</v>
      </c>
      <c r="F1781" s="14">
        <f t="shared" si="4"/>
        <v>45399</v>
      </c>
      <c r="G1781" s="13" t="str">
        <f t="shared" si="5"/>
        <v>ORDER1111</v>
      </c>
      <c r="H1781" s="13" t="str">
        <f t="shared" si="6"/>
        <v>CUST7862</v>
      </c>
      <c r="I1781" s="13" t="str">
        <f t="shared" si="7"/>
        <v>SoftDrink</v>
      </c>
      <c r="J1781" s="13" t="str">
        <f t="shared" si="8"/>
        <v>1</v>
      </c>
      <c r="K1781" s="13" t="str">
        <f t="shared" si="9"/>
        <v>50</v>
      </c>
    </row>
    <row r="1782">
      <c r="A1782" s="10">
        <v>1781.0</v>
      </c>
      <c r="B1782" s="11" t="s">
        <v>1800</v>
      </c>
      <c r="C1782" s="12" t="str">
        <f t="shared" si="1"/>
        <v>ORDER1110//CUST2169/45398/BasmatiRice/Q-2/*@?##120</v>
      </c>
      <c r="D1782" s="13" t="str">
        <f t="shared" si="2"/>
        <v>ORDER1110CUST216945398BasmatiRiceQ-2*@?##120</v>
      </c>
      <c r="E1782" s="13" t="str">
        <f t="shared" si="3"/>
        <v>ORDER1110CUST216945398BasmatiRiceQ2120</v>
      </c>
      <c r="F1782" s="14">
        <f t="shared" si="4"/>
        <v>45398</v>
      </c>
      <c r="G1782" s="13" t="str">
        <f t="shared" si="5"/>
        <v>ORDER1110</v>
      </c>
      <c r="H1782" s="13" t="str">
        <f t="shared" si="6"/>
        <v>CUST2169</v>
      </c>
      <c r="I1782" s="13" t="str">
        <f t="shared" si="7"/>
        <v>BasmatiRice</v>
      </c>
      <c r="J1782" s="13" t="str">
        <f t="shared" si="8"/>
        <v>2</v>
      </c>
      <c r="K1782" s="13" t="str">
        <f t="shared" si="9"/>
        <v>120</v>
      </c>
    </row>
    <row r="1783">
      <c r="A1783" s="10">
        <v>1782.0</v>
      </c>
      <c r="B1783" s="11" t="s">
        <v>1801</v>
      </c>
      <c r="C1783" s="12" t="str">
        <f t="shared" si="1"/>
        <v>ORDER1110//CUST2169/45398/WholeWheatBread/Q-1/*@?##20</v>
      </c>
      <c r="D1783" s="13" t="str">
        <f t="shared" si="2"/>
        <v>ORDER1110CUST216945398WholeWheatBreadQ-1*@?##20</v>
      </c>
      <c r="E1783" s="13" t="str">
        <f t="shared" si="3"/>
        <v>ORDER1110CUST216945398WholeWheatBreadQ120</v>
      </c>
      <c r="F1783" s="14">
        <f t="shared" si="4"/>
        <v>45398</v>
      </c>
      <c r="G1783" s="13" t="str">
        <f t="shared" si="5"/>
        <v>ORDER1110</v>
      </c>
      <c r="H1783" s="13" t="str">
        <f t="shared" si="6"/>
        <v>CUST2169</v>
      </c>
      <c r="I1783" s="13" t="str">
        <f t="shared" si="7"/>
        <v>WholeWheatBread</v>
      </c>
      <c r="J1783" s="13" t="str">
        <f t="shared" si="8"/>
        <v>1</v>
      </c>
      <c r="K1783" s="13" t="str">
        <f t="shared" si="9"/>
        <v>20</v>
      </c>
    </row>
    <row r="1784">
      <c r="A1784" s="10">
        <v>1783.0</v>
      </c>
      <c r="B1784" s="11" t="s">
        <v>1802</v>
      </c>
      <c r="C1784" s="12" t="str">
        <f t="shared" si="1"/>
        <v>ORDER1109//CUST1520/45398/FreshMilk/Q-1/*@?##30</v>
      </c>
      <c r="D1784" s="13" t="str">
        <f t="shared" si="2"/>
        <v>ORDER1109CUST152045398FreshMilkQ-1*@?##30</v>
      </c>
      <c r="E1784" s="13" t="str">
        <f t="shared" si="3"/>
        <v>ORDER1109CUST152045398FreshMilkQ130</v>
      </c>
      <c r="F1784" s="14">
        <f t="shared" si="4"/>
        <v>45398</v>
      </c>
      <c r="G1784" s="13" t="str">
        <f t="shared" si="5"/>
        <v>ORDER1109</v>
      </c>
      <c r="H1784" s="13" t="str">
        <f t="shared" si="6"/>
        <v>CUST1520</v>
      </c>
      <c r="I1784" s="13" t="str">
        <f t="shared" si="7"/>
        <v>FreshMilk</v>
      </c>
      <c r="J1784" s="13" t="str">
        <f t="shared" si="8"/>
        <v>1</v>
      </c>
      <c r="K1784" s="13" t="str">
        <f t="shared" si="9"/>
        <v>30</v>
      </c>
    </row>
    <row r="1785">
      <c r="A1785" s="10">
        <v>1784.0</v>
      </c>
      <c r="B1785" s="11" t="s">
        <v>1803</v>
      </c>
      <c r="C1785" s="12" t="str">
        <f t="shared" si="1"/>
        <v>ORDER1109//CUST1520/45398/Eggs/Q-1/*@?##40</v>
      </c>
      <c r="D1785" s="13" t="str">
        <f t="shared" si="2"/>
        <v>ORDER1109CUST152045398EggsQ-1*@?##40</v>
      </c>
      <c r="E1785" s="13" t="str">
        <f t="shared" si="3"/>
        <v>ORDER1109CUST152045398EggsQ140</v>
      </c>
      <c r="F1785" s="14">
        <f t="shared" si="4"/>
        <v>45398</v>
      </c>
      <c r="G1785" s="13" t="str">
        <f t="shared" si="5"/>
        <v>ORDER1109</v>
      </c>
      <c r="H1785" s="13" t="str">
        <f t="shared" si="6"/>
        <v>CUST1520</v>
      </c>
      <c r="I1785" s="13" t="str">
        <f t="shared" si="7"/>
        <v>Eggs</v>
      </c>
      <c r="J1785" s="13" t="str">
        <f t="shared" si="8"/>
        <v>1</v>
      </c>
      <c r="K1785" s="13" t="str">
        <f t="shared" si="9"/>
        <v>40</v>
      </c>
    </row>
    <row r="1786">
      <c r="A1786" s="10">
        <v>1785.0</v>
      </c>
      <c r="B1786" s="11" t="s">
        <v>1804</v>
      </c>
      <c r="C1786" s="12" t="str">
        <f t="shared" si="1"/>
        <v>ORDER1108//CUST8484/45398/ChickenBreast/Q-1/*@?##125</v>
      </c>
      <c r="D1786" s="13" t="str">
        <f t="shared" si="2"/>
        <v>ORDER1108CUST848445398ChickenBreastQ-1*@?##125</v>
      </c>
      <c r="E1786" s="13" t="str">
        <f t="shared" si="3"/>
        <v>ORDER1108CUST848445398ChickenBreastQ1125</v>
      </c>
      <c r="F1786" s="14">
        <f t="shared" si="4"/>
        <v>45398</v>
      </c>
      <c r="G1786" s="13" t="str">
        <f t="shared" si="5"/>
        <v>ORDER1108</v>
      </c>
      <c r="H1786" s="13" t="str">
        <f t="shared" si="6"/>
        <v>CUST8484</v>
      </c>
      <c r="I1786" s="13" t="str">
        <f t="shared" si="7"/>
        <v>ChickenBreast</v>
      </c>
      <c r="J1786" s="13" t="str">
        <f t="shared" si="8"/>
        <v>1</v>
      </c>
      <c r="K1786" s="13" t="str">
        <f t="shared" si="9"/>
        <v>125</v>
      </c>
    </row>
    <row r="1787">
      <c r="A1787" s="10">
        <v>1786.0</v>
      </c>
      <c r="B1787" s="11" t="s">
        <v>1805</v>
      </c>
      <c r="C1787" s="12" t="str">
        <f t="shared" si="1"/>
        <v>ORDER1108//CUST8484/45398/Apples/Q-1/*@?##75</v>
      </c>
      <c r="D1787" s="13" t="str">
        <f t="shared" si="2"/>
        <v>ORDER1108CUST848445398ApplesQ-1*@?##75</v>
      </c>
      <c r="E1787" s="13" t="str">
        <f t="shared" si="3"/>
        <v>ORDER1108CUST848445398ApplesQ175</v>
      </c>
      <c r="F1787" s="14">
        <f t="shared" si="4"/>
        <v>45398</v>
      </c>
      <c r="G1787" s="13" t="str">
        <f t="shared" si="5"/>
        <v>ORDER1108</v>
      </c>
      <c r="H1787" s="13" t="str">
        <f t="shared" si="6"/>
        <v>CUST8484</v>
      </c>
      <c r="I1787" s="13" t="str">
        <f t="shared" si="7"/>
        <v>Apples</v>
      </c>
      <c r="J1787" s="13" t="str">
        <f t="shared" si="8"/>
        <v>1</v>
      </c>
      <c r="K1787" s="13" t="str">
        <f t="shared" si="9"/>
        <v>75</v>
      </c>
    </row>
    <row r="1788">
      <c r="A1788" s="10">
        <v>1787.0</v>
      </c>
      <c r="B1788" s="11" t="s">
        <v>1806</v>
      </c>
      <c r="C1788" s="12" t="str">
        <f t="shared" si="1"/>
        <v>ORDER1107//CUST2970/45398/Bananas/Q-1/*@?##25</v>
      </c>
      <c r="D1788" s="13" t="str">
        <f t="shared" si="2"/>
        <v>ORDER1107CUST297045398BananasQ-1*@?##25</v>
      </c>
      <c r="E1788" s="13" t="str">
        <f t="shared" si="3"/>
        <v>ORDER1107CUST297045398BananasQ125</v>
      </c>
      <c r="F1788" s="14">
        <f t="shared" si="4"/>
        <v>45398</v>
      </c>
      <c r="G1788" s="13" t="str">
        <f t="shared" si="5"/>
        <v>ORDER1107</v>
      </c>
      <c r="H1788" s="13" t="str">
        <f t="shared" si="6"/>
        <v>CUST2970</v>
      </c>
      <c r="I1788" s="13" t="str">
        <f t="shared" si="7"/>
        <v>Bananas</v>
      </c>
      <c r="J1788" s="13" t="str">
        <f t="shared" si="8"/>
        <v>1</v>
      </c>
      <c r="K1788" s="13" t="str">
        <f t="shared" si="9"/>
        <v>25</v>
      </c>
    </row>
    <row r="1789">
      <c r="A1789" s="10">
        <v>1788.0</v>
      </c>
      <c r="B1789" s="11" t="s">
        <v>1807</v>
      </c>
      <c r="C1789" s="12" t="str">
        <f t="shared" si="1"/>
        <v>ORDER1107//CUST2970/45398/Potatoes/Q-1/*@?##15</v>
      </c>
      <c r="D1789" s="13" t="str">
        <f t="shared" si="2"/>
        <v>ORDER1107CUST297045398PotatoesQ-1*@?##15</v>
      </c>
      <c r="E1789" s="13" t="str">
        <f t="shared" si="3"/>
        <v>ORDER1107CUST297045398PotatoesQ115</v>
      </c>
      <c r="F1789" s="14">
        <f t="shared" si="4"/>
        <v>45398</v>
      </c>
      <c r="G1789" s="13" t="str">
        <f t="shared" si="5"/>
        <v>ORDER1107</v>
      </c>
      <c r="H1789" s="13" t="str">
        <f t="shared" si="6"/>
        <v>CUST2970</v>
      </c>
      <c r="I1789" s="13" t="str">
        <f t="shared" si="7"/>
        <v>Potatoes</v>
      </c>
      <c r="J1789" s="13" t="str">
        <f t="shared" si="8"/>
        <v>1</v>
      </c>
      <c r="K1789" s="13" t="str">
        <f t="shared" si="9"/>
        <v>15</v>
      </c>
    </row>
    <row r="1790">
      <c r="A1790" s="10">
        <v>1789.0</v>
      </c>
      <c r="B1790" s="11" t="s">
        <v>1808</v>
      </c>
      <c r="C1790" s="12" t="str">
        <f t="shared" si="1"/>
        <v>ORDER1106//CUST8369/45398/Onions/Q-1/*@?##12.5</v>
      </c>
      <c r="D1790" s="13" t="str">
        <f t="shared" si="2"/>
        <v>ORDER1106CUST836945398OnionsQ-1*@?##12.5</v>
      </c>
      <c r="E1790" s="13" t="str">
        <f t="shared" si="3"/>
        <v>ORDER1106CUST836945398OnionsQ112.5</v>
      </c>
      <c r="F1790" s="14">
        <f t="shared" si="4"/>
        <v>45398</v>
      </c>
      <c r="G1790" s="13" t="str">
        <f t="shared" si="5"/>
        <v>ORDER1106</v>
      </c>
      <c r="H1790" s="13" t="str">
        <f t="shared" si="6"/>
        <v>CUST8369</v>
      </c>
      <c r="I1790" s="13" t="str">
        <f t="shared" si="7"/>
        <v>Onions</v>
      </c>
      <c r="J1790" s="13" t="str">
        <f t="shared" si="8"/>
        <v>1</v>
      </c>
      <c r="K1790" s="13" t="str">
        <f t="shared" si="9"/>
        <v>12.5</v>
      </c>
    </row>
    <row r="1791">
      <c r="A1791" s="10">
        <v>1790.0</v>
      </c>
      <c r="B1791" s="11" t="s">
        <v>1809</v>
      </c>
      <c r="C1791" s="12" t="str">
        <f t="shared" si="1"/>
        <v>ORDER1106//CUST8369/45398/Paneer/Q-1/*@?##40</v>
      </c>
      <c r="D1791" s="13" t="str">
        <f t="shared" si="2"/>
        <v>ORDER1106CUST836945398PaneerQ-1*@?##40</v>
      </c>
      <c r="E1791" s="13" t="str">
        <f t="shared" si="3"/>
        <v>ORDER1106CUST836945398PaneerQ140</v>
      </c>
      <c r="F1791" s="14">
        <f t="shared" si="4"/>
        <v>45398</v>
      </c>
      <c r="G1791" s="13" t="str">
        <f t="shared" si="5"/>
        <v>ORDER1106</v>
      </c>
      <c r="H1791" s="13" t="str">
        <f t="shared" si="6"/>
        <v>CUST8369</v>
      </c>
      <c r="I1791" s="13" t="str">
        <f t="shared" si="7"/>
        <v>Paneer</v>
      </c>
      <c r="J1791" s="13" t="str">
        <f t="shared" si="8"/>
        <v>1</v>
      </c>
      <c r="K1791" s="13" t="str">
        <f t="shared" si="9"/>
        <v>40</v>
      </c>
    </row>
    <row r="1792">
      <c r="A1792" s="10">
        <v>1791.0</v>
      </c>
      <c r="B1792" s="11" t="s">
        <v>1810</v>
      </c>
      <c r="C1792" s="12" t="str">
        <f t="shared" si="1"/>
        <v>ORDER1105//CUST3392/45398/Butter/Q-1/*@?##125</v>
      </c>
      <c r="D1792" s="13" t="str">
        <f t="shared" si="2"/>
        <v>ORDER1105CUST339245398ButterQ-1*@?##125</v>
      </c>
      <c r="E1792" s="13" t="str">
        <f t="shared" si="3"/>
        <v>ORDER1105CUST339245398ButterQ1125</v>
      </c>
      <c r="F1792" s="14">
        <f t="shared" si="4"/>
        <v>45398</v>
      </c>
      <c r="G1792" s="13" t="str">
        <f t="shared" si="5"/>
        <v>ORDER1105</v>
      </c>
      <c r="H1792" s="13" t="str">
        <f t="shared" si="6"/>
        <v>CUST3392</v>
      </c>
      <c r="I1792" s="13" t="str">
        <f t="shared" si="7"/>
        <v>Butter</v>
      </c>
      <c r="J1792" s="13" t="str">
        <f t="shared" si="8"/>
        <v>1</v>
      </c>
      <c r="K1792" s="13" t="str">
        <f t="shared" si="9"/>
        <v>125</v>
      </c>
    </row>
    <row r="1793">
      <c r="A1793" s="10">
        <v>1792.0</v>
      </c>
      <c r="B1793" s="11" t="s">
        <v>1811</v>
      </c>
      <c r="C1793" s="12" t="str">
        <f t="shared" si="1"/>
        <v>ORDER1105//CUST3392/45398/CheeseSlices/Q-1/*@?##60</v>
      </c>
      <c r="D1793" s="13" t="str">
        <f t="shared" si="2"/>
        <v>ORDER1105CUST339245398CheeseSlicesQ-1*@?##60</v>
      </c>
      <c r="E1793" s="13" t="str">
        <f t="shared" si="3"/>
        <v>ORDER1105CUST339245398CheeseSlicesQ160</v>
      </c>
      <c r="F1793" s="14">
        <f t="shared" si="4"/>
        <v>45398</v>
      </c>
      <c r="G1793" s="13" t="str">
        <f t="shared" si="5"/>
        <v>ORDER1105</v>
      </c>
      <c r="H1793" s="13" t="str">
        <f t="shared" si="6"/>
        <v>CUST3392</v>
      </c>
      <c r="I1793" s="13" t="str">
        <f t="shared" si="7"/>
        <v>CheeseSlices</v>
      </c>
      <c r="J1793" s="13" t="str">
        <f t="shared" si="8"/>
        <v>1</v>
      </c>
      <c r="K1793" s="13" t="str">
        <f t="shared" si="9"/>
        <v>60</v>
      </c>
    </row>
    <row r="1794">
      <c r="A1794" s="10">
        <v>1793.0</v>
      </c>
      <c r="B1794" s="11" t="s">
        <v>1812</v>
      </c>
      <c r="C1794" s="12" t="str">
        <f t="shared" si="1"/>
        <v>ORDER1104//CUST1509/45398/Sugar/Q-1/*@?##22.5</v>
      </c>
      <c r="D1794" s="13" t="str">
        <f t="shared" si="2"/>
        <v>ORDER1104CUST150945398SugarQ-1*@?##22.5</v>
      </c>
      <c r="E1794" s="13" t="str">
        <f t="shared" si="3"/>
        <v>ORDER1104CUST150945398SugarQ122.5</v>
      </c>
      <c r="F1794" s="14">
        <f t="shared" si="4"/>
        <v>45398</v>
      </c>
      <c r="G1794" s="13" t="str">
        <f t="shared" si="5"/>
        <v>ORDER1104</v>
      </c>
      <c r="H1794" s="13" t="str">
        <f t="shared" si="6"/>
        <v>CUST1509</v>
      </c>
      <c r="I1794" s="13" t="str">
        <f t="shared" si="7"/>
        <v>Sugar</v>
      </c>
      <c r="J1794" s="13" t="str">
        <f t="shared" si="8"/>
        <v>1</v>
      </c>
      <c r="K1794" s="13" t="str">
        <f t="shared" si="9"/>
        <v>22.5</v>
      </c>
    </row>
    <row r="1795">
      <c r="A1795" s="10">
        <v>1794.0</v>
      </c>
      <c r="B1795" s="11" t="s">
        <v>1813</v>
      </c>
      <c r="C1795" s="12" t="str">
        <f t="shared" si="1"/>
        <v>ORDER1104//CUST1509/45398/CookingOil/Q-1/*@?##75</v>
      </c>
      <c r="D1795" s="13" t="str">
        <f t="shared" si="2"/>
        <v>ORDER1104CUST150945398CookingOilQ-1*@?##75</v>
      </c>
      <c r="E1795" s="13" t="str">
        <f t="shared" si="3"/>
        <v>ORDER1104CUST150945398CookingOilQ175</v>
      </c>
      <c r="F1795" s="14">
        <f t="shared" si="4"/>
        <v>45398</v>
      </c>
      <c r="G1795" s="13" t="str">
        <f t="shared" si="5"/>
        <v>ORDER1104</v>
      </c>
      <c r="H1795" s="13" t="str">
        <f t="shared" si="6"/>
        <v>CUST1509</v>
      </c>
      <c r="I1795" s="13" t="str">
        <f t="shared" si="7"/>
        <v>CookingOil</v>
      </c>
      <c r="J1795" s="13" t="str">
        <f t="shared" si="8"/>
        <v>1</v>
      </c>
      <c r="K1795" s="13" t="str">
        <f t="shared" si="9"/>
        <v>75</v>
      </c>
    </row>
    <row r="1796">
      <c r="A1796" s="10">
        <v>1795.0</v>
      </c>
      <c r="B1796" s="11" t="s">
        <v>1814</v>
      </c>
      <c r="C1796" s="12" t="str">
        <f t="shared" si="1"/>
        <v>ORDER1103//CUST1960/45397/TeaLeaves/Q-1/*@?##60</v>
      </c>
      <c r="D1796" s="13" t="str">
        <f t="shared" si="2"/>
        <v>ORDER1103CUST196045397TeaLeavesQ-1*@?##60</v>
      </c>
      <c r="E1796" s="13" t="str">
        <f t="shared" si="3"/>
        <v>ORDER1103CUST196045397TeaLeavesQ160</v>
      </c>
      <c r="F1796" s="14">
        <f t="shared" si="4"/>
        <v>45397</v>
      </c>
      <c r="G1796" s="13" t="str">
        <f t="shared" si="5"/>
        <v>ORDER1103</v>
      </c>
      <c r="H1796" s="13" t="str">
        <f t="shared" si="6"/>
        <v>CUST1960</v>
      </c>
      <c r="I1796" s="13" t="str">
        <f t="shared" si="7"/>
        <v>TeaLeaves</v>
      </c>
      <c r="J1796" s="13" t="str">
        <f t="shared" si="8"/>
        <v>1</v>
      </c>
      <c r="K1796" s="13" t="str">
        <f t="shared" si="9"/>
        <v>60</v>
      </c>
    </row>
    <row r="1797">
      <c r="A1797" s="10">
        <v>1796.0</v>
      </c>
      <c r="B1797" s="11" t="s">
        <v>1815</v>
      </c>
      <c r="C1797" s="12" t="str">
        <f t="shared" si="1"/>
        <v>ORDER1103//CUST1960/45397/CoffeePowder/Q-1/*@?##45</v>
      </c>
      <c r="D1797" s="13" t="str">
        <f t="shared" si="2"/>
        <v>ORDER1103CUST196045397CoffeePowderQ-1*@?##45</v>
      </c>
      <c r="E1797" s="13" t="str">
        <f t="shared" si="3"/>
        <v>ORDER1103CUST196045397CoffeePowderQ145</v>
      </c>
      <c r="F1797" s="14">
        <f t="shared" si="4"/>
        <v>45397</v>
      </c>
      <c r="G1797" s="13" t="str">
        <f t="shared" si="5"/>
        <v>ORDER1103</v>
      </c>
      <c r="H1797" s="13" t="str">
        <f t="shared" si="6"/>
        <v>CUST1960</v>
      </c>
      <c r="I1797" s="13" t="str">
        <f t="shared" si="7"/>
        <v>CoffeePowder</v>
      </c>
      <c r="J1797" s="13" t="str">
        <f t="shared" si="8"/>
        <v>1</v>
      </c>
      <c r="K1797" s="13" t="str">
        <f t="shared" si="9"/>
        <v>45</v>
      </c>
    </row>
    <row r="1798">
      <c r="A1798" s="10">
        <v>1797.0</v>
      </c>
      <c r="B1798" s="11" t="s">
        <v>1816</v>
      </c>
      <c r="C1798" s="12" t="str">
        <f t="shared" si="1"/>
        <v>ORDER1102//CUST7626/45397/Biscuits/Q-1/*@?##20</v>
      </c>
      <c r="D1798" s="13" t="str">
        <f t="shared" si="2"/>
        <v>ORDER1102CUST762645397BiscuitsQ-1*@?##20</v>
      </c>
      <c r="E1798" s="13" t="str">
        <f t="shared" si="3"/>
        <v>ORDER1102CUST762645397BiscuitsQ120</v>
      </c>
      <c r="F1798" s="14">
        <f t="shared" si="4"/>
        <v>45397</v>
      </c>
      <c r="G1798" s="13" t="str">
        <f t="shared" si="5"/>
        <v>ORDER1102</v>
      </c>
      <c r="H1798" s="13" t="str">
        <f t="shared" si="6"/>
        <v>CUST7626</v>
      </c>
      <c r="I1798" s="13" t="str">
        <f t="shared" si="7"/>
        <v>Biscuits</v>
      </c>
      <c r="J1798" s="13" t="str">
        <f t="shared" si="8"/>
        <v>1</v>
      </c>
      <c r="K1798" s="13" t="str">
        <f t="shared" si="9"/>
        <v>20</v>
      </c>
    </row>
    <row r="1799">
      <c r="A1799" s="10">
        <v>1798.0</v>
      </c>
      <c r="B1799" s="11" t="s">
        <v>1817</v>
      </c>
      <c r="C1799" s="12" t="str">
        <f t="shared" si="1"/>
        <v>ORDER1102//CUST7626/45397/Chocolates/Q-1/*@?##50</v>
      </c>
      <c r="D1799" s="13" t="str">
        <f t="shared" si="2"/>
        <v>ORDER1102CUST762645397ChocolatesQ-1*@?##50</v>
      </c>
      <c r="E1799" s="13" t="str">
        <f t="shared" si="3"/>
        <v>ORDER1102CUST762645397ChocolatesQ150</v>
      </c>
      <c r="F1799" s="14">
        <f t="shared" si="4"/>
        <v>45397</v>
      </c>
      <c r="G1799" s="13" t="str">
        <f t="shared" si="5"/>
        <v>ORDER1102</v>
      </c>
      <c r="H1799" s="13" t="str">
        <f t="shared" si="6"/>
        <v>CUST7626</v>
      </c>
      <c r="I1799" s="13" t="str">
        <f t="shared" si="7"/>
        <v>Chocolates</v>
      </c>
      <c r="J1799" s="13" t="str">
        <f t="shared" si="8"/>
        <v>1</v>
      </c>
      <c r="K1799" s="13" t="str">
        <f t="shared" si="9"/>
        <v>50</v>
      </c>
    </row>
    <row r="1800">
      <c r="A1800" s="10">
        <v>1799.0</v>
      </c>
      <c r="B1800" s="11" t="s">
        <v>1818</v>
      </c>
      <c r="C1800" s="12" t="str">
        <f t="shared" si="1"/>
        <v>ORDER1101//CUST8848/45397/IceCream/Q-1/*@?##90</v>
      </c>
      <c r="D1800" s="13" t="str">
        <f t="shared" si="2"/>
        <v>ORDER1101CUST884845397IceCreamQ-1*@?##90</v>
      </c>
      <c r="E1800" s="13" t="str">
        <f t="shared" si="3"/>
        <v>ORDER1101CUST884845397IceCreamQ190</v>
      </c>
      <c r="F1800" s="14">
        <f t="shared" si="4"/>
        <v>45397</v>
      </c>
      <c r="G1800" s="13" t="str">
        <f t="shared" si="5"/>
        <v>ORDER1101</v>
      </c>
      <c r="H1800" s="13" t="str">
        <f t="shared" si="6"/>
        <v>CUST8848</v>
      </c>
      <c r="I1800" s="13" t="str">
        <f t="shared" si="7"/>
        <v>IceCream</v>
      </c>
      <c r="J1800" s="13" t="str">
        <f t="shared" si="8"/>
        <v>1</v>
      </c>
      <c r="K1800" s="13" t="str">
        <f t="shared" si="9"/>
        <v>90</v>
      </c>
    </row>
    <row r="1801">
      <c r="A1801" s="10">
        <v>1800.0</v>
      </c>
      <c r="B1801" s="11" t="s">
        <v>1819</v>
      </c>
      <c r="C1801" s="12" t="str">
        <f t="shared" si="1"/>
        <v>ORDER1101//CUST8848/45397/SoftDrink/Q-1/*@?##50</v>
      </c>
      <c r="D1801" s="13" t="str">
        <f t="shared" si="2"/>
        <v>ORDER1101CUST884845397SoftDrinkQ-1*@?##50</v>
      </c>
      <c r="E1801" s="13" t="str">
        <f t="shared" si="3"/>
        <v>ORDER1101CUST884845397SoftDrinkQ150</v>
      </c>
      <c r="F1801" s="14">
        <f t="shared" si="4"/>
        <v>45397</v>
      </c>
      <c r="G1801" s="13" t="str">
        <f t="shared" si="5"/>
        <v>ORDER1101</v>
      </c>
      <c r="H1801" s="13" t="str">
        <f t="shared" si="6"/>
        <v>CUST8848</v>
      </c>
      <c r="I1801" s="13" t="str">
        <f t="shared" si="7"/>
        <v>SoftDrink</v>
      </c>
      <c r="J1801" s="13" t="str">
        <f t="shared" si="8"/>
        <v>1</v>
      </c>
      <c r="K1801" s="13" t="str">
        <f t="shared" si="9"/>
        <v>50</v>
      </c>
    </row>
    <row r="1802">
      <c r="A1802" s="10">
        <v>1801.0</v>
      </c>
      <c r="B1802" s="11" t="s">
        <v>1820</v>
      </c>
      <c r="C1802" s="12" t="str">
        <f t="shared" si="1"/>
        <v>ORDER1100//CUST4291/45397/BasmatiRice/Q-1/*@?##60</v>
      </c>
      <c r="D1802" s="13" t="str">
        <f t="shared" si="2"/>
        <v>ORDER1100CUST429145397BasmatiRiceQ-1*@?##60</v>
      </c>
      <c r="E1802" s="13" t="str">
        <f t="shared" si="3"/>
        <v>ORDER1100CUST429145397BasmatiRiceQ160</v>
      </c>
      <c r="F1802" s="14">
        <f t="shared" si="4"/>
        <v>45397</v>
      </c>
      <c r="G1802" s="13" t="str">
        <f t="shared" si="5"/>
        <v>ORDER1100</v>
      </c>
      <c r="H1802" s="13" t="str">
        <f t="shared" si="6"/>
        <v>CUST4291</v>
      </c>
      <c r="I1802" s="13" t="str">
        <f t="shared" si="7"/>
        <v>BasmatiRice</v>
      </c>
      <c r="J1802" s="13" t="str">
        <f t="shared" si="8"/>
        <v>1</v>
      </c>
      <c r="K1802" s="13" t="str">
        <f t="shared" si="9"/>
        <v>60</v>
      </c>
    </row>
    <row r="1803">
      <c r="A1803" s="10">
        <v>1802.0</v>
      </c>
      <c r="B1803" s="11" t="s">
        <v>1821</v>
      </c>
      <c r="C1803" s="12" t="str">
        <f t="shared" si="1"/>
        <v>ORDER1100//CUST4291/45397/WholeWheatBread/Q-1/*@?##20</v>
      </c>
      <c r="D1803" s="13" t="str">
        <f t="shared" si="2"/>
        <v>ORDER1100CUST429145397WholeWheatBreadQ-1*@?##20</v>
      </c>
      <c r="E1803" s="13" t="str">
        <f t="shared" si="3"/>
        <v>ORDER1100CUST429145397WholeWheatBreadQ120</v>
      </c>
      <c r="F1803" s="14">
        <f t="shared" si="4"/>
        <v>45397</v>
      </c>
      <c r="G1803" s="13" t="str">
        <f t="shared" si="5"/>
        <v>ORDER1100</v>
      </c>
      <c r="H1803" s="13" t="str">
        <f t="shared" si="6"/>
        <v>CUST4291</v>
      </c>
      <c r="I1803" s="13" t="str">
        <f t="shared" si="7"/>
        <v>WholeWheatBread</v>
      </c>
      <c r="J1803" s="13" t="str">
        <f t="shared" si="8"/>
        <v>1</v>
      </c>
      <c r="K1803" s="13" t="str">
        <f t="shared" si="9"/>
        <v>20</v>
      </c>
    </row>
    <row r="1804">
      <c r="A1804" s="10">
        <v>1803.0</v>
      </c>
      <c r="B1804" s="11" t="s">
        <v>1822</v>
      </c>
      <c r="C1804" s="12" t="str">
        <f t="shared" si="1"/>
        <v>ORDER1099//CUST8311/45397/FreshMilk/Q-1/*@?##30</v>
      </c>
      <c r="D1804" s="13" t="str">
        <f t="shared" si="2"/>
        <v>ORDER1099CUST831145397FreshMilkQ-1*@?##30</v>
      </c>
      <c r="E1804" s="13" t="str">
        <f t="shared" si="3"/>
        <v>ORDER1099CUST831145397FreshMilkQ130</v>
      </c>
      <c r="F1804" s="14">
        <f t="shared" si="4"/>
        <v>45397</v>
      </c>
      <c r="G1804" s="13" t="str">
        <f t="shared" si="5"/>
        <v>ORDER1099</v>
      </c>
      <c r="H1804" s="13" t="str">
        <f t="shared" si="6"/>
        <v>CUST8311</v>
      </c>
      <c r="I1804" s="13" t="str">
        <f t="shared" si="7"/>
        <v>FreshMilk</v>
      </c>
      <c r="J1804" s="13" t="str">
        <f t="shared" si="8"/>
        <v>1</v>
      </c>
      <c r="K1804" s="13" t="str">
        <f t="shared" si="9"/>
        <v>30</v>
      </c>
    </row>
    <row r="1805">
      <c r="A1805" s="10">
        <v>1804.0</v>
      </c>
      <c r="B1805" s="11" t="s">
        <v>1823</v>
      </c>
      <c r="C1805" s="12" t="str">
        <f t="shared" si="1"/>
        <v>ORDER1099//CUST8311/45397/Eggs/Q-1/*@?##40</v>
      </c>
      <c r="D1805" s="13" t="str">
        <f t="shared" si="2"/>
        <v>ORDER1099CUST831145397EggsQ-1*@?##40</v>
      </c>
      <c r="E1805" s="13" t="str">
        <f t="shared" si="3"/>
        <v>ORDER1099CUST831145397EggsQ140</v>
      </c>
      <c r="F1805" s="14">
        <f t="shared" si="4"/>
        <v>45397</v>
      </c>
      <c r="G1805" s="13" t="str">
        <f t="shared" si="5"/>
        <v>ORDER1099</v>
      </c>
      <c r="H1805" s="13" t="str">
        <f t="shared" si="6"/>
        <v>CUST8311</v>
      </c>
      <c r="I1805" s="13" t="str">
        <f t="shared" si="7"/>
        <v>Eggs</v>
      </c>
      <c r="J1805" s="13" t="str">
        <f t="shared" si="8"/>
        <v>1</v>
      </c>
      <c r="K1805" s="13" t="str">
        <f t="shared" si="9"/>
        <v>40</v>
      </c>
    </row>
    <row r="1806">
      <c r="A1806" s="10">
        <v>1805.0</v>
      </c>
      <c r="B1806" s="11" t="s">
        <v>1824</v>
      </c>
      <c r="C1806" s="12" t="str">
        <f t="shared" si="1"/>
        <v>ORDER1098//CUST5905/45397/ChickenBreast/Q-1/*@?##125</v>
      </c>
      <c r="D1806" s="13" t="str">
        <f t="shared" si="2"/>
        <v>ORDER1098CUST590545397ChickenBreastQ-1*@?##125</v>
      </c>
      <c r="E1806" s="13" t="str">
        <f t="shared" si="3"/>
        <v>ORDER1098CUST590545397ChickenBreastQ1125</v>
      </c>
      <c r="F1806" s="14">
        <f t="shared" si="4"/>
        <v>45397</v>
      </c>
      <c r="G1806" s="13" t="str">
        <f t="shared" si="5"/>
        <v>ORDER1098</v>
      </c>
      <c r="H1806" s="13" t="str">
        <f t="shared" si="6"/>
        <v>CUST5905</v>
      </c>
      <c r="I1806" s="13" t="str">
        <f t="shared" si="7"/>
        <v>ChickenBreast</v>
      </c>
      <c r="J1806" s="13" t="str">
        <f t="shared" si="8"/>
        <v>1</v>
      </c>
      <c r="K1806" s="13" t="str">
        <f t="shared" si="9"/>
        <v>125</v>
      </c>
    </row>
    <row r="1807">
      <c r="A1807" s="10">
        <v>1806.0</v>
      </c>
      <c r="B1807" s="11" t="s">
        <v>1825</v>
      </c>
      <c r="C1807" s="12" t="str">
        <f t="shared" si="1"/>
        <v>ORDER1098//CUST5905/45397/Apples/Q-1/*@?##75</v>
      </c>
      <c r="D1807" s="13" t="str">
        <f t="shared" si="2"/>
        <v>ORDER1098CUST590545397ApplesQ-1*@?##75</v>
      </c>
      <c r="E1807" s="13" t="str">
        <f t="shared" si="3"/>
        <v>ORDER1098CUST590545397ApplesQ175</v>
      </c>
      <c r="F1807" s="14">
        <f t="shared" si="4"/>
        <v>45397</v>
      </c>
      <c r="G1807" s="13" t="str">
        <f t="shared" si="5"/>
        <v>ORDER1098</v>
      </c>
      <c r="H1807" s="13" t="str">
        <f t="shared" si="6"/>
        <v>CUST5905</v>
      </c>
      <c r="I1807" s="13" t="str">
        <f t="shared" si="7"/>
        <v>Apples</v>
      </c>
      <c r="J1807" s="13" t="str">
        <f t="shared" si="8"/>
        <v>1</v>
      </c>
      <c r="K1807" s="13" t="str">
        <f t="shared" si="9"/>
        <v>75</v>
      </c>
    </row>
    <row r="1808">
      <c r="A1808" s="10">
        <v>1807.0</v>
      </c>
      <c r="B1808" s="11" t="s">
        <v>1826</v>
      </c>
      <c r="C1808" s="12" t="str">
        <f t="shared" si="1"/>
        <v>ORDER1097//CUST3392/45397/Bananas/Q-1/*@?##25</v>
      </c>
      <c r="D1808" s="13" t="str">
        <f t="shared" si="2"/>
        <v>ORDER1097CUST339245397BananasQ-1*@?##25</v>
      </c>
      <c r="E1808" s="13" t="str">
        <f t="shared" si="3"/>
        <v>ORDER1097CUST339245397BananasQ125</v>
      </c>
      <c r="F1808" s="14">
        <f t="shared" si="4"/>
        <v>45397</v>
      </c>
      <c r="G1808" s="13" t="str">
        <f t="shared" si="5"/>
        <v>ORDER1097</v>
      </c>
      <c r="H1808" s="13" t="str">
        <f t="shared" si="6"/>
        <v>CUST3392</v>
      </c>
      <c r="I1808" s="13" t="str">
        <f t="shared" si="7"/>
        <v>Bananas</v>
      </c>
      <c r="J1808" s="13" t="str">
        <f t="shared" si="8"/>
        <v>1</v>
      </c>
      <c r="K1808" s="13" t="str">
        <f t="shared" si="9"/>
        <v>25</v>
      </c>
    </row>
    <row r="1809">
      <c r="A1809" s="10">
        <v>1808.0</v>
      </c>
      <c r="B1809" s="11" t="s">
        <v>1827</v>
      </c>
      <c r="C1809" s="12" t="str">
        <f t="shared" si="1"/>
        <v>ORDER1097//CUST3392/45397/Potatoes/Q-1/*@?##15</v>
      </c>
      <c r="D1809" s="13" t="str">
        <f t="shared" si="2"/>
        <v>ORDER1097CUST339245397PotatoesQ-1*@?##15</v>
      </c>
      <c r="E1809" s="13" t="str">
        <f t="shared" si="3"/>
        <v>ORDER1097CUST339245397PotatoesQ115</v>
      </c>
      <c r="F1809" s="14">
        <f t="shared" si="4"/>
        <v>45397</v>
      </c>
      <c r="G1809" s="13" t="str">
        <f t="shared" si="5"/>
        <v>ORDER1097</v>
      </c>
      <c r="H1809" s="13" t="str">
        <f t="shared" si="6"/>
        <v>CUST3392</v>
      </c>
      <c r="I1809" s="13" t="str">
        <f t="shared" si="7"/>
        <v>Potatoes</v>
      </c>
      <c r="J1809" s="13" t="str">
        <f t="shared" si="8"/>
        <v>1</v>
      </c>
      <c r="K1809" s="13" t="str">
        <f t="shared" si="9"/>
        <v>15</v>
      </c>
    </row>
    <row r="1810">
      <c r="A1810" s="10">
        <v>1809.0</v>
      </c>
      <c r="B1810" s="11" t="s">
        <v>1828</v>
      </c>
      <c r="C1810" s="12" t="str">
        <f t="shared" si="1"/>
        <v>ORDER1096//CUST4485/45396/Onions/Q-2/*@?##25</v>
      </c>
      <c r="D1810" s="13" t="str">
        <f t="shared" si="2"/>
        <v>ORDER1096CUST448545396OnionsQ-2*@?##25</v>
      </c>
      <c r="E1810" s="13" t="str">
        <f t="shared" si="3"/>
        <v>ORDER1096CUST448545396OnionsQ225</v>
      </c>
      <c r="F1810" s="14">
        <f t="shared" si="4"/>
        <v>45396</v>
      </c>
      <c r="G1810" s="13" t="str">
        <f t="shared" si="5"/>
        <v>ORDER1096</v>
      </c>
      <c r="H1810" s="13" t="str">
        <f t="shared" si="6"/>
        <v>CUST4485</v>
      </c>
      <c r="I1810" s="13" t="str">
        <f t="shared" si="7"/>
        <v>Onions</v>
      </c>
      <c r="J1810" s="13" t="str">
        <f t="shared" si="8"/>
        <v>2</v>
      </c>
      <c r="K1810" s="13" t="str">
        <f t="shared" si="9"/>
        <v>25</v>
      </c>
    </row>
    <row r="1811">
      <c r="A1811" s="10">
        <v>1810.0</v>
      </c>
      <c r="B1811" s="11" t="s">
        <v>1829</v>
      </c>
      <c r="C1811" s="12" t="str">
        <f t="shared" si="1"/>
        <v>ORDER1096//CUST4485/45396/Paneer/Q-2/*@?##80</v>
      </c>
      <c r="D1811" s="13" t="str">
        <f t="shared" si="2"/>
        <v>ORDER1096CUST448545396PaneerQ-2*@?##80</v>
      </c>
      <c r="E1811" s="13" t="str">
        <f t="shared" si="3"/>
        <v>ORDER1096CUST448545396PaneerQ280</v>
      </c>
      <c r="F1811" s="14">
        <f t="shared" si="4"/>
        <v>45396</v>
      </c>
      <c r="G1811" s="13" t="str">
        <f t="shared" si="5"/>
        <v>ORDER1096</v>
      </c>
      <c r="H1811" s="13" t="str">
        <f t="shared" si="6"/>
        <v>CUST4485</v>
      </c>
      <c r="I1811" s="13" t="str">
        <f t="shared" si="7"/>
        <v>Paneer</v>
      </c>
      <c r="J1811" s="13" t="str">
        <f t="shared" si="8"/>
        <v>2</v>
      </c>
      <c r="K1811" s="13" t="str">
        <f t="shared" si="9"/>
        <v>80</v>
      </c>
    </row>
    <row r="1812">
      <c r="A1812" s="10">
        <v>1811.0</v>
      </c>
      <c r="B1812" s="11" t="s">
        <v>1830</v>
      </c>
      <c r="C1812" s="12" t="str">
        <f t="shared" si="1"/>
        <v>ORDER1095//CUST4022/45396/Butter/Q-1/*@?##125</v>
      </c>
      <c r="D1812" s="13" t="str">
        <f t="shared" si="2"/>
        <v>ORDER1095CUST402245396ButterQ-1*@?##125</v>
      </c>
      <c r="E1812" s="13" t="str">
        <f t="shared" si="3"/>
        <v>ORDER1095CUST402245396ButterQ1125</v>
      </c>
      <c r="F1812" s="14">
        <f t="shared" si="4"/>
        <v>45396</v>
      </c>
      <c r="G1812" s="13" t="str">
        <f t="shared" si="5"/>
        <v>ORDER1095</v>
      </c>
      <c r="H1812" s="13" t="str">
        <f t="shared" si="6"/>
        <v>CUST4022</v>
      </c>
      <c r="I1812" s="13" t="str">
        <f t="shared" si="7"/>
        <v>Butter</v>
      </c>
      <c r="J1812" s="13" t="str">
        <f t="shared" si="8"/>
        <v>1</v>
      </c>
      <c r="K1812" s="13" t="str">
        <f t="shared" si="9"/>
        <v>125</v>
      </c>
    </row>
    <row r="1813">
      <c r="A1813" s="10">
        <v>1812.0</v>
      </c>
      <c r="B1813" s="11" t="s">
        <v>1831</v>
      </c>
      <c r="C1813" s="12" t="str">
        <f t="shared" si="1"/>
        <v>ORDER1095//CUST4022/45396/CheeseSlices/Q-1/*@?##60</v>
      </c>
      <c r="D1813" s="13" t="str">
        <f t="shared" si="2"/>
        <v>ORDER1095CUST402245396CheeseSlicesQ-1*@?##60</v>
      </c>
      <c r="E1813" s="13" t="str">
        <f t="shared" si="3"/>
        <v>ORDER1095CUST402245396CheeseSlicesQ160</v>
      </c>
      <c r="F1813" s="14">
        <f t="shared" si="4"/>
        <v>45396</v>
      </c>
      <c r="G1813" s="13" t="str">
        <f t="shared" si="5"/>
        <v>ORDER1095</v>
      </c>
      <c r="H1813" s="13" t="str">
        <f t="shared" si="6"/>
        <v>CUST4022</v>
      </c>
      <c r="I1813" s="13" t="str">
        <f t="shared" si="7"/>
        <v>CheeseSlices</v>
      </c>
      <c r="J1813" s="13" t="str">
        <f t="shared" si="8"/>
        <v>1</v>
      </c>
      <c r="K1813" s="13" t="str">
        <f t="shared" si="9"/>
        <v>60</v>
      </c>
    </row>
    <row r="1814">
      <c r="A1814" s="10">
        <v>1813.0</v>
      </c>
      <c r="B1814" s="11" t="s">
        <v>1832</v>
      </c>
      <c r="C1814" s="12" t="str">
        <f t="shared" si="1"/>
        <v>ORDER1094//CUST2188/45396/Sugar/Q-1/*@?##22.5</v>
      </c>
      <c r="D1814" s="13" t="str">
        <f t="shared" si="2"/>
        <v>ORDER1094CUST218845396SugarQ-1*@?##22.5</v>
      </c>
      <c r="E1814" s="13" t="str">
        <f t="shared" si="3"/>
        <v>ORDER1094CUST218845396SugarQ122.5</v>
      </c>
      <c r="F1814" s="14">
        <f t="shared" si="4"/>
        <v>45396</v>
      </c>
      <c r="G1814" s="13" t="str">
        <f t="shared" si="5"/>
        <v>ORDER1094</v>
      </c>
      <c r="H1814" s="13" t="str">
        <f t="shared" si="6"/>
        <v>CUST2188</v>
      </c>
      <c r="I1814" s="13" t="str">
        <f t="shared" si="7"/>
        <v>Sugar</v>
      </c>
      <c r="J1814" s="13" t="str">
        <f t="shared" si="8"/>
        <v>1</v>
      </c>
      <c r="K1814" s="13" t="str">
        <f t="shared" si="9"/>
        <v>22.5</v>
      </c>
    </row>
    <row r="1815">
      <c r="A1815" s="10">
        <v>1814.0</v>
      </c>
      <c r="B1815" s="11" t="s">
        <v>1833</v>
      </c>
      <c r="C1815" s="12" t="str">
        <f t="shared" si="1"/>
        <v>ORDER1094//CUST2188/45396/CookingOil/Q-1/*@?##75</v>
      </c>
      <c r="D1815" s="13" t="str">
        <f t="shared" si="2"/>
        <v>ORDER1094CUST218845396CookingOilQ-1*@?##75</v>
      </c>
      <c r="E1815" s="13" t="str">
        <f t="shared" si="3"/>
        <v>ORDER1094CUST218845396CookingOilQ175</v>
      </c>
      <c r="F1815" s="14">
        <f t="shared" si="4"/>
        <v>45396</v>
      </c>
      <c r="G1815" s="13" t="str">
        <f t="shared" si="5"/>
        <v>ORDER1094</v>
      </c>
      <c r="H1815" s="13" t="str">
        <f t="shared" si="6"/>
        <v>CUST2188</v>
      </c>
      <c r="I1815" s="13" t="str">
        <f t="shared" si="7"/>
        <v>CookingOil</v>
      </c>
      <c r="J1815" s="13" t="str">
        <f t="shared" si="8"/>
        <v>1</v>
      </c>
      <c r="K1815" s="13" t="str">
        <f t="shared" si="9"/>
        <v>75</v>
      </c>
    </row>
    <row r="1816">
      <c r="A1816" s="10">
        <v>1815.0</v>
      </c>
      <c r="B1816" s="11" t="s">
        <v>1834</v>
      </c>
      <c r="C1816" s="12" t="str">
        <f t="shared" si="1"/>
        <v>ORDER1093//CUST9482/45396/TeaLeaves/Q-1/*@?##60</v>
      </c>
      <c r="D1816" s="13" t="str">
        <f t="shared" si="2"/>
        <v>ORDER1093CUST948245396TeaLeavesQ-1*@?##60</v>
      </c>
      <c r="E1816" s="13" t="str">
        <f t="shared" si="3"/>
        <v>ORDER1093CUST948245396TeaLeavesQ160</v>
      </c>
      <c r="F1816" s="14">
        <f t="shared" si="4"/>
        <v>45396</v>
      </c>
      <c r="G1816" s="13" t="str">
        <f t="shared" si="5"/>
        <v>ORDER1093</v>
      </c>
      <c r="H1816" s="13" t="str">
        <f t="shared" si="6"/>
        <v>CUST9482</v>
      </c>
      <c r="I1816" s="13" t="str">
        <f t="shared" si="7"/>
        <v>TeaLeaves</v>
      </c>
      <c r="J1816" s="13" t="str">
        <f t="shared" si="8"/>
        <v>1</v>
      </c>
      <c r="K1816" s="13" t="str">
        <f t="shared" si="9"/>
        <v>60</v>
      </c>
    </row>
    <row r="1817">
      <c r="A1817" s="10">
        <v>1816.0</v>
      </c>
      <c r="B1817" s="11" t="s">
        <v>1835</v>
      </c>
      <c r="C1817" s="12" t="str">
        <f t="shared" si="1"/>
        <v>ORDER1093//CUST9482/45396/CoffeePowder/Q-2/*@?##90</v>
      </c>
      <c r="D1817" s="13" t="str">
        <f t="shared" si="2"/>
        <v>ORDER1093CUST948245396CoffeePowderQ-2*@?##90</v>
      </c>
      <c r="E1817" s="13" t="str">
        <f t="shared" si="3"/>
        <v>ORDER1093CUST948245396CoffeePowderQ290</v>
      </c>
      <c r="F1817" s="14">
        <f t="shared" si="4"/>
        <v>45396</v>
      </c>
      <c r="G1817" s="13" t="str">
        <f t="shared" si="5"/>
        <v>ORDER1093</v>
      </c>
      <c r="H1817" s="13" t="str">
        <f t="shared" si="6"/>
        <v>CUST9482</v>
      </c>
      <c r="I1817" s="13" t="str">
        <f t="shared" si="7"/>
        <v>CoffeePowder</v>
      </c>
      <c r="J1817" s="13" t="str">
        <f t="shared" si="8"/>
        <v>2</v>
      </c>
      <c r="K1817" s="13" t="str">
        <f t="shared" si="9"/>
        <v>90</v>
      </c>
    </row>
    <row r="1818">
      <c r="A1818" s="10">
        <v>1817.0</v>
      </c>
      <c r="B1818" s="11" t="s">
        <v>1836</v>
      </c>
      <c r="C1818" s="12" t="str">
        <f t="shared" si="1"/>
        <v>ORDER1092//CUST2169/45396/Biscuits/Q-1/*@?##20</v>
      </c>
      <c r="D1818" s="13" t="str">
        <f t="shared" si="2"/>
        <v>ORDER1092CUST216945396BiscuitsQ-1*@?##20</v>
      </c>
      <c r="E1818" s="13" t="str">
        <f t="shared" si="3"/>
        <v>ORDER1092CUST216945396BiscuitsQ120</v>
      </c>
      <c r="F1818" s="14">
        <f t="shared" si="4"/>
        <v>45396</v>
      </c>
      <c r="G1818" s="13" t="str">
        <f t="shared" si="5"/>
        <v>ORDER1092</v>
      </c>
      <c r="H1818" s="13" t="str">
        <f t="shared" si="6"/>
        <v>CUST2169</v>
      </c>
      <c r="I1818" s="13" t="str">
        <f t="shared" si="7"/>
        <v>Biscuits</v>
      </c>
      <c r="J1818" s="13" t="str">
        <f t="shared" si="8"/>
        <v>1</v>
      </c>
      <c r="K1818" s="13" t="str">
        <f t="shared" si="9"/>
        <v>20</v>
      </c>
    </row>
    <row r="1819">
      <c r="A1819" s="10">
        <v>1818.0</v>
      </c>
      <c r="B1819" s="11" t="s">
        <v>1837</v>
      </c>
      <c r="C1819" s="12" t="str">
        <f t="shared" si="1"/>
        <v>ORDER1092//CUST2169/45396/Chocolates/Q-2/*@?##100</v>
      </c>
      <c r="D1819" s="13" t="str">
        <f t="shared" si="2"/>
        <v>ORDER1092CUST216945396ChocolatesQ-2*@?##100</v>
      </c>
      <c r="E1819" s="13" t="str">
        <f t="shared" si="3"/>
        <v>ORDER1092CUST216945396ChocolatesQ2100</v>
      </c>
      <c r="F1819" s="14">
        <f t="shared" si="4"/>
        <v>45396</v>
      </c>
      <c r="G1819" s="13" t="str">
        <f t="shared" si="5"/>
        <v>ORDER1092</v>
      </c>
      <c r="H1819" s="13" t="str">
        <f t="shared" si="6"/>
        <v>CUST2169</v>
      </c>
      <c r="I1819" s="13" t="str">
        <f t="shared" si="7"/>
        <v>Chocolates</v>
      </c>
      <c r="J1819" s="13" t="str">
        <f t="shared" si="8"/>
        <v>2</v>
      </c>
      <c r="K1819" s="13" t="str">
        <f t="shared" si="9"/>
        <v>100</v>
      </c>
    </row>
    <row r="1820">
      <c r="A1820" s="10">
        <v>1819.0</v>
      </c>
      <c r="B1820" s="11" t="s">
        <v>1838</v>
      </c>
      <c r="C1820" s="12" t="str">
        <f t="shared" si="1"/>
        <v>ORDER1091//CUST8355/45396/IceCream/Q-1/*@?##90</v>
      </c>
      <c r="D1820" s="13" t="str">
        <f t="shared" si="2"/>
        <v>ORDER1091CUST835545396IceCreamQ-1*@?##90</v>
      </c>
      <c r="E1820" s="13" t="str">
        <f t="shared" si="3"/>
        <v>ORDER1091CUST835545396IceCreamQ190</v>
      </c>
      <c r="F1820" s="14">
        <f t="shared" si="4"/>
        <v>45396</v>
      </c>
      <c r="G1820" s="13" t="str">
        <f t="shared" si="5"/>
        <v>ORDER1091</v>
      </c>
      <c r="H1820" s="13" t="str">
        <f t="shared" si="6"/>
        <v>CUST8355</v>
      </c>
      <c r="I1820" s="13" t="str">
        <f t="shared" si="7"/>
        <v>IceCream</v>
      </c>
      <c r="J1820" s="13" t="str">
        <f t="shared" si="8"/>
        <v>1</v>
      </c>
      <c r="K1820" s="13" t="str">
        <f t="shared" si="9"/>
        <v>90</v>
      </c>
    </row>
    <row r="1821">
      <c r="A1821" s="10">
        <v>1820.0</v>
      </c>
      <c r="B1821" s="11" t="s">
        <v>1839</v>
      </c>
      <c r="C1821" s="12" t="str">
        <f t="shared" si="1"/>
        <v>ORDER1091//CUST8355/45396/SoftDrink/Q-1/*@?##50</v>
      </c>
      <c r="D1821" s="13" t="str">
        <f t="shared" si="2"/>
        <v>ORDER1091CUST835545396SoftDrinkQ-1*@?##50</v>
      </c>
      <c r="E1821" s="13" t="str">
        <f t="shared" si="3"/>
        <v>ORDER1091CUST835545396SoftDrinkQ150</v>
      </c>
      <c r="F1821" s="14">
        <f t="shared" si="4"/>
        <v>45396</v>
      </c>
      <c r="G1821" s="13" t="str">
        <f t="shared" si="5"/>
        <v>ORDER1091</v>
      </c>
      <c r="H1821" s="13" t="str">
        <f t="shared" si="6"/>
        <v>CUST8355</v>
      </c>
      <c r="I1821" s="13" t="str">
        <f t="shared" si="7"/>
        <v>SoftDrink</v>
      </c>
      <c r="J1821" s="13" t="str">
        <f t="shared" si="8"/>
        <v>1</v>
      </c>
      <c r="K1821" s="13" t="str">
        <f t="shared" si="9"/>
        <v>50</v>
      </c>
    </row>
    <row r="1822">
      <c r="A1822" s="10">
        <v>1821.0</v>
      </c>
      <c r="B1822" s="11" t="s">
        <v>1840</v>
      </c>
      <c r="C1822" s="12" t="str">
        <f t="shared" si="1"/>
        <v>ORDER1090//CUST2169/45396/BasmatiRice/Q-1/*@?##60</v>
      </c>
      <c r="D1822" s="13" t="str">
        <f t="shared" si="2"/>
        <v>ORDER1090CUST216945396BasmatiRiceQ-1*@?##60</v>
      </c>
      <c r="E1822" s="13" t="str">
        <f t="shared" si="3"/>
        <v>ORDER1090CUST216945396BasmatiRiceQ160</v>
      </c>
      <c r="F1822" s="14">
        <f t="shared" si="4"/>
        <v>45396</v>
      </c>
      <c r="G1822" s="13" t="str">
        <f t="shared" si="5"/>
        <v>ORDER1090</v>
      </c>
      <c r="H1822" s="13" t="str">
        <f t="shared" si="6"/>
        <v>CUST2169</v>
      </c>
      <c r="I1822" s="13" t="str">
        <f t="shared" si="7"/>
        <v>BasmatiRice</v>
      </c>
      <c r="J1822" s="13" t="str">
        <f t="shared" si="8"/>
        <v>1</v>
      </c>
      <c r="K1822" s="13" t="str">
        <f t="shared" si="9"/>
        <v>60</v>
      </c>
    </row>
    <row r="1823">
      <c r="A1823" s="10">
        <v>1822.0</v>
      </c>
      <c r="B1823" s="11" t="s">
        <v>1841</v>
      </c>
      <c r="C1823" s="12" t="str">
        <f t="shared" si="1"/>
        <v>ORDER1090//CUST2169/45396/WholeWheatBread/Q-1/*@?##20</v>
      </c>
      <c r="D1823" s="13" t="str">
        <f t="shared" si="2"/>
        <v>ORDER1090CUST216945396WholeWheatBreadQ-1*@?##20</v>
      </c>
      <c r="E1823" s="13" t="str">
        <f t="shared" si="3"/>
        <v>ORDER1090CUST216945396WholeWheatBreadQ120</v>
      </c>
      <c r="F1823" s="14">
        <f t="shared" si="4"/>
        <v>45396</v>
      </c>
      <c r="G1823" s="13" t="str">
        <f t="shared" si="5"/>
        <v>ORDER1090</v>
      </c>
      <c r="H1823" s="13" t="str">
        <f t="shared" si="6"/>
        <v>CUST2169</v>
      </c>
      <c r="I1823" s="13" t="str">
        <f t="shared" si="7"/>
        <v>WholeWheatBread</v>
      </c>
      <c r="J1823" s="13" t="str">
        <f t="shared" si="8"/>
        <v>1</v>
      </c>
      <c r="K1823" s="13" t="str">
        <f t="shared" si="9"/>
        <v>20</v>
      </c>
    </row>
    <row r="1824">
      <c r="A1824" s="10">
        <v>1823.0</v>
      </c>
      <c r="B1824" s="11" t="s">
        <v>1842</v>
      </c>
      <c r="C1824" s="12" t="str">
        <f t="shared" si="1"/>
        <v>ORDER1089//CUST8244/45396/FreshMilk/Q-2/*@?##60</v>
      </c>
      <c r="D1824" s="13" t="str">
        <f t="shared" si="2"/>
        <v>ORDER1089CUST824445396FreshMilkQ-2*@?##60</v>
      </c>
      <c r="E1824" s="13" t="str">
        <f t="shared" si="3"/>
        <v>ORDER1089CUST824445396FreshMilkQ260</v>
      </c>
      <c r="F1824" s="14">
        <f t="shared" si="4"/>
        <v>45396</v>
      </c>
      <c r="G1824" s="13" t="str">
        <f t="shared" si="5"/>
        <v>ORDER1089</v>
      </c>
      <c r="H1824" s="13" t="str">
        <f t="shared" si="6"/>
        <v>CUST8244</v>
      </c>
      <c r="I1824" s="13" t="str">
        <f t="shared" si="7"/>
        <v>FreshMilk</v>
      </c>
      <c r="J1824" s="13" t="str">
        <f t="shared" si="8"/>
        <v>2</v>
      </c>
      <c r="K1824" s="13" t="str">
        <f t="shared" si="9"/>
        <v>60</v>
      </c>
    </row>
    <row r="1825">
      <c r="A1825" s="10">
        <v>1824.0</v>
      </c>
      <c r="B1825" s="11" t="s">
        <v>1843</v>
      </c>
      <c r="C1825" s="12" t="str">
        <f t="shared" si="1"/>
        <v>ORDER1089//CUST8244/45396/Eggs/Q-1/*@?##40</v>
      </c>
      <c r="D1825" s="13" t="str">
        <f t="shared" si="2"/>
        <v>ORDER1089CUST824445396EggsQ-1*@?##40</v>
      </c>
      <c r="E1825" s="13" t="str">
        <f t="shared" si="3"/>
        <v>ORDER1089CUST824445396EggsQ140</v>
      </c>
      <c r="F1825" s="14">
        <f t="shared" si="4"/>
        <v>45396</v>
      </c>
      <c r="G1825" s="13" t="str">
        <f t="shared" si="5"/>
        <v>ORDER1089</v>
      </c>
      <c r="H1825" s="13" t="str">
        <f t="shared" si="6"/>
        <v>CUST8244</v>
      </c>
      <c r="I1825" s="13" t="str">
        <f t="shared" si="7"/>
        <v>Eggs</v>
      </c>
      <c r="J1825" s="13" t="str">
        <f t="shared" si="8"/>
        <v>1</v>
      </c>
      <c r="K1825" s="13" t="str">
        <f t="shared" si="9"/>
        <v>40</v>
      </c>
    </row>
    <row r="1826">
      <c r="A1826" s="10">
        <v>1825.0</v>
      </c>
      <c r="B1826" s="11" t="s">
        <v>1844</v>
      </c>
      <c r="C1826" s="12" t="str">
        <f t="shared" si="1"/>
        <v>ORDER1088//CUST7498/45395/ChickenBreast/Q-1/*@?##125</v>
      </c>
      <c r="D1826" s="13" t="str">
        <f t="shared" si="2"/>
        <v>ORDER1088CUST749845395ChickenBreastQ-1*@?##125</v>
      </c>
      <c r="E1826" s="13" t="str">
        <f t="shared" si="3"/>
        <v>ORDER1088CUST749845395ChickenBreastQ1125</v>
      </c>
      <c r="F1826" s="14">
        <f t="shared" si="4"/>
        <v>45395</v>
      </c>
      <c r="G1826" s="13" t="str">
        <f t="shared" si="5"/>
        <v>ORDER1088</v>
      </c>
      <c r="H1826" s="13" t="str">
        <f t="shared" si="6"/>
        <v>CUST7498</v>
      </c>
      <c r="I1826" s="13" t="str">
        <f t="shared" si="7"/>
        <v>ChickenBreast</v>
      </c>
      <c r="J1826" s="13" t="str">
        <f t="shared" si="8"/>
        <v>1</v>
      </c>
      <c r="K1826" s="13" t="str">
        <f t="shared" si="9"/>
        <v>125</v>
      </c>
    </row>
    <row r="1827">
      <c r="A1827" s="10">
        <v>1826.0</v>
      </c>
      <c r="B1827" s="11" t="s">
        <v>1845</v>
      </c>
      <c r="C1827" s="12" t="str">
        <f t="shared" si="1"/>
        <v>ORDER1088//CUST7498/45395/Apples/Q-1/*@?##75</v>
      </c>
      <c r="D1827" s="13" t="str">
        <f t="shared" si="2"/>
        <v>ORDER1088CUST749845395ApplesQ-1*@?##75</v>
      </c>
      <c r="E1827" s="13" t="str">
        <f t="shared" si="3"/>
        <v>ORDER1088CUST749845395ApplesQ175</v>
      </c>
      <c r="F1827" s="14">
        <f t="shared" si="4"/>
        <v>45395</v>
      </c>
      <c r="G1827" s="13" t="str">
        <f t="shared" si="5"/>
        <v>ORDER1088</v>
      </c>
      <c r="H1827" s="13" t="str">
        <f t="shared" si="6"/>
        <v>CUST7498</v>
      </c>
      <c r="I1827" s="13" t="str">
        <f t="shared" si="7"/>
        <v>Apples</v>
      </c>
      <c r="J1827" s="13" t="str">
        <f t="shared" si="8"/>
        <v>1</v>
      </c>
      <c r="K1827" s="13" t="str">
        <f t="shared" si="9"/>
        <v>75</v>
      </c>
    </row>
    <row r="1828">
      <c r="A1828" s="10">
        <v>1827.0</v>
      </c>
      <c r="B1828" s="11" t="s">
        <v>1846</v>
      </c>
      <c r="C1828" s="12" t="str">
        <f t="shared" si="1"/>
        <v>ORDER1087//CUST8244/45395/Bananas/Q-2/*@?##50</v>
      </c>
      <c r="D1828" s="13" t="str">
        <f t="shared" si="2"/>
        <v>ORDER1087CUST824445395BananasQ-2*@?##50</v>
      </c>
      <c r="E1828" s="13" t="str">
        <f t="shared" si="3"/>
        <v>ORDER1087CUST824445395BananasQ250</v>
      </c>
      <c r="F1828" s="14">
        <f t="shared" si="4"/>
        <v>45395</v>
      </c>
      <c r="G1828" s="13" t="str">
        <f t="shared" si="5"/>
        <v>ORDER1087</v>
      </c>
      <c r="H1828" s="13" t="str">
        <f t="shared" si="6"/>
        <v>CUST8244</v>
      </c>
      <c r="I1828" s="13" t="str">
        <f t="shared" si="7"/>
        <v>Bananas</v>
      </c>
      <c r="J1828" s="13" t="str">
        <f t="shared" si="8"/>
        <v>2</v>
      </c>
      <c r="K1828" s="13" t="str">
        <f t="shared" si="9"/>
        <v>50</v>
      </c>
    </row>
    <row r="1829">
      <c r="A1829" s="10">
        <v>1828.0</v>
      </c>
      <c r="B1829" s="11" t="s">
        <v>1847</v>
      </c>
      <c r="C1829" s="12" t="str">
        <f t="shared" si="1"/>
        <v>ORDER1087//CUST8244/45395/Potatoes/Q-1/*@?##15</v>
      </c>
      <c r="D1829" s="13" t="str">
        <f t="shared" si="2"/>
        <v>ORDER1087CUST824445395PotatoesQ-1*@?##15</v>
      </c>
      <c r="E1829" s="13" t="str">
        <f t="shared" si="3"/>
        <v>ORDER1087CUST824445395PotatoesQ115</v>
      </c>
      <c r="F1829" s="14">
        <f t="shared" si="4"/>
        <v>45395</v>
      </c>
      <c r="G1829" s="13" t="str">
        <f t="shared" si="5"/>
        <v>ORDER1087</v>
      </c>
      <c r="H1829" s="13" t="str">
        <f t="shared" si="6"/>
        <v>CUST8244</v>
      </c>
      <c r="I1829" s="13" t="str">
        <f t="shared" si="7"/>
        <v>Potatoes</v>
      </c>
      <c r="J1829" s="13" t="str">
        <f t="shared" si="8"/>
        <v>1</v>
      </c>
      <c r="K1829" s="13" t="str">
        <f t="shared" si="9"/>
        <v>15</v>
      </c>
    </row>
    <row r="1830">
      <c r="A1830" s="10">
        <v>1829.0</v>
      </c>
      <c r="B1830" s="11" t="s">
        <v>1848</v>
      </c>
      <c r="C1830" s="12" t="str">
        <f t="shared" si="1"/>
        <v>ORDER1086//CUST2169/45395/Onions/Q-1/*@?##12.5</v>
      </c>
      <c r="D1830" s="13" t="str">
        <f t="shared" si="2"/>
        <v>ORDER1086CUST216945395OnionsQ-1*@?##12.5</v>
      </c>
      <c r="E1830" s="13" t="str">
        <f t="shared" si="3"/>
        <v>ORDER1086CUST216945395OnionsQ112.5</v>
      </c>
      <c r="F1830" s="14">
        <f t="shared" si="4"/>
        <v>45395</v>
      </c>
      <c r="G1830" s="13" t="str">
        <f t="shared" si="5"/>
        <v>ORDER1086</v>
      </c>
      <c r="H1830" s="13" t="str">
        <f t="shared" si="6"/>
        <v>CUST2169</v>
      </c>
      <c r="I1830" s="13" t="str">
        <f t="shared" si="7"/>
        <v>Onions</v>
      </c>
      <c r="J1830" s="13" t="str">
        <f t="shared" si="8"/>
        <v>1</v>
      </c>
      <c r="K1830" s="13" t="str">
        <f t="shared" si="9"/>
        <v>12.5</v>
      </c>
    </row>
    <row r="1831">
      <c r="A1831" s="10">
        <v>1830.0</v>
      </c>
      <c r="B1831" s="11" t="s">
        <v>1849</v>
      </c>
      <c r="C1831" s="12" t="str">
        <f t="shared" si="1"/>
        <v>ORDER1086//CUST2169/45395/Paneer/Q-1/*@?##40</v>
      </c>
      <c r="D1831" s="13" t="str">
        <f t="shared" si="2"/>
        <v>ORDER1086CUST216945395PaneerQ-1*@?##40</v>
      </c>
      <c r="E1831" s="13" t="str">
        <f t="shared" si="3"/>
        <v>ORDER1086CUST216945395PaneerQ140</v>
      </c>
      <c r="F1831" s="14">
        <f t="shared" si="4"/>
        <v>45395</v>
      </c>
      <c r="G1831" s="13" t="str">
        <f t="shared" si="5"/>
        <v>ORDER1086</v>
      </c>
      <c r="H1831" s="13" t="str">
        <f t="shared" si="6"/>
        <v>CUST2169</v>
      </c>
      <c r="I1831" s="13" t="str">
        <f t="shared" si="7"/>
        <v>Paneer</v>
      </c>
      <c r="J1831" s="13" t="str">
        <f t="shared" si="8"/>
        <v>1</v>
      </c>
      <c r="K1831" s="13" t="str">
        <f t="shared" si="9"/>
        <v>40</v>
      </c>
    </row>
    <row r="1832">
      <c r="A1832" s="10">
        <v>1831.0</v>
      </c>
      <c r="B1832" s="11" t="s">
        <v>1850</v>
      </c>
      <c r="C1832" s="12" t="str">
        <f t="shared" si="1"/>
        <v>ORDER1085//CUST6210/45395/Butter/Q-1/*@?##125</v>
      </c>
      <c r="D1832" s="13" t="str">
        <f t="shared" si="2"/>
        <v>ORDER1085CUST621045395ButterQ-1*@?##125</v>
      </c>
      <c r="E1832" s="13" t="str">
        <f t="shared" si="3"/>
        <v>ORDER1085CUST621045395ButterQ1125</v>
      </c>
      <c r="F1832" s="14">
        <f t="shared" si="4"/>
        <v>45395</v>
      </c>
      <c r="G1832" s="13" t="str">
        <f t="shared" si="5"/>
        <v>ORDER1085</v>
      </c>
      <c r="H1832" s="13" t="str">
        <f t="shared" si="6"/>
        <v>CUST6210</v>
      </c>
      <c r="I1832" s="13" t="str">
        <f t="shared" si="7"/>
        <v>Butter</v>
      </c>
      <c r="J1832" s="13" t="str">
        <f t="shared" si="8"/>
        <v>1</v>
      </c>
      <c r="K1832" s="13" t="str">
        <f t="shared" si="9"/>
        <v>125</v>
      </c>
    </row>
    <row r="1833">
      <c r="A1833" s="10">
        <v>1832.0</v>
      </c>
      <c r="B1833" s="11" t="s">
        <v>1851</v>
      </c>
      <c r="C1833" s="12" t="str">
        <f t="shared" si="1"/>
        <v>ORDER1085//CUST6210/45395/CheeseSlices/Q-1/*@?##60</v>
      </c>
      <c r="D1833" s="13" t="str">
        <f t="shared" si="2"/>
        <v>ORDER1085CUST621045395CheeseSlicesQ-1*@?##60</v>
      </c>
      <c r="E1833" s="13" t="str">
        <f t="shared" si="3"/>
        <v>ORDER1085CUST621045395CheeseSlicesQ160</v>
      </c>
      <c r="F1833" s="14">
        <f t="shared" si="4"/>
        <v>45395</v>
      </c>
      <c r="G1833" s="13" t="str">
        <f t="shared" si="5"/>
        <v>ORDER1085</v>
      </c>
      <c r="H1833" s="13" t="str">
        <f t="shared" si="6"/>
        <v>CUST6210</v>
      </c>
      <c r="I1833" s="13" t="str">
        <f t="shared" si="7"/>
        <v>CheeseSlices</v>
      </c>
      <c r="J1833" s="13" t="str">
        <f t="shared" si="8"/>
        <v>1</v>
      </c>
      <c r="K1833" s="13" t="str">
        <f t="shared" si="9"/>
        <v>60</v>
      </c>
    </row>
    <row r="1834">
      <c r="A1834" s="10">
        <v>1833.0</v>
      </c>
      <c r="B1834" s="11" t="s">
        <v>1852</v>
      </c>
      <c r="C1834" s="12" t="str">
        <f t="shared" si="1"/>
        <v>ORDER1084//CUST4923/45395/Sugar/Q-1/*@?##22.5</v>
      </c>
      <c r="D1834" s="13" t="str">
        <f t="shared" si="2"/>
        <v>ORDER1084CUST492345395SugarQ-1*@?##22.5</v>
      </c>
      <c r="E1834" s="13" t="str">
        <f t="shared" si="3"/>
        <v>ORDER1084CUST492345395SugarQ122.5</v>
      </c>
      <c r="F1834" s="14">
        <f t="shared" si="4"/>
        <v>45395</v>
      </c>
      <c r="G1834" s="13" t="str">
        <f t="shared" si="5"/>
        <v>ORDER1084</v>
      </c>
      <c r="H1834" s="13" t="str">
        <f t="shared" si="6"/>
        <v>CUST4923</v>
      </c>
      <c r="I1834" s="13" t="str">
        <f t="shared" si="7"/>
        <v>Sugar</v>
      </c>
      <c r="J1834" s="13" t="str">
        <f t="shared" si="8"/>
        <v>1</v>
      </c>
      <c r="K1834" s="13" t="str">
        <f t="shared" si="9"/>
        <v>22.5</v>
      </c>
    </row>
    <row r="1835">
      <c r="A1835" s="10">
        <v>1834.0</v>
      </c>
      <c r="B1835" s="11" t="s">
        <v>1853</v>
      </c>
      <c r="C1835" s="12" t="str">
        <f t="shared" si="1"/>
        <v>ORDER1084//CUST4923/45395/CookingOil/Q-2/*@?##150</v>
      </c>
      <c r="D1835" s="13" t="str">
        <f t="shared" si="2"/>
        <v>ORDER1084CUST492345395CookingOilQ-2*@?##150</v>
      </c>
      <c r="E1835" s="13" t="str">
        <f t="shared" si="3"/>
        <v>ORDER1084CUST492345395CookingOilQ2150</v>
      </c>
      <c r="F1835" s="14">
        <f t="shared" si="4"/>
        <v>45395</v>
      </c>
      <c r="G1835" s="13" t="str">
        <f t="shared" si="5"/>
        <v>ORDER1084</v>
      </c>
      <c r="H1835" s="13" t="str">
        <f t="shared" si="6"/>
        <v>CUST4923</v>
      </c>
      <c r="I1835" s="13" t="str">
        <f t="shared" si="7"/>
        <v>CookingOil</v>
      </c>
      <c r="J1835" s="13" t="str">
        <f t="shared" si="8"/>
        <v>2</v>
      </c>
      <c r="K1835" s="13" t="str">
        <f t="shared" si="9"/>
        <v>150</v>
      </c>
    </row>
    <row r="1836">
      <c r="A1836" s="10">
        <v>1835.0</v>
      </c>
      <c r="B1836" s="11" t="s">
        <v>1854</v>
      </c>
      <c r="C1836" s="12" t="str">
        <f t="shared" si="1"/>
        <v>ORDER1083//CUST7461/45395/TeaLeaves/Q-2/*@?##120</v>
      </c>
      <c r="D1836" s="13" t="str">
        <f t="shared" si="2"/>
        <v>ORDER1083CUST746145395TeaLeavesQ-2*@?##120</v>
      </c>
      <c r="E1836" s="13" t="str">
        <f t="shared" si="3"/>
        <v>ORDER1083CUST746145395TeaLeavesQ2120</v>
      </c>
      <c r="F1836" s="14">
        <f t="shared" si="4"/>
        <v>45395</v>
      </c>
      <c r="G1836" s="13" t="str">
        <f t="shared" si="5"/>
        <v>ORDER1083</v>
      </c>
      <c r="H1836" s="13" t="str">
        <f t="shared" si="6"/>
        <v>CUST7461</v>
      </c>
      <c r="I1836" s="13" t="str">
        <f t="shared" si="7"/>
        <v>TeaLeaves</v>
      </c>
      <c r="J1836" s="13" t="str">
        <f t="shared" si="8"/>
        <v>2</v>
      </c>
      <c r="K1836" s="13" t="str">
        <f t="shared" si="9"/>
        <v>120</v>
      </c>
    </row>
    <row r="1837">
      <c r="A1837" s="10">
        <v>1836.0</v>
      </c>
      <c r="B1837" s="11" t="s">
        <v>1855</v>
      </c>
      <c r="C1837" s="12" t="str">
        <f t="shared" si="1"/>
        <v>ORDER1083//CUST7461/45395/CoffeePowder/Q-1/*@?##45</v>
      </c>
      <c r="D1837" s="13" t="str">
        <f t="shared" si="2"/>
        <v>ORDER1083CUST746145395CoffeePowderQ-1*@?##45</v>
      </c>
      <c r="E1837" s="13" t="str">
        <f t="shared" si="3"/>
        <v>ORDER1083CUST746145395CoffeePowderQ145</v>
      </c>
      <c r="F1837" s="14">
        <f t="shared" si="4"/>
        <v>45395</v>
      </c>
      <c r="G1837" s="13" t="str">
        <f t="shared" si="5"/>
        <v>ORDER1083</v>
      </c>
      <c r="H1837" s="13" t="str">
        <f t="shared" si="6"/>
        <v>CUST7461</v>
      </c>
      <c r="I1837" s="13" t="str">
        <f t="shared" si="7"/>
        <v>CoffeePowder</v>
      </c>
      <c r="J1837" s="13" t="str">
        <f t="shared" si="8"/>
        <v>1</v>
      </c>
      <c r="K1837" s="13" t="str">
        <f t="shared" si="9"/>
        <v>45</v>
      </c>
    </row>
    <row r="1838">
      <c r="A1838" s="10">
        <v>1837.0</v>
      </c>
      <c r="B1838" s="11" t="s">
        <v>1856</v>
      </c>
      <c r="C1838" s="12" t="str">
        <f t="shared" si="1"/>
        <v>ORDER1082//CUST7429/45395/Biscuits/Q-1/*@?##20</v>
      </c>
      <c r="D1838" s="13" t="str">
        <f t="shared" si="2"/>
        <v>ORDER1082CUST742945395BiscuitsQ-1*@?##20</v>
      </c>
      <c r="E1838" s="13" t="str">
        <f t="shared" si="3"/>
        <v>ORDER1082CUST742945395BiscuitsQ120</v>
      </c>
      <c r="F1838" s="14">
        <f t="shared" si="4"/>
        <v>45395</v>
      </c>
      <c r="G1838" s="13" t="str">
        <f t="shared" si="5"/>
        <v>ORDER1082</v>
      </c>
      <c r="H1838" s="13" t="str">
        <f t="shared" si="6"/>
        <v>CUST7429</v>
      </c>
      <c r="I1838" s="13" t="str">
        <f t="shared" si="7"/>
        <v>Biscuits</v>
      </c>
      <c r="J1838" s="13" t="str">
        <f t="shared" si="8"/>
        <v>1</v>
      </c>
      <c r="K1838" s="13" t="str">
        <f t="shared" si="9"/>
        <v>20</v>
      </c>
    </row>
    <row r="1839">
      <c r="A1839" s="10">
        <v>1838.0</v>
      </c>
      <c r="B1839" s="11" t="s">
        <v>1857</v>
      </c>
      <c r="C1839" s="12" t="str">
        <f t="shared" si="1"/>
        <v>ORDER1082//CUST7429/45395/Chocolates/Q-1/*@?##50</v>
      </c>
      <c r="D1839" s="13" t="str">
        <f t="shared" si="2"/>
        <v>ORDER1082CUST742945395ChocolatesQ-1*@?##50</v>
      </c>
      <c r="E1839" s="13" t="str">
        <f t="shared" si="3"/>
        <v>ORDER1082CUST742945395ChocolatesQ150</v>
      </c>
      <c r="F1839" s="14">
        <f t="shared" si="4"/>
        <v>45395</v>
      </c>
      <c r="G1839" s="13" t="str">
        <f t="shared" si="5"/>
        <v>ORDER1082</v>
      </c>
      <c r="H1839" s="13" t="str">
        <f t="shared" si="6"/>
        <v>CUST7429</v>
      </c>
      <c r="I1839" s="13" t="str">
        <f t="shared" si="7"/>
        <v>Chocolates</v>
      </c>
      <c r="J1839" s="13" t="str">
        <f t="shared" si="8"/>
        <v>1</v>
      </c>
      <c r="K1839" s="13" t="str">
        <f t="shared" si="9"/>
        <v>50</v>
      </c>
    </row>
    <row r="1840">
      <c r="A1840" s="10">
        <v>1839.0</v>
      </c>
      <c r="B1840" s="11" t="s">
        <v>1858</v>
      </c>
      <c r="C1840" s="12" t="str">
        <f t="shared" si="1"/>
        <v>ORDER1081//CUST2970/45394/IceCream/Q-1/*@?##90</v>
      </c>
      <c r="D1840" s="13" t="str">
        <f t="shared" si="2"/>
        <v>ORDER1081CUST297045394IceCreamQ-1*@?##90</v>
      </c>
      <c r="E1840" s="13" t="str">
        <f t="shared" si="3"/>
        <v>ORDER1081CUST297045394IceCreamQ190</v>
      </c>
      <c r="F1840" s="14">
        <f t="shared" si="4"/>
        <v>45394</v>
      </c>
      <c r="G1840" s="13" t="str">
        <f t="shared" si="5"/>
        <v>ORDER1081</v>
      </c>
      <c r="H1840" s="13" t="str">
        <f t="shared" si="6"/>
        <v>CUST2970</v>
      </c>
      <c r="I1840" s="13" t="str">
        <f t="shared" si="7"/>
        <v>IceCream</v>
      </c>
      <c r="J1840" s="13" t="str">
        <f t="shared" si="8"/>
        <v>1</v>
      </c>
      <c r="K1840" s="13" t="str">
        <f t="shared" si="9"/>
        <v>90</v>
      </c>
    </row>
    <row r="1841">
      <c r="A1841" s="10">
        <v>1840.0</v>
      </c>
      <c r="B1841" s="11" t="s">
        <v>1859</v>
      </c>
      <c r="C1841" s="12" t="str">
        <f t="shared" si="1"/>
        <v>ORDER1081//CUST2970/45394/SoftDrink/Q-1/*@?##50</v>
      </c>
      <c r="D1841" s="13" t="str">
        <f t="shared" si="2"/>
        <v>ORDER1081CUST297045394SoftDrinkQ-1*@?##50</v>
      </c>
      <c r="E1841" s="13" t="str">
        <f t="shared" si="3"/>
        <v>ORDER1081CUST297045394SoftDrinkQ150</v>
      </c>
      <c r="F1841" s="14">
        <f t="shared" si="4"/>
        <v>45394</v>
      </c>
      <c r="G1841" s="13" t="str">
        <f t="shared" si="5"/>
        <v>ORDER1081</v>
      </c>
      <c r="H1841" s="13" t="str">
        <f t="shared" si="6"/>
        <v>CUST2970</v>
      </c>
      <c r="I1841" s="13" t="str">
        <f t="shared" si="7"/>
        <v>SoftDrink</v>
      </c>
      <c r="J1841" s="13" t="str">
        <f t="shared" si="8"/>
        <v>1</v>
      </c>
      <c r="K1841" s="13" t="str">
        <f t="shared" si="9"/>
        <v>50</v>
      </c>
    </row>
    <row r="1842">
      <c r="A1842" s="10">
        <v>1841.0</v>
      </c>
      <c r="B1842" s="11" t="s">
        <v>1860</v>
      </c>
      <c r="C1842" s="12" t="str">
        <f t="shared" si="1"/>
        <v>ORDER1080//CUST5067/45394/BasmatiRice/Q-2/*@?##120</v>
      </c>
      <c r="D1842" s="13" t="str">
        <f t="shared" si="2"/>
        <v>ORDER1080CUST506745394BasmatiRiceQ-2*@?##120</v>
      </c>
      <c r="E1842" s="13" t="str">
        <f t="shared" si="3"/>
        <v>ORDER1080CUST506745394BasmatiRiceQ2120</v>
      </c>
      <c r="F1842" s="14">
        <f t="shared" si="4"/>
        <v>45394</v>
      </c>
      <c r="G1842" s="13" t="str">
        <f t="shared" si="5"/>
        <v>ORDER1080</v>
      </c>
      <c r="H1842" s="13" t="str">
        <f t="shared" si="6"/>
        <v>CUST5067</v>
      </c>
      <c r="I1842" s="13" t="str">
        <f t="shared" si="7"/>
        <v>BasmatiRice</v>
      </c>
      <c r="J1842" s="13" t="str">
        <f t="shared" si="8"/>
        <v>2</v>
      </c>
      <c r="K1842" s="13" t="str">
        <f t="shared" si="9"/>
        <v>120</v>
      </c>
    </row>
    <row r="1843">
      <c r="A1843" s="10">
        <v>1842.0</v>
      </c>
      <c r="B1843" s="11" t="s">
        <v>1861</v>
      </c>
      <c r="C1843" s="12" t="str">
        <f t="shared" si="1"/>
        <v>ORDER1080//CUST5067/45394/WholeWheatBread/Q-1/*@?##20</v>
      </c>
      <c r="D1843" s="13" t="str">
        <f t="shared" si="2"/>
        <v>ORDER1080CUST506745394WholeWheatBreadQ-1*@?##20</v>
      </c>
      <c r="E1843" s="13" t="str">
        <f t="shared" si="3"/>
        <v>ORDER1080CUST506745394WholeWheatBreadQ120</v>
      </c>
      <c r="F1843" s="14">
        <f t="shared" si="4"/>
        <v>45394</v>
      </c>
      <c r="G1843" s="13" t="str">
        <f t="shared" si="5"/>
        <v>ORDER1080</v>
      </c>
      <c r="H1843" s="13" t="str">
        <f t="shared" si="6"/>
        <v>CUST5067</v>
      </c>
      <c r="I1843" s="13" t="str">
        <f t="shared" si="7"/>
        <v>WholeWheatBread</v>
      </c>
      <c r="J1843" s="13" t="str">
        <f t="shared" si="8"/>
        <v>1</v>
      </c>
      <c r="K1843" s="13" t="str">
        <f t="shared" si="9"/>
        <v>20</v>
      </c>
    </row>
    <row r="1844">
      <c r="A1844" s="10">
        <v>1843.0</v>
      </c>
      <c r="B1844" s="11" t="s">
        <v>1862</v>
      </c>
      <c r="C1844" s="12" t="str">
        <f t="shared" si="1"/>
        <v>ORDER1079//CUST4271/45394/FreshMilk/Q-1/*@?##30</v>
      </c>
      <c r="D1844" s="13" t="str">
        <f t="shared" si="2"/>
        <v>ORDER1079CUST427145394FreshMilkQ-1*@?##30</v>
      </c>
      <c r="E1844" s="13" t="str">
        <f t="shared" si="3"/>
        <v>ORDER1079CUST427145394FreshMilkQ130</v>
      </c>
      <c r="F1844" s="14">
        <f t="shared" si="4"/>
        <v>45394</v>
      </c>
      <c r="G1844" s="13" t="str">
        <f t="shared" si="5"/>
        <v>ORDER1079</v>
      </c>
      <c r="H1844" s="13" t="str">
        <f t="shared" si="6"/>
        <v>CUST4271</v>
      </c>
      <c r="I1844" s="13" t="str">
        <f t="shared" si="7"/>
        <v>FreshMilk</v>
      </c>
      <c r="J1844" s="13" t="str">
        <f t="shared" si="8"/>
        <v>1</v>
      </c>
      <c r="K1844" s="13" t="str">
        <f t="shared" si="9"/>
        <v>30</v>
      </c>
    </row>
    <row r="1845">
      <c r="A1845" s="10">
        <v>1844.0</v>
      </c>
      <c r="B1845" s="11" t="s">
        <v>1863</v>
      </c>
      <c r="C1845" s="12" t="str">
        <f t="shared" si="1"/>
        <v>ORDER1079//CUST4271/45394/Eggs/Q-1/*@?##40</v>
      </c>
      <c r="D1845" s="13" t="str">
        <f t="shared" si="2"/>
        <v>ORDER1079CUST427145394EggsQ-1*@?##40</v>
      </c>
      <c r="E1845" s="13" t="str">
        <f t="shared" si="3"/>
        <v>ORDER1079CUST427145394EggsQ140</v>
      </c>
      <c r="F1845" s="14">
        <f t="shared" si="4"/>
        <v>45394</v>
      </c>
      <c r="G1845" s="13" t="str">
        <f t="shared" si="5"/>
        <v>ORDER1079</v>
      </c>
      <c r="H1845" s="13" t="str">
        <f t="shared" si="6"/>
        <v>CUST4271</v>
      </c>
      <c r="I1845" s="13" t="str">
        <f t="shared" si="7"/>
        <v>Eggs</v>
      </c>
      <c r="J1845" s="13" t="str">
        <f t="shared" si="8"/>
        <v>1</v>
      </c>
      <c r="K1845" s="13" t="str">
        <f t="shared" si="9"/>
        <v>40</v>
      </c>
    </row>
    <row r="1846">
      <c r="A1846" s="10">
        <v>1845.0</v>
      </c>
      <c r="B1846" s="11" t="s">
        <v>1864</v>
      </c>
      <c r="C1846" s="12" t="str">
        <f t="shared" si="1"/>
        <v>ORDER1078//CUST1514/45394/ChickenBreast/Q-1/*@?##125</v>
      </c>
      <c r="D1846" s="13" t="str">
        <f t="shared" si="2"/>
        <v>ORDER1078CUST151445394ChickenBreastQ-1*@?##125</v>
      </c>
      <c r="E1846" s="13" t="str">
        <f t="shared" si="3"/>
        <v>ORDER1078CUST151445394ChickenBreastQ1125</v>
      </c>
      <c r="F1846" s="14">
        <f t="shared" si="4"/>
        <v>45394</v>
      </c>
      <c r="G1846" s="13" t="str">
        <f t="shared" si="5"/>
        <v>ORDER1078</v>
      </c>
      <c r="H1846" s="13" t="str">
        <f t="shared" si="6"/>
        <v>CUST1514</v>
      </c>
      <c r="I1846" s="13" t="str">
        <f t="shared" si="7"/>
        <v>ChickenBreast</v>
      </c>
      <c r="J1846" s="13" t="str">
        <f t="shared" si="8"/>
        <v>1</v>
      </c>
      <c r="K1846" s="13" t="str">
        <f t="shared" si="9"/>
        <v>125</v>
      </c>
    </row>
    <row r="1847">
      <c r="A1847" s="10">
        <v>1846.0</v>
      </c>
      <c r="B1847" s="11" t="s">
        <v>1865</v>
      </c>
      <c r="C1847" s="12" t="str">
        <f t="shared" si="1"/>
        <v>ORDER1078//CUST1514/45394/Apples/Q-1/*@?##75</v>
      </c>
      <c r="D1847" s="13" t="str">
        <f t="shared" si="2"/>
        <v>ORDER1078CUST151445394ApplesQ-1*@?##75</v>
      </c>
      <c r="E1847" s="13" t="str">
        <f t="shared" si="3"/>
        <v>ORDER1078CUST151445394ApplesQ175</v>
      </c>
      <c r="F1847" s="14">
        <f t="shared" si="4"/>
        <v>45394</v>
      </c>
      <c r="G1847" s="13" t="str">
        <f t="shared" si="5"/>
        <v>ORDER1078</v>
      </c>
      <c r="H1847" s="13" t="str">
        <f t="shared" si="6"/>
        <v>CUST1514</v>
      </c>
      <c r="I1847" s="13" t="str">
        <f t="shared" si="7"/>
        <v>Apples</v>
      </c>
      <c r="J1847" s="13" t="str">
        <f t="shared" si="8"/>
        <v>1</v>
      </c>
      <c r="K1847" s="13" t="str">
        <f t="shared" si="9"/>
        <v>75</v>
      </c>
    </row>
    <row r="1848">
      <c r="A1848" s="10">
        <v>1847.0</v>
      </c>
      <c r="B1848" s="11" t="s">
        <v>1866</v>
      </c>
      <c r="C1848" s="12" t="str">
        <f t="shared" si="1"/>
        <v>ORDER1077//CUST5687/45394/Bananas/Q-1/*@?##25</v>
      </c>
      <c r="D1848" s="13" t="str">
        <f t="shared" si="2"/>
        <v>ORDER1077CUST568745394BananasQ-1*@?##25</v>
      </c>
      <c r="E1848" s="13" t="str">
        <f t="shared" si="3"/>
        <v>ORDER1077CUST568745394BananasQ125</v>
      </c>
      <c r="F1848" s="14">
        <f t="shared" si="4"/>
        <v>45394</v>
      </c>
      <c r="G1848" s="13" t="str">
        <f t="shared" si="5"/>
        <v>ORDER1077</v>
      </c>
      <c r="H1848" s="13" t="str">
        <f t="shared" si="6"/>
        <v>CUST5687</v>
      </c>
      <c r="I1848" s="13" t="str">
        <f t="shared" si="7"/>
        <v>Bananas</v>
      </c>
      <c r="J1848" s="13" t="str">
        <f t="shared" si="8"/>
        <v>1</v>
      </c>
      <c r="K1848" s="13" t="str">
        <f t="shared" si="9"/>
        <v>25</v>
      </c>
    </row>
    <row r="1849">
      <c r="A1849" s="10">
        <v>1848.0</v>
      </c>
      <c r="B1849" s="11" t="s">
        <v>1867</v>
      </c>
      <c r="C1849" s="12" t="str">
        <f t="shared" si="1"/>
        <v>ORDER1077//CUST5687/45394/Potatoes/Q-1/*@?##15</v>
      </c>
      <c r="D1849" s="13" t="str">
        <f t="shared" si="2"/>
        <v>ORDER1077CUST568745394PotatoesQ-1*@?##15</v>
      </c>
      <c r="E1849" s="13" t="str">
        <f t="shared" si="3"/>
        <v>ORDER1077CUST568745394PotatoesQ115</v>
      </c>
      <c r="F1849" s="14">
        <f t="shared" si="4"/>
        <v>45394</v>
      </c>
      <c r="G1849" s="13" t="str">
        <f t="shared" si="5"/>
        <v>ORDER1077</v>
      </c>
      <c r="H1849" s="13" t="str">
        <f t="shared" si="6"/>
        <v>CUST5687</v>
      </c>
      <c r="I1849" s="13" t="str">
        <f t="shared" si="7"/>
        <v>Potatoes</v>
      </c>
      <c r="J1849" s="13" t="str">
        <f t="shared" si="8"/>
        <v>1</v>
      </c>
      <c r="K1849" s="13" t="str">
        <f t="shared" si="9"/>
        <v>15</v>
      </c>
    </row>
    <row r="1850">
      <c r="A1850" s="10">
        <v>1849.0</v>
      </c>
      <c r="B1850" s="11" t="s">
        <v>1868</v>
      </c>
      <c r="C1850" s="12" t="str">
        <f t="shared" si="1"/>
        <v>ORDER1076//CUST7626/45394/Onions/Q-2/*@?##25</v>
      </c>
      <c r="D1850" s="13" t="str">
        <f t="shared" si="2"/>
        <v>ORDER1076CUST762645394OnionsQ-2*@?##25</v>
      </c>
      <c r="E1850" s="13" t="str">
        <f t="shared" si="3"/>
        <v>ORDER1076CUST762645394OnionsQ225</v>
      </c>
      <c r="F1850" s="14">
        <f t="shared" si="4"/>
        <v>45394</v>
      </c>
      <c r="G1850" s="13" t="str">
        <f t="shared" si="5"/>
        <v>ORDER1076</v>
      </c>
      <c r="H1850" s="13" t="str">
        <f t="shared" si="6"/>
        <v>CUST7626</v>
      </c>
      <c r="I1850" s="13" t="str">
        <f t="shared" si="7"/>
        <v>Onions</v>
      </c>
      <c r="J1850" s="13" t="str">
        <f t="shared" si="8"/>
        <v>2</v>
      </c>
      <c r="K1850" s="13" t="str">
        <f t="shared" si="9"/>
        <v>25</v>
      </c>
    </row>
    <row r="1851">
      <c r="A1851" s="10">
        <v>1850.0</v>
      </c>
      <c r="B1851" s="11" t="s">
        <v>1869</v>
      </c>
      <c r="C1851" s="12" t="str">
        <f t="shared" si="1"/>
        <v>ORDER1076//CUST7626/45394/Paneer/Q-1/*@?##40</v>
      </c>
      <c r="D1851" s="13" t="str">
        <f t="shared" si="2"/>
        <v>ORDER1076CUST762645394PaneerQ-1*@?##40</v>
      </c>
      <c r="E1851" s="13" t="str">
        <f t="shared" si="3"/>
        <v>ORDER1076CUST762645394PaneerQ140</v>
      </c>
      <c r="F1851" s="14">
        <f t="shared" si="4"/>
        <v>45394</v>
      </c>
      <c r="G1851" s="13" t="str">
        <f t="shared" si="5"/>
        <v>ORDER1076</v>
      </c>
      <c r="H1851" s="13" t="str">
        <f t="shared" si="6"/>
        <v>CUST7626</v>
      </c>
      <c r="I1851" s="13" t="str">
        <f t="shared" si="7"/>
        <v>Paneer</v>
      </c>
      <c r="J1851" s="13" t="str">
        <f t="shared" si="8"/>
        <v>1</v>
      </c>
      <c r="K1851" s="13" t="str">
        <f t="shared" si="9"/>
        <v>40</v>
      </c>
    </row>
    <row r="1852">
      <c r="A1852" s="10">
        <v>1851.0</v>
      </c>
      <c r="B1852" s="11" t="s">
        <v>1870</v>
      </c>
      <c r="C1852" s="12" t="str">
        <f t="shared" si="1"/>
        <v>ORDER1075//CUST3267/45393/Butter/Q-1/*@?##125</v>
      </c>
      <c r="D1852" s="13" t="str">
        <f t="shared" si="2"/>
        <v>ORDER1075CUST326745393ButterQ-1*@?##125</v>
      </c>
      <c r="E1852" s="13" t="str">
        <f t="shared" si="3"/>
        <v>ORDER1075CUST326745393ButterQ1125</v>
      </c>
      <c r="F1852" s="14">
        <f t="shared" si="4"/>
        <v>45393</v>
      </c>
      <c r="G1852" s="13" t="str">
        <f t="shared" si="5"/>
        <v>ORDER1075</v>
      </c>
      <c r="H1852" s="13" t="str">
        <f t="shared" si="6"/>
        <v>CUST3267</v>
      </c>
      <c r="I1852" s="13" t="str">
        <f t="shared" si="7"/>
        <v>Butter</v>
      </c>
      <c r="J1852" s="13" t="str">
        <f t="shared" si="8"/>
        <v>1</v>
      </c>
      <c r="K1852" s="13" t="str">
        <f t="shared" si="9"/>
        <v>125</v>
      </c>
    </row>
    <row r="1853">
      <c r="A1853" s="10">
        <v>1852.0</v>
      </c>
      <c r="B1853" s="11" t="s">
        <v>1871</v>
      </c>
      <c r="C1853" s="12" t="str">
        <f t="shared" si="1"/>
        <v>ORDER1075//CUST3267/45393/CheeseSlices/Q-1/*@?##60</v>
      </c>
      <c r="D1853" s="13" t="str">
        <f t="shared" si="2"/>
        <v>ORDER1075CUST326745393CheeseSlicesQ-1*@?##60</v>
      </c>
      <c r="E1853" s="13" t="str">
        <f t="shared" si="3"/>
        <v>ORDER1075CUST326745393CheeseSlicesQ160</v>
      </c>
      <c r="F1853" s="14">
        <f t="shared" si="4"/>
        <v>45393</v>
      </c>
      <c r="G1853" s="13" t="str">
        <f t="shared" si="5"/>
        <v>ORDER1075</v>
      </c>
      <c r="H1853" s="13" t="str">
        <f t="shared" si="6"/>
        <v>CUST3267</v>
      </c>
      <c r="I1853" s="13" t="str">
        <f t="shared" si="7"/>
        <v>CheeseSlices</v>
      </c>
      <c r="J1853" s="13" t="str">
        <f t="shared" si="8"/>
        <v>1</v>
      </c>
      <c r="K1853" s="13" t="str">
        <f t="shared" si="9"/>
        <v>60</v>
      </c>
    </row>
    <row r="1854">
      <c r="A1854" s="10">
        <v>1853.0</v>
      </c>
      <c r="B1854" s="11" t="s">
        <v>1872</v>
      </c>
      <c r="C1854" s="12" t="str">
        <f t="shared" si="1"/>
        <v>ORDER1074//CUST8814/45393/Sugar/Q-1/*@?##22.5</v>
      </c>
      <c r="D1854" s="13" t="str">
        <f t="shared" si="2"/>
        <v>ORDER1074CUST881445393SugarQ-1*@?##22.5</v>
      </c>
      <c r="E1854" s="13" t="str">
        <f t="shared" si="3"/>
        <v>ORDER1074CUST881445393SugarQ122.5</v>
      </c>
      <c r="F1854" s="14">
        <f t="shared" si="4"/>
        <v>45393</v>
      </c>
      <c r="G1854" s="13" t="str">
        <f t="shared" si="5"/>
        <v>ORDER1074</v>
      </c>
      <c r="H1854" s="13" t="str">
        <f t="shared" si="6"/>
        <v>CUST8814</v>
      </c>
      <c r="I1854" s="13" t="str">
        <f t="shared" si="7"/>
        <v>Sugar</v>
      </c>
      <c r="J1854" s="13" t="str">
        <f t="shared" si="8"/>
        <v>1</v>
      </c>
      <c r="K1854" s="13" t="str">
        <f t="shared" si="9"/>
        <v>22.5</v>
      </c>
    </row>
    <row r="1855">
      <c r="A1855" s="10">
        <v>1854.0</v>
      </c>
      <c r="B1855" s="11" t="s">
        <v>1873</v>
      </c>
      <c r="C1855" s="12" t="str">
        <f t="shared" si="1"/>
        <v>ORDER1074//CUST8814/45393/CookingOil/Q-1/*@?##75</v>
      </c>
      <c r="D1855" s="13" t="str">
        <f t="shared" si="2"/>
        <v>ORDER1074CUST881445393CookingOilQ-1*@?##75</v>
      </c>
      <c r="E1855" s="13" t="str">
        <f t="shared" si="3"/>
        <v>ORDER1074CUST881445393CookingOilQ175</v>
      </c>
      <c r="F1855" s="14">
        <f t="shared" si="4"/>
        <v>45393</v>
      </c>
      <c r="G1855" s="13" t="str">
        <f t="shared" si="5"/>
        <v>ORDER1074</v>
      </c>
      <c r="H1855" s="13" t="str">
        <f t="shared" si="6"/>
        <v>CUST8814</v>
      </c>
      <c r="I1855" s="13" t="str">
        <f t="shared" si="7"/>
        <v>CookingOil</v>
      </c>
      <c r="J1855" s="13" t="str">
        <f t="shared" si="8"/>
        <v>1</v>
      </c>
      <c r="K1855" s="13" t="str">
        <f t="shared" si="9"/>
        <v>75</v>
      </c>
    </row>
    <row r="1856">
      <c r="A1856" s="10">
        <v>1855.0</v>
      </c>
      <c r="B1856" s="11" t="s">
        <v>1874</v>
      </c>
      <c r="C1856" s="12" t="str">
        <f t="shared" si="1"/>
        <v>ORDER1073//CUST6327/45393/TeaLeaves/Q-1/*@?##60</v>
      </c>
      <c r="D1856" s="13" t="str">
        <f t="shared" si="2"/>
        <v>ORDER1073CUST632745393TeaLeavesQ-1*@?##60</v>
      </c>
      <c r="E1856" s="13" t="str">
        <f t="shared" si="3"/>
        <v>ORDER1073CUST632745393TeaLeavesQ160</v>
      </c>
      <c r="F1856" s="14">
        <f t="shared" si="4"/>
        <v>45393</v>
      </c>
      <c r="G1856" s="13" t="str">
        <f t="shared" si="5"/>
        <v>ORDER1073</v>
      </c>
      <c r="H1856" s="13" t="str">
        <f t="shared" si="6"/>
        <v>CUST6327</v>
      </c>
      <c r="I1856" s="13" t="str">
        <f t="shared" si="7"/>
        <v>TeaLeaves</v>
      </c>
      <c r="J1856" s="13" t="str">
        <f t="shared" si="8"/>
        <v>1</v>
      </c>
      <c r="K1856" s="13" t="str">
        <f t="shared" si="9"/>
        <v>60</v>
      </c>
    </row>
    <row r="1857">
      <c r="A1857" s="10">
        <v>1856.0</v>
      </c>
      <c r="B1857" s="11" t="s">
        <v>1875</v>
      </c>
      <c r="C1857" s="12" t="str">
        <f t="shared" si="1"/>
        <v>ORDER1073//CUST6327/45393/CoffeePowder/Q-1/*@?##45</v>
      </c>
      <c r="D1857" s="13" t="str">
        <f t="shared" si="2"/>
        <v>ORDER1073CUST632745393CoffeePowderQ-1*@?##45</v>
      </c>
      <c r="E1857" s="13" t="str">
        <f t="shared" si="3"/>
        <v>ORDER1073CUST632745393CoffeePowderQ145</v>
      </c>
      <c r="F1857" s="14">
        <f t="shared" si="4"/>
        <v>45393</v>
      </c>
      <c r="G1857" s="13" t="str">
        <f t="shared" si="5"/>
        <v>ORDER1073</v>
      </c>
      <c r="H1857" s="13" t="str">
        <f t="shared" si="6"/>
        <v>CUST6327</v>
      </c>
      <c r="I1857" s="13" t="str">
        <f t="shared" si="7"/>
        <v>CoffeePowder</v>
      </c>
      <c r="J1857" s="13" t="str">
        <f t="shared" si="8"/>
        <v>1</v>
      </c>
      <c r="K1857" s="13" t="str">
        <f t="shared" si="9"/>
        <v>45</v>
      </c>
    </row>
    <row r="1858">
      <c r="A1858" s="10">
        <v>1857.0</v>
      </c>
      <c r="B1858" s="11" t="s">
        <v>1876</v>
      </c>
      <c r="C1858" s="12" t="str">
        <f t="shared" si="1"/>
        <v>ORDER1072//CUST4759/45393/Biscuits/Q-1/*@?##20</v>
      </c>
      <c r="D1858" s="13" t="str">
        <f t="shared" si="2"/>
        <v>ORDER1072CUST475945393BiscuitsQ-1*@?##20</v>
      </c>
      <c r="E1858" s="13" t="str">
        <f t="shared" si="3"/>
        <v>ORDER1072CUST475945393BiscuitsQ120</v>
      </c>
      <c r="F1858" s="14">
        <f t="shared" si="4"/>
        <v>45393</v>
      </c>
      <c r="G1858" s="13" t="str">
        <f t="shared" si="5"/>
        <v>ORDER1072</v>
      </c>
      <c r="H1858" s="13" t="str">
        <f t="shared" si="6"/>
        <v>CUST4759</v>
      </c>
      <c r="I1858" s="13" t="str">
        <f t="shared" si="7"/>
        <v>Biscuits</v>
      </c>
      <c r="J1858" s="13" t="str">
        <f t="shared" si="8"/>
        <v>1</v>
      </c>
      <c r="K1858" s="13" t="str">
        <f t="shared" si="9"/>
        <v>20</v>
      </c>
    </row>
    <row r="1859">
      <c r="A1859" s="10">
        <v>1858.0</v>
      </c>
      <c r="B1859" s="11" t="s">
        <v>1877</v>
      </c>
      <c r="C1859" s="12" t="str">
        <f t="shared" si="1"/>
        <v>ORDER1072//CUST4759/45393/Chocolates/Q-1/*@?##50</v>
      </c>
      <c r="D1859" s="13" t="str">
        <f t="shared" si="2"/>
        <v>ORDER1072CUST475945393ChocolatesQ-1*@?##50</v>
      </c>
      <c r="E1859" s="13" t="str">
        <f t="shared" si="3"/>
        <v>ORDER1072CUST475945393ChocolatesQ150</v>
      </c>
      <c r="F1859" s="14">
        <f t="shared" si="4"/>
        <v>45393</v>
      </c>
      <c r="G1859" s="13" t="str">
        <f t="shared" si="5"/>
        <v>ORDER1072</v>
      </c>
      <c r="H1859" s="13" t="str">
        <f t="shared" si="6"/>
        <v>CUST4759</v>
      </c>
      <c r="I1859" s="13" t="str">
        <f t="shared" si="7"/>
        <v>Chocolates</v>
      </c>
      <c r="J1859" s="13" t="str">
        <f t="shared" si="8"/>
        <v>1</v>
      </c>
      <c r="K1859" s="13" t="str">
        <f t="shared" si="9"/>
        <v>50</v>
      </c>
    </row>
    <row r="1860">
      <c r="A1860" s="10">
        <v>1859.0</v>
      </c>
      <c r="B1860" s="11" t="s">
        <v>1878</v>
      </c>
      <c r="C1860" s="12" t="str">
        <f t="shared" si="1"/>
        <v>ORDER1071//CUST4485/45393/IceCream/Q-1/*@?##90</v>
      </c>
      <c r="D1860" s="13" t="str">
        <f t="shared" si="2"/>
        <v>ORDER1071CUST448545393IceCreamQ-1*@?##90</v>
      </c>
      <c r="E1860" s="13" t="str">
        <f t="shared" si="3"/>
        <v>ORDER1071CUST448545393IceCreamQ190</v>
      </c>
      <c r="F1860" s="14">
        <f t="shared" si="4"/>
        <v>45393</v>
      </c>
      <c r="G1860" s="13" t="str">
        <f t="shared" si="5"/>
        <v>ORDER1071</v>
      </c>
      <c r="H1860" s="13" t="str">
        <f t="shared" si="6"/>
        <v>CUST4485</v>
      </c>
      <c r="I1860" s="13" t="str">
        <f t="shared" si="7"/>
        <v>IceCream</v>
      </c>
      <c r="J1860" s="13" t="str">
        <f t="shared" si="8"/>
        <v>1</v>
      </c>
      <c r="K1860" s="13" t="str">
        <f t="shared" si="9"/>
        <v>90</v>
      </c>
    </row>
    <row r="1861">
      <c r="A1861" s="10">
        <v>1860.0</v>
      </c>
      <c r="B1861" s="11" t="s">
        <v>1879</v>
      </c>
      <c r="C1861" s="12" t="str">
        <f t="shared" si="1"/>
        <v>ORDER1071//CUST4485/45393/SoftDrink/Q-2/*@?##100</v>
      </c>
      <c r="D1861" s="13" t="str">
        <f t="shared" si="2"/>
        <v>ORDER1071CUST448545393SoftDrinkQ-2*@?##100</v>
      </c>
      <c r="E1861" s="13" t="str">
        <f t="shared" si="3"/>
        <v>ORDER1071CUST448545393SoftDrinkQ2100</v>
      </c>
      <c r="F1861" s="14">
        <f t="shared" si="4"/>
        <v>45393</v>
      </c>
      <c r="G1861" s="13" t="str">
        <f t="shared" si="5"/>
        <v>ORDER1071</v>
      </c>
      <c r="H1861" s="13" t="str">
        <f t="shared" si="6"/>
        <v>CUST4485</v>
      </c>
      <c r="I1861" s="13" t="str">
        <f t="shared" si="7"/>
        <v>SoftDrink</v>
      </c>
      <c r="J1861" s="13" t="str">
        <f t="shared" si="8"/>
        <v>2</v>
      </c>
      <c r="K1861" s="13" t="str">
        <f t="shared" si="9"/>
        <v>100</v>
      </c>
    </row>
    <row r="1862">
      <c r="A1862" s="10">
        <v>1861.0</v>
      </c>
      <c r="B1862" s="11" t="s">
        <v>1880</v>
      </c>
      <c r="C1862" s="12" t="str">
        <f t="shared" si="1"/>
        <v>ORDER1070//CUST9482/45393/BasmatiRice/Q-1/*@?##60</v>
      </c>
      <c r="D1862" s="13" t="str">
        <f t="shared" si="2"/>
        <v>ORDER1070CUST948245393BasmatiRiceQ-1*@?##60</v>
      </c>
      <c r="E1862" s="13" t="str">
        <f t="shared" si="3"/>
        <v>ORDER1070CUST948245393BasmatiRiceQ160</v>
      </c>
      <c r="F1862" s="14">
        <f t="shared" si="4"/>
        <v>45393</v>
      </c>
      <c r="G1862" s="13" t="str">
        <f t="shared" si="5"/>
        <v>ORDER1070</v>
      </c>
      <c r="H1862" s="13" t="str">
        <f t="shared" si="6"/>
        <v>CUST9482</v>
      </c>
      <c r="I1862" s="13" t="str">
        <f t="shared" si="7"/>
        <v>BasmatiRice</v>
      </c>
      <c r="J1862" s="13" t="str">
        <f t="shared" si="8"/>
        <v>1</v>
      </c>
      <c r="K1862" s="13" t="str">
        <f t="shared" si="9"/>
        <v>60</v>
      </c>
    </row>
    <row r="1863">
      <c r="A1863" s="10">
        <v>1862.0</v>
      </c>
      <c r="B1863" s="11" t="s">
        <v>1881</v>
      </c>
      <c r="C1863" s="12" t="str">
        <f t="shared" si="1"/>
        <v>ORDER1070//CUST9482/45393/WholeWheatBread/Q-2/*@?##40</v>
      </c>
      <c r="D1863" s="13" t="str">
        <f t="shared" si="2"/>
        <v>ORDER1070CUST948245393WholeWheatBreadQ-2*@?##40</v>
      </c>
      <c r="E1863" s="13" t="str">
        <f t="shared" si="3"/>
        <v>ORDER1070CUST948245393WholeWheatBreadQ240</v>
      </c>
      <c r="F1863" s="14">
        <f t="shared" si="4"/>
        <v>45393</v>
      </c>
      <c r="G1863" s="13" t="str">
        <f t="shared" si="5"/>
        <v>ORDER1070</v>
      </c>
      <c r="H1863" s="13" t="str">
        <f t="shared" si="6"/>
        <v>CUST9482</v>
      </c>
      <c r="I1863" s="13" t="str">
        <f t="shared" si="7"/>
        <v>WholeWheatBread</v>
      </c>
      <c r="J1863" s="13" t="str">
        <f t="shared" si="8"/>
        <v>2</v>
      </c>
      <c r="K1863" s="13" t="str">
        <f t="shared" si="9"/>
        <v>40</v>
      </c>
    </row>
    <row r="1864">
      <c r="A1864" s="10">
        <v>1863.0</v>
      </c>
      <c r="B1864" s="11" t="s">
        <v>1882</v>
      </c>
      <c r="C1864" s="12" t="str">
        <f t="shared" si="1"/>
        <v>ORDER1069//CUST7984/45393/FreshMilk/Q-1/*@?##30</v>
      </c>
      <c r="D1864" s="13" t="str">
        <f t="shared" si="2"/>
        <v>ORDER1069CUST798445393FreshMilkQ-1*@?##30</v>
      </c>
      <c r="E1864" s="13" t="str">
        <f t="shared" si="3"/>
        <v>ORDER1069CUST798445393FreshMilkQ130</v>
      </c>
      <c r="F1864" s="14">
        <f t="shared" si="4"/>
        <v>45393</v>
      </c>
      <c r="G1864" s="13" t="str">
        <f t="shared" si="5"/>
        <v>ORDER1069</v>
      </c>
      <c r="H1864" s="13" t="str">
        <f t="shared" si="6"/>
        <v>CUST7984</v>
      </c>
      <c r="I1864" s="13" t="str">
        <f t="shared" si="7"/>
        <v>FreshMilk</v>
      </c>
      <c r="J1864" s="13" t="str">
        <f t="shared" si="8"/>
        <v>1</v>
      </c>
      <c r="K1864" s="13" t="str">
        <f t="shared" si="9"/>
        <v>30</v>
      </c>
    </row>
    <row r="1865">
      <c r="A1865" s="10">
        <v>1864.0</v>
      </c>
      <c r="B1865" s="11" t="s">
        <v>1883</v>
      </c>
      <c r="C1865" s="12" t="str">
        <f t="shared" si="1"/>
        <v>ORDER1069//CUST7984/45393/Eggs/Q-1/*@?##40</v>
      </c>
      <c r="D1865" s="13" t="str">
        <f t="shared" si="2"/>
        <v>ORDER1069CUST798445393EggsQ-1*@?##40</v>
      </c>
      <c r="E1865" s="13" t="str">
        <f t="shared" si="3"/>
        <v>ORDER1069CUST798445393EggsQ140</v>
      </c>
      <c r="F1865" s="14">
        <f t="shared" si="4"/>
        <v>45393</v>
      </c>
      <c r="G1865" s="13" t="str">
        <f t="shared" si="5"/>
        <v>ORDER1069</v>
      </c>
      <c r="H1865" s="13" t="str">
        <f t="shared" si="6"/>
        <v>CUST7984</v>
      </c>
      <c r="I1865" s="13" t="str">
        <f t="shared" si="7"/>
        <v>Eggs</v>
      </c>
      <c r="J1865" s="13" t="str">
        <f t="shared" si="8"/>
        <v>1</v>
      </c>
      <c r="K1865" s="13" t="str">
        <f t="shared" si="9"/>
        <v>40</v>
      </c>
    </row>
    <row r="1866">
      <c r="A1866" s="10">
        <v>1865.0</v>
      </c>
      <c r="B1866" s="11" t="s">
        <v>1884</v>
      </c>
      <c r="C1866" s="12" t="str">
        <f t="shared" si="1"/>
        <v>ORDER1068//CUST8105/45392/ChickenBreast/Q-1/*@?##125</v>
      </c>
      <c r="D1866" s="13" t="str">
        <f t="shared" si="2"/>
        <v>ORDER1068CUST810545392ChickenBreastQ-1*@?##125</v>
      </c>
      <c r="E1866" s="13" t="str">
        <f t="shared" si="3"/>
        <v>ORDER1068CUST810545392ChickenBreastQ1125</v>
      </c>
      <c r="F1866" s="14">
        <f t="shared" si="4"/>
        <v>45392</v>
      </c>
      <c r="G1866" s="13" t="str">
        <f t="shared" si="5"/>
        <v>ORDER1068</v>
      </c>
      <c r="H1866" s="13" t="str">
        <f t="shared" si="6"/>
        <v>CUST8105</v>
      </c>
      <c r="I1866" s="13" t="str">
        <f t="shared" si="7"/>
        <v>ChickenBreast</v>
      </c>
      <c r="J1866" s="13" t="str">
        <f t="shared" si="8"/>
        <v>1</v>
      </c>
      <c r="K1866" s="13" t="str">
        <f t="shared" si="9"/>
        <v>125</v>
      </c>
    </row>
    <row r="1867">
      <c r="A1867" s="10">
        <v>1866.0</v>
      </c>
      <c r="B1867" s="11" t="s">
        <v>1885</v>
      </c>
      <c r="C1867" s="12" t="str">
        <f t="shared" si="1"/>
        <v>ORDER1068//CUST8105/45392/Apples/Q-1/*@?##75</v>
      </c>
      <c r="D1867" s="13" t="str">
        <f t="shared" si="2"/>
        <v>ORDER1068CUST810545392ApplesQ-1*@?##75</v>
      </c>
      <c r="E1867" s="13" t="str">
        <f t="shared" si="3"/>
        <v>ORDER1068CUST810545392ApplesQ175</v>
      </c>
      <c r="F1867" s="14">
        <f t="shared" si="4"/>
        <v>45392</v>
      </c>
      <c r="G1867" s="13" t="str">
        <f t="shared" si="5"/>
        <v>ORDER1068</v>
      </c>
      <c r="H1867" s="13" t="str">
        <f t="shared" si="6"/>
        <v>CUST8105</v>
      </c>
      <c r="I1867" s="13" t="str">
        <f t="shared" si="7"/>
        <v>Apples</v>
      </c>
      <c r="J1867" s="13" t="str">
        <f t="shared" si="8"/>
        <v>1</v>
      </c>
      <c r="K1867" s="13" t="str">
        <f t="shared" si="9"/>
        <v>75</v>
      </c>
    </row>
    <row r="1868">
      <c r="A1868" s="10">
        <v>1867.0</v>
      </c>
      <c r="B1868" s="11" t="s">
        <v>1886</v>
      </c>
      <c r="C1868" s="12" t="str">
        <f t="shared" si="1"/>
        <v>ORDER1067//CUST2188/45392/Bananas/Q-1/*@?##25</v>
      </c>
      <c r="D1868" s="13" t="str">
        <f t="shared" si="2"/>
        <v>ORDER1067CUST218845392BananasQ-1*@?##25</v>
      </c>
      <c r="E1868" s="13" t="str">
        <f t="shared" si="3"/>
        <v>ORDER1067CUST218845392BananasQ125</v>
      </c>
      <c r="F1868" s="14">
        <f t="shared" si="4"/>
        <v>45392</v>
      </c>
      <c r="G1868" s="13" t="str">
        <f t="shared" si="5"/>
        <v>ORDER1067</v>
      </c>
      <c r="H1868" s="13" t="str">
        <f t="shared" si="6"/>
        <v>CUST2188</v>
      </c>
      <c r="I1868" s="13" t="str">
        <f t="shared" si="7"/>
        <v>Bananas</v>
      </c>
      <c r="J1868" s="13" t="str">
        <f t="shared" si="8"/>
        <v>1</v>
      </c>
      <c r="K1868" s="13" t="str">
        <f t="shared" si="9"/>
        <v>25</v>
      </c>
    </row>
    <row r="1869">
      <c r="A1869" s="10">
        <v>1868.0</v>
      </c>
      <c r="B1869" s="11" t="s">
        <v>1887</v>
      </c>
      <c r="C1869" s="12" t="str">
        <f t="shared" si="1"/>
        <v>ORDER1067//CUST2188/45392/Potatoes/Q-1/*@?##15</v>
      </c>
      <c r="D1869" s="13" t="str">
        <f t="shared" si="2"/>
        <v>ORDER1067CUST218845392PotatoesQ-1*@?##15</v>
      </c>
      <c r="E1869" s="13" t="str">
        <f t="shared" si="3"/>
        <v>ORDER1067CUST218845392PotatoesQ115</v>
      </c>
      <c r="F1869" s="14">
        <f t="shared" si="4"/>
        <v>45392</v>
      </c>
      <c r="G1869" s="13" t="str">
        <f t="shared" si="5"/>
        <v>ORDER1067</v>
      </c>
      <c r="H1869" s="13" t="str">
        <f t="shared" si="6"/>
        <v>CUST2188</v>
      </c>
      <c r="I1869" s="13" t="str">
        <f t="shared" si="7"/>
        <v>Potatoes</v>
      </c>
      <c r="J1869" s="13" t="str">
        <f t="shared" si="8"/>
        <v>1</v>
      </c>
      <c r="K1869" s="13" t="str">
        <f t="shared" si="9"/>
        <v>15</v>
      </c>
    </row>
    <row r="1870">
      <c r="A1870" s="10">
        <v>1869.0</v>
      </c>
      <c r="B1870" s="11" t="s">
        <v>1888</v>
      </c>
      <c r="C1870" s="12" t="str">
        <f t="shared" si="1"/>
        <v>ORDER1066//CUST6210/45392/Onions/Q-1/*@?##12.5</v>
      </c>
      <c r="D1870" s="13" t="str">
        <f t="shared" si="2"/>
        <v>ORDER1066CUST621045392OnionsQ-1*@?##12.5</v>
      </c>
      <c r="E1870" s="13" t="str">
        <f t="shared" si="3"/>
        <v>ORDER1066CUST621045392OnionsQ112.5</v>
      </c>
      <c r="F1870" s="14">
        <f t="shared" si="4"/>
        <v>45392</v>
      </c>
      <c r="G1870" s="13" t="str">
        <f t="shared" si="5"/>
        <v>ORDER1066</v>
      </c>
      <c r="H1870" s="13" t="str">
        <f t="shared" si="6"/>
        <v>CUST6210</v>
      </c>
      <c r="I1870" s="13" t="str">
        <f t="shared" si="7"/>
        <v>Onions</v>
      </c>
      <c r="J1870" s="13" t="str">
        <f t="shared" si="8"/>
        <v>1</v>
      </c>
      <c r="K1870" s="13" t="str">
        <f t="shared" si="9"/>
        <v>12.5</v>
      </c>
    </row>
    <row r="1871">
      <c r="A1871" s="10">
        <v>1870.0</v>
      </c>
      <c r="B1871" s="11" t="s">
        <v>1889</v>
      </c>
      <c r="C1871" s="12" t="str">
        <f t="shared" si="1"/>
        <v>ORDER1066//CUST6210/45392/Paneer/Q-1/*@?##40</v>
      </c>
      <c r="D1871" s="13" t="str">
        <f t="shared" si="2"/>
        <v>ORDER1066CUST621045392PaneerQ-1*@?##40</v>
      </c>
      <c r="E1871" s="13" t="str">
        <f t="shared" si="3"/>
        <v>ORDER1066CUST621045392PaneerQ140</v>
      </c>
      <c r="F1871" s="14">
        <f t="shared" si="4"/>
        <v>45392</v>
      </c>
      <c r="G1871" s="13" t="str">
        <f t="shared" si="5"/>
        <v>ORDER1066</v>
      </c>
      <c r="H1871" s="13" t="str">
        <f t="shared" si="6"/>
        <v>CUST6210</v>
      </c>
      <c r="I1871" s="13" t="str">
        <f t="shared" si="7"/>
        <v>Paneer</v>
      </c>
      <c r="J1871" s="13" t="str">
        <f t="shared" si="8"/>
        <v>1</v>
      </c>
      <c r="K1871" s="13" t="str">
        <f t="shared" si="9"/>
        <v>40</v>
      </c>
    </row>
    <row r="1872">
      <c r="A1872" s="10">
        <v>1871.0</v>
      </c>
      <c r="B1872" s="11" t="s">
        <v>1890</v>
      </c>
      <c r="C1872" s="12" t="str">
        <f t="shared" si="1"/>
        <v>ORDER1065//CUST2391/45392/Butter/Q-1/*@?##125</v>
      </c>
      <c r="D1872" s="13" t="str">
        <f t="shared" si="2"/>
        <v>ORDER1065CUST239145392ButterQ-1*@?##125</v>
      </c>
      <c r="E1872" s="13" t="str">
        <f t="shared" si="3"/>
        <v>ORDER1065CUST239145392ButterQ1125</v>
      </c>
      <c r="F1872" s="14">
        <f t="shared" si="4"/>
        <v>45392</v>
      </c>
      <c r="G1872" s="13" t="str">
        <f t="shared" si="5"/>
        <v>ORDER1065</v>
      </c>
      <c r="H1872" s="13" t="str">
        <f t="shared" si="6"/>
        <v>CUST2391</v>
      </c>
      <c r="I1872" s="13" t="str">
        <f t="shared" si="7"/>
        <v>Butter</v>
      </c>
      <c r="J1872" s="13" t="str">
        <f t="shared" si="8"/>
        <v>1</v>
      </c>
      <c r="K1872" s="13" t="str">
        <f t="shared" si="9"/>
        <v>125</v>
      </c>
    </row>
    <row r="1873">
      <c r="A1873" s="10">
        <v>1872.0</v>
      </c>
      <c r="B1873" s="11" t="s">
        <v>1891</v>
      </c>
      <c r="C1873" s="12" t="str">
        <f t="shared" si="1"/>
        <v>ORDER1065//CUST2391/45392/CheeseSlices/Q-2/*@?##120</v>
      </c>
      <c r="D1873" s="13" t="str">
        <f t="shared" si="2"/>
        <v>ORDER1065CUST239145392CheeseSlicesQ-2*@?##120</v>
      </c>
      <c r="E1873" s="13" t="str">
        <f t="shared" si="3"/>
        <v>ORDER1065CUST239145392CheeseSlicesQ2120</v>
      </c>
      <c r="F1873" s="14">
        <f t="shared" si="4"/>
        <v>45392</v>
      </c>
      <c r="G1873" s="13" t="str">
        <f t="shared" si="5"/>
        <v>ORDER1065</v>
      </c>
      <c r="H1873" s="13" t="str">
        <f t="shared" si="6"/>
        <v>CUST2391</v>
      </c>
      <c r="I1873" s="13" t="str">
        <f t="shared" si="7"/>
        <v>CheeseSlices</v>
      </c>
      <c r="J1873" s="13" t="str">
        <f t="shared" si="8"/>
        <v>2</v>
      </c>
      <c r="K1873" s="13" t="str">
        <f t="shared" si="9"/>
        <v>120</v>
      </c>
    </row>
    <row r="1874">
      <c r="A1874" s="10">
        <v>1873.0</v>
      </c>
      <c r="B1874" s="11" t="s">
        <v>1892</v>
      </c>
      <c r="C1874" s="12" t="str">
        <f t="shared" si="1"/>
        <v>ORDER1064//CUST5349/45392/Sugar/Q-1/*@?##22.5</v>
      </c>
      <c r="D1874" s="13" t="str">
        <f t="shared" si="2"/>
        <v>ORDER1064CUST534945392SugarQ-1*@?##22.5</v>
      </c>
      <c r="E1874" s="13" t="str">
        <f t="shared" si="3"/>
        <v>ORDER1064CUST534945392SugarQ122.5</v>
      </c>
      <c r="F1874" s="14">
        <f t="shared" si="4"/>
        <v>45392</v>
      </c>
      <c r="G1874" s="13" t="str">
        <f t="shared" si="5"/>
        <v>ORDER1064</v>
      </c>
      <c r="H1874" s="13" t="str">
        <f t="shared" si="6"/>
        <v>CUST5349</v>
      </c>
      <c r="I1874" s="13" t="str">
        <f t="shared" si="7"/>
        <v>Sugar</v>
      </c>
      <c r="J1874" s="13" t="str">
        <f t="shared" si="8"/>
        <v>1</v>
      </c>
      <c r="K1874" s="13" t="str">
        <f t="shared" si="9"/>
        <v>22.5</v>
      </c>
    </row>
    <row r="1875">
      <c r="A1875" s="10">
        <v>1874.0</v>
      </c>
      <c r="B1875" s="11" t="s">
        <v>1893</v>
      </c>
      <c r="C1875" s="12" t="str">
        <f t="shared" si="1"/>
        <v>ORDER1064//CUST5349/45392/CookingOil/Q-1/*@?##75</v>
      </c>
      <c r="D1875" s="13" t="str">
        <f t="shared" si="2"/>
        <v>ORDER1064CUST534945392CookingOilQ-1*@?##75</v>
      </c>
      <c r="E1875" s="13" t="str">
        <f t="shared" si="3"/>
        <v>ORDER1064CUST534945392CookingOilQ175</v>
      </c>
      <c r="F1875" s="14">
        <f t="shared" si="4"/>
        <v>45392</v>
      </c>
      <c r="G1875" s="13" t="str">
        <f t="shared" si="5"/>
        <v>ORDER1064</v>
      </c>
      <c r="H1875" s="13" t="str">
        <f t="shared" si="6"/>
        <v>CUST5349</v>
      </c>
      <c r="I1875" s="13" t="str">
        <f t="shared" si="7"/>
        <v>CookingOil</v>
      </c>
      <c r="J1875" s="13" t="str">
        <f t="shared" si="8"/>
        <v>1</v>
      </c>
      <c r="K1875" s="13" t="str">
        <f t="shared" si="9"/>
        <v>75</v>
      </c>
    </row>
    <row r="1876">
      <c r="A1876" s="10">
        <v>1875.0</v>
      </c>
      <c r="B1876" s="11" t="s">
        <v>1894</v>
      </c>
      <c r="C1876" s="12" t="str">
        <f t="shared" si="1"/>
        <v>ORDER1063//CUST5067/45392/TeaLeaves/Q-1/*@?##60</v>
      </c>
      <c r="D1876" s="13" t="str">
        <f t="shared" si="2"/>
        <v>ORDER1063CUST506745392TeaLeavesQ-1*@?##60</v>
      </c>
      <c r="E1876" s="13" t="str">
        <f t="shared" si="3"/>
        <v>ORDER1063CUST506745392TeaLeavesQ160</v>
      </c>
      <c r="F1876" s="14">
        <f t="shared" si="4"/>
        <v>45392</v>
      </c>
      <c r="G1876" s="13" t="str">
        <f t="shared" si="5"/>
        <v>ORDER1063</v>
      </c>
      <c r="H1876" s="13" t="str">
        <f t="shared" si="6"/>
        <v>CUST5067</v>
      </c>
      <c r="I1876" s="13" t="str">
        <f t="shared" si="7"/>
        <v>TeaLeaves</v>
      </c>
      <c r="J1876" s="13" t="str">
        <f t="shared" si="8"/>
        <v>1</v>
      </c>
      <c r="K1876" s="13" t="str">
        <f t="shared" si="9"/>
        <v>60</v>
      </c>
    </row>
    <row r="1877">
      <c r="A1877" s="10">
        <v>1876.0</v>
      </c>
      <c r="B1877" s="11" t="s">
        <v>1895</v>
      </c>
      <c r="C1877" s="12" t="str">
        <f t="shared" si="1"/>
        <v>ORDER1063//CUST5067/45392/CoffeePowder/Q-1/*@?##45</v>
      </c>
      <c r="D1877" s="13" t="str">
        <f t="shared" si="2"/>
        <v>ORDER1063CUST506745392CoffeePowderQ-1*@?##45</v>
      </c>
      <c r="E1877" s="13" t="str">
        <f t="shared" si="3"/>
        <v>ORDER1063CUST506745392CoffeePowderQ145</v>
      </c>
      <c r="F1877" s="14">
        <f t="shared" si="4"/>
        <v>45392</v>
      </c>
      <c r="G1877" s="13" t="str">
        <f t="shared" si="5"/>
        <v>ORDER1063</v>
      </c>
      <c r="H1877" s="13" t="str">
        <f t="shared" si="6"/>
        <v>CUST5067</v>
      </c>
      <c r="I1877" s="13" t="str">
        <f t="shared" si="7"/>
        <v>CoffeePowder</v>
      </c>
      <c r="J1877" s="13" t="str">
        <f t="shared" si="8"/>
        <v>1</v>
      </c>
      <c r="K1877" s="13" t="str">
        <f t="shared" si="9"/>
        <v>45</v>
      </c>
    </row>
    <row r="1878">
      <c r="A1878" s="10">
        <v>1877.0</v>
      </c>
      <c r="B1878" s="11" t="s">
        <v>1896</v>
      </c>
      <c r="C1878" s="12" t="str">
        <f t="shared" si="1"/>
        <v>ORDER1062//CUST8484/45392/Biscuits/Q-1/*@?##20</v>
      </c>
      <c r="D1878" s="13" t="str">
        <f t="shared" si="2"/>
        <v>ORDER1062CUST848445392BiscuitsQ-1*@?##20</v>
      </c>
      <c r="E1878" s="13" t="str">
        <f t="shared" si="3"/>
        <v>ORDER1062CUST848445392BiscuitsQ120</v>
      </c>
      <c r="F1878" s="14">
        <f t="shared" si="4"/>
        <v>45392</v>
      </c>
      <c r="G1878" s="13" t="str">
        <f t="shared" si="5"/>
        <v>ORDER1062</v>
      </c>
      <c r="H1878" s="13" t="str">
        <f t="shared" si="6"/>
        <v>CUST8484</v>
      </c>
      <c r="I1878" s="13" t="str">
        <f t="shared" si="7"/>
        <v>Biscuits</v>
      </c>
      <c r="J1878" s="13" t="str">
        <f t="shared" si="8"/>
        <v>1</v>
      </c>
      <c r="K1878" s="13" t="str">
        <f t="shared" si="9"/>
        <v>20</v>
      </c>
    </row>
    <row r="1879">
      <c r="A1879" s="10">
        <v>1878.0</v>
      </c>
      <c r="B1879" s="11" t="s">
        <v>1897</v>
      </c>
      <c r="C1879" s="12" t="str">
        <f t="shared" si="1"/>
        <v>ORDER1062//CUST8484/45392/Chocolates/Q-1/*@?##50</v>
      </c>
      <c r="D1879" s="13" t="str">
        <f t="shared" si="2"/>
        <v>ORDER1062CUST848445392ChocolatesQ-1*@?##50</v>
      </c>
      <c r="E1879" s="13" t="str">
        <f t="shared" si="3"/>
        <v>ORDER1062CUST848445392ChocolatesQ150</v>
      </c>
      <c r="F1879" s="14">
        <f t="shared" si="4"/>
        <v>45392</v>
      </c>
      <c r="G1879" s="13" t="str">
        <f t="shared" si="5"/>
        <v>ORDER1062</v>
      </c>
      <c r="H1879" s="13" t="str">
        <f t="shared" si="6"/>
        <v>CUST8484</v>
      </c>
      <c r="I1879" s="13" t="str">
        <f t="shared" si="7"/>
        <v>Chocolates</v>
      </c>
      <c r="J1879" s="13" t="str">
        <f t="shared" si="8"/>
        <v>1</v>
      </c>
      <c r="K1879" s="13" t="str">
        <f t="shared" si="9"/>
        <v>50</v>
      </c>
    </row>
    <row r="1880">
      <c r="A1880" s="10">
        <v>1879.0</v>
      </c>
      <c r="B1880" s="11" t="s">
        <v>1898</v>
      </c>
      <c r="C1880" s="12" t="str">
        <f t="shared" si="1"/>
        <v>ORDER1061//CUST6570/45391/IceCream/Q-1/*@?##90</v>
      </c>
      <c r="D1880" s="13" t="str">
        <f t="shared" si="2"/>
        <v>ORDER1061CUST657045391IceCreamQ-1*@?##90</v>
      </c>
      <c r="E1880" s="13" t="str">
        <f t="shared" si="3"/>
        <v>ORDER1061CUST657045391IceCreamQ190</v>
      </c>
      <c r="F1880" s="14">
        <f t="shared" si="4"/>
        <v>45391</v>
      </c>
      <c r="G1880" s="13" t="str">
        <f t="shared" si="5"/>
        <v>ORDER1061</v>
      </c>
      <c r="H1880" s="13" t="str">
        <f t="shared" si="6"/>
        <v>CUST6570</v>
      </c>
      <c r="I1880" s="13" t="str">
        <f t="shared" si="7"/>
        <v>IceCream</v>
      </c>
      <c r="J1880" s="13" t="str">
        <f t="shared" si="8"/>
        <v>1</v>
      </c>
      <c r="K1880" s="13" t="str">
        <f t="shared" si="9"/>
        <v>90</v>
      </c>
    </row>
    <row r="1881">
      <c r="A1881" s="10">
        <v>1880.0</v>
      </c>
      <c r="B1881" s="11" t="s">
        <v>1899</v>
      </c>
      <c r="C1881" s="12" t="str">
        <f t="shared" si="1"/>
        <v>ORDER1061//CUST6570/45391/SoftDrink/Q-1/*@?##50</v>
      </c>
      <c r="D1881" s="13" t="str">
        <f t="shared" si="2"/>
        <v>ORDER1061CUST657045391SoftDrinkQ-1*@?##50</v>
      </c>
      <c r="E1881" s="13" t="str">
        <f t="shared" si="3"/>
        <v>ORDER1061CUST657045391SoftDrinkQ150</v>
      </c>
      <c r="F1881" s="14">
        <f t="shared" si="4"/>
        <v>45391</v>
      </c>
      <c r="G1881" s="13" t="str">
        <f t="shared" si="5"/>
        <v>ORDER1061</v>
      </c>
      <c r="H1881" s="13" t="str">
        <f t="shared" si="6"/>
        <v>CUST6570</v>
      </c>
      <c r="I1881" s="13" t="str">
        <f t="shared" si="7"/>
        <v>SoftDrink</v>
      </c>
      <c r="J1881" s="13" t="str">
        <f t="shared" si="8"/>
        <v>1</v>
      </c>
      <c r="K1881" s="13" t="str">
        <f t="shared" si="9"/>
        <v>50</v>
      </c>
    </row>
    <row r="1882">
      <c r="A1882" s="10">
        <v>1881.0</v>
      </c>
      <c r="B1882" s="11" t="s">
        <v>1900</v>
      </c>
      <c r="C1882" s="12" t="str">
        <f t="shared" si="1"/>
        <v>ORDER1060//CUST8244/45391/BasmatiRice/Q-1/*@?##60</v>
      </c>
      <c r="D1882" s="13" t="str">
        <f t="shared" si="2"/>
        <v>ORDER1060CUST824445391BasmatiRiceQ-1*@?##60</v>
      </c>
      <c r="E1882" s="13" t="str">
        <f t="shared" si="3"/>
        <v>ORDER1060CUST824445391BasmatiRiceQ160</v>
      </c>
      <c r="F1882" s="14">
        <f t="shared" si="4"/>
        <v>45391</v>
      </c>
      <c r="G1882" s="13" t="str">
        <f t="shared" si="5"/>
        <v>ORDER1060</v>
      </c>
      <c r="H1882" s="13" t="str">
        <f t="shared" si="6"/>
        <v>CUST8244</v>
      </c>
      <c r="I1882" s="13" t="str">
        <f t="shared" si="7"/>
        <v>BasmatiRice</v>
      </c>
      <c r="J1882" s="13" t="str">
        <f t="shared" si="8"/>
        <v>1</v>
      </c>
      <c r="K1882" s="13" t="str">
        <f t="shared" si="9"/>
        <v>60</v>
      </c>
    </row>
    <row r="1883">
      <c r="A1883" s="10">
        <v>1882.0</v>
      </c>
      <c r="B1883" s="11" t="s">
        <v>1901</v>
      </c>
      <c r="C1883" s="12" t="str">
        <f t="shared" si="1"/>
        <v>ORDER1060//CUST8244/45391/WholeWheatBread/Q-1/*@?##20</v>
      </c>
      <c r="D1883" s="13" t="str">
        <f t="shared" si="2"/>
        <v>ORDER1060CUST824445391WholeWheatBreadQ-1*@?##20</v>
      </c>
      <c r="E1883" s="13" t="str">
        <f t="shared" si="3"/>
        <v>ORDER1060CUST824445391WholeWheatBreadQ120</v>
      </c>
      <c r="F1883" s="14">
        <f t="shared" si="4"/>
        <v>45391</v>
      </c>
      <c r="G1883" s="13" t="str">
        <f t="shared" si="5"/>
        <v>ORDER1060</v>
      </c>
      <c r="H1883" s="13" t="str">
        <f t="shared" si="6"/>
        <v>CUST8244</v>
      </c>
      <c r="I1883" s="13" t="str">
        <f t="shared" si="7"/>
        <v>WholeWheatBread</v>
      </c>
      <c r="J1883" s="13" t="str">
        <f t="shared" si="8"/>
        <v>1</v>
      </c>
      <c r="K1883" s="13" t="str">
        <f t="shared" si="9"/>
        <v>20</v>
      </c>
    </row>
    <row r="1884">
      <c r="A1884" s="10">
        <v>1883.0</v>
      </c>
      <c r="B1884" s="11" t="s">
        <v>1902</v>
      </c>
      <c r="C1884" s="12" t="str">
        <f t="shared" si="1"/>
        <v>ORDER1059//CUST2970/45391/FreshMilk/Q-1/*@?##30</v>
      </c>
      <c r="D1884" s="13" t="str">
        <f t="shared" si="2"/>
        <v>ORDER1059CUST297045391FreshMilkQ-1*@?##30</v>
      </c>
      <c r="E1884" s="13" t="str">
        <f t="shared" si="3"/>
        <v>ORDER1059CUST297045391FreshMilkQ130</v>
      </c>
      <c r="F1884" s="14">
        <f t="shared" si="4"/>
        <v>45391</v>
      </c>
      <c r="G1884" s="13" t="str">
        <f t="shared" si="5"/>
        <v>ORDER1059</v>
      </c>
      <c r="H1884" s="13" t="str">
        <f t="shared" si="6"/>
        <v>CUST2970</v>
      </c>
      <c r="I1884" s="13" t="str">
        <f t="shared" si="7"/>
        <v>FreshMilk</v>
      </c>
      <c r="J1884" s="13" t="str">
        <f t="shared" si="8"/>
        <v>1</v>
      </c>
      <c r="K1884" s="13" t="str">
        <f t="shared" si="9"/>
        <v>30</v>
      </c>
    </row>
    <row r="1885">
      <c r="A1885" s="10">
        <v>1884.0</v>
      </c>
      <c r="B1885" s="11" t="s">
        <v>1903</v>
      </c>
      <c r="C1885" s="12" t="str">
        <f t="shared" si="1"/>
        <v>ORDER1059//CUST2970/45391/Eggs/Q-1/*@?##40</v>
      </c>
      <c r="D1885" s="13" t="str">
        <f t="shared" si="2"/>
        <v>ORDER1059CUST297045391EggsQ-1*@?##40</v>
      </c>
      <c r="E1885" s="13" t="str">
        <f t="shared" si="3"/>
        <v>ORDER1059CUST297045391EggsQ140</v>
      </c>
      <c r="F1885" s="14">
        <f t="shared" si="4"/>
        <v>45391</v>
      </c>
      <c r="G1885" s="13" t="str">
        <f t="shared" si="5"/>
        <v>ORDER1059</v>
      </c>
      <c r="H1885" s="13" t="str">
        <f t="shared" si="6"/>
        <v>CUST2970</v>
      </c>
      <c r="I1885" s="13" t="str">
        <f t="shared" si="7"/>
        <v>Eggs</v>
      </c>
      <c r="J1885" s="13" t="str">
        <f t="shared" si="8"/>
        <v>1</v>
      </c>
      <c r="K1885" s="13" t="str">
        <f t="shared" si="9"/>
        <v>40</v>
      </c>
    </row>
    <row r="1886">
      <c r="A1886" s="10">
        <v>1885.0</v>
      </c>
      <c r="B1886" s="11" t="s">
        <v>1904</v>
      </c>
      <c r="C1886" s="12" t="str">
        <f t="shared" si="1"/>
        <v>ORDER1058//CUST8622/45391/ChickenBreast/Q-1/*@?##125</v>
      </c>
      <c r="D1886" s="13" t="str">
        <f t="shared" si="2"/>
        <v>ORDER1058CUST862245391ChickenBreastQ-1*@?##125</v>
      </c>
      <c r="E1886" s="13" t="str">
        <f t="shared" si="3"/>
        <v>ORDER1058CUST862245391ChickenBreastQ1125</v>
      </c>
      <c r="F1886" s="14">
        <f t="shared" si="4"/>
        <v>45391</v>
      </c>
      <c r="G1886" s="13" t="str">
        <f t="shared" si="5"/>
        <v>ORDER1058</v>
      </c>
      <c r="H1886" s="13" t="str">
        <f t="shared" si="6"/>
        <v>CUST8622</v>
      </c>
      <c r="I1886" s="13" t="str">
        <f t="shared" si="7"/>
        <v>ChickenBreast</v>
      </c>
      <c r="J1886" s="13" t="str">
        <f t="shared" si="8"/>
        <v>1</v>
      </c>
      <c r="K1886" s="13" t="str">
        <f t="shared" si="9"/>
        <v>125</v>
      </c>
    </row>
    <row r="1887">
      <c r="A1887" s="10">
        <v>1886.0</v>
      </c>
      <c r="B1887" s="11" t="s">
        <v>1905</v>
      </c>
      <c r="C1887" s="12" t="str">
        <f t="shared" si="1"/>
        <v>ORDER1058//CUST8622/45391/Apples/Q-1/*@?##75</v>
      </c>
      <c r="D1887" s="13" t="str">
        <f t="shared" si="2"/>
        <v>ORDER1058CUST862245391ApplesQ-1*@?##75</v>
      </c>
      <c r="E1887" s="13" t="str">
        <f t="shared" si="3"/>
        <v>ORDER1058CUST862245391ApplesQ175</v>
      </c>
      <c r="F1887" s="14">
        <f t="shared" si="4"/>
        <v>45391</v>
      </c>
      <c r="G1887" s="13" t="str">
        <f t="shared" si="5"/>
        <v>ORDER1058</v>
      </c>
      <c r="H1887" s="13" t="str">
        <f t="shared" si="6"/>
        <v>CUST8622</v>
      </c>
      <c r="I1887" s="13" t="str">
        <f t="shared" si="7"/>
        <v>Apples</v>
      </c>
      <c r="J1887" s="13" t="str">
        <f t="shared" si="8"/>
        <v>1</v>
      </c>
      <c r="K1887" s="13" t="str">
        <f t="shared" si="9"/>
        <v>75</v>
      </c>
    </row>
    <row r="1888">
      <c r="A1888" s="10">
        <v>1887.0</v>
      </c>
      <c r="B1888" s="11" t="s">
        <v>1906</v>
      </c>
      <c r="C1888" s="12" t="str">
        <f t="shared" si="1"/>
        <v>ORDER1057//CUST2143/45391/Bananas/Q-2/*@?##50</v>
      </c>
      <c r="D1888" s="13" t="str">
        <f t="shared" si="2"/>
        <v>ORDER1057CUST214345391BananasQ-2*@?##50</v>
      </c>
      <c r="E1888" s="13" t="str">
        <f t="shared" si="3"/>
        <v>ORDER1057CUST214345391BananasQ250</v>
      </c>
      <c r="F1888" s="14">
        <f t="shared" si="4"/>
        <v>45391</v>
      </c>
      <c r="G1888" s="13" t="str">
        <f t="shared" si="5"/>
        <v>ORDER1057</v>
      </c>
      <c r="H1888" s="13" t="str">
        <f t="shared" si="6"/>
        <v>CUST2143</v>
      </c>
      <c r="I1888" s="13" t="str">
        <f t="shared" si="7"/>
        <v>Bananas</v>
      </c>
      <c r="J1888" s="13" t="str">
        <f t="shared" si="8"/>
        <v>2</v>
      </c>
      <c r="K1888" s="13" t="str">
        <f t="shared" si="9"/>
        <v>50</v>
      </c>
    </row>
    <row r="1889">
      <c r="A1889" s="10">
        <v>1888.0</v>
      </c>
      <c r="B1889" s="11" t="s">
        <v>1907</v>
      </c>
      <c r="C1889" s="12" t="str">
        <f t="shared" si="1"/>
        <v>ORDER1057//CUST2143/45391/Potatoes/Q-1/*@?##15</v>
      </c>
      <c r="D1889" s="13" t="str">
        <f t="shared" si="2"/>
        <v>ORDER1057CUST214345391PotatoesQ-1*@?##15</v>
      </c>
      <c r="E1889" s="13" t="str">
        <f t="shared" si="3"/>
        <v>ORDER1057CUST214345391PotatoesQ115</v>
      </c>
      <c r="F1889" s="14">
        <f t="shared" si="4"/>
        <v>45391</v>
      </c>
      <c r="G1889" s="13" t="str">
        <f t="shared" si="5"/>
        <v>ORDER1057</v>
      </c>
      <c r="H1889" s="13" t="str">
        <f t="shared" si="6"/>
        <v>CUST2143</v>
      </c>
      <c r="I1889" s="13" t="str">
        <f t="shared" si="7"/>
        <v>Potatoes</v>
      </c>
      <c r="J1889" s="13" t="str">
        <f t="shared" si="8"/>
        <v>1</v>
      </c>
      <c r="K1889" s="13" t="str">
        <f t="shared" si="9"/>
        <v>15</v>
      </c>
    </row>
    <row r="1890">
      <c r="A1890" s="10">
        <v>1889.0</v>
      </c>
      <c r="B1890" s="11" t="s">
        <v>1908</v>
      </c>
      <c r="C1890" s="12" t="str">
        <f t="shared" si="1"/>
        <v>ORDER1056//CUST5349/45391/Onions/Q-2/*@?##25</v>
      </c>
      <c r="D1890" s="13" t="str">
        <f t="shared" si="2"/>
        <v>ORDER1056CUST534945391OnionsQ-2*@?##25</v>
      </c>
      <c r="E1890" s="13" t="str">
        <f t="shared" si="3"/>
        <v>ORDER1056CUST534945391OnionsQ225</v>
      </c>
      <c r="F1890" s="14">
        <f t="shared" si="4"/>
        <v>45391</v>
      </c>
      <c r="G1890" s="13" t="str">
        <f t="shared" si="5"/>
        <v>ORDER1056</v>
      </c>
      <c r="H1890" s="13" t="str">
        <f t="shared" si="6"/>
        <v>CUST5349</v>
      </c>
      <c r="I1890" s="13" t="str">
        <f t="shared" si="7"/>
        <v>Onions</v>
      </c>
      <c r="J1890" s="13" t="str">
        <f t="shared" si="8"/>
        <v>2</v>
      </c>
      <c r="K1890" s="13" t="str">
        <f t="shared" si="9"/>
        <v>25</v>
      </c>
    </row>
    <row r="1891">
      <c r="A1891" s="10">
        <v>1890.0</v>
      </c>
      <c r="B1891" s="11" t="s">
        <v>1909</v>
      </c>
      <c r="C1891" s="12" t="str">
        <f t="shared" si="1"/>
        <v>ORDER1056//CUST5349/45391/Paneer/Q-2/*@?##80</v>
      </c>
      <c r="D1891" s="13" t="str">
        <f t="shared" si="2"/>
        <v>ORDER1056CUST534945391PaneerQ-2*@?##80</v>
      </c>
      <c r="E1891" s="13" t="str">
        <f t="shared" si="3"/>
        <v>ORDER1056CUST534945391PaneerQ280</v>
      </c>
      <c r="F1891" s="14">
        <f t="shared" si="4"/>
        <v>45391</v>
      </c>
      <c r="G1891" s="13" t="str">
        <f t="shared" si="5"/>
        <v>ORDER1056</v>
      </c>
      <c r="H1891" s="13" t="str">
        <f t="shared" si="6"/>
        <v>CUST5349</v>
      </c>
      <c r="I1891" s="13" t="str">
        <f t="shared" si="7"/>
        <v>Paneer</v>
      </c>
      <c r="J1891" s="13" t="str">
        <f t="shared" si="8"/>
        <v>2</v>
      </c>
      <c r="K1891" s="13" t="str">
        <f t="shared" si="9"/>
        <v>80</v>
      </c>
    </row>
    <row r="1892">
      <c r="A1892" s="10">
        <v>1891.0</v>
      </c>
      <c r="B1892" s="11" t="s">
        <v>1910</v>
      </c>
      <c r="C1892" s="12" t="str">
        <f t="shared" si="1"/>
        <v>ORDER1055//CUST8814/45391/Butter/Q-1/*@?##125</v>
      </c>
      <c r="D1892" s="13" t="str">
        <f t="shared" si="2"/>
        <v>ORDER1055CUST881445391ButterQ-1*@?##125</v>
      </c>
      <c r="E1892" s="13" t="str">
        <f t="shared" si="3"/>
        <v>ORDER1055CUST881445391ButterQ1125</v>
      </c>
      <c r="F1892" s="14">
        <f t="shared" si="4"/>
        <v>45391</v>
      </c>
      <c r="G1892" s="13" t="str">
        <f t="shared" si="5"/>
        <v>ORDER1055</v>
      </c>
      <c r="H1892" s="13" t="str">
        <f t="shared" si="6"/>
        <v>CUST8814</v>
      </c>
      <c r="I1892" s="13" t="str">
        <f t="shared" si="7"/>
        <v>Butter</v>
      </c>
      <c r="J1892" s="13" t="str">
        <f t="shared" si="8"/>
        <v>1</v>
      </c>
      <c r="K1892" s="13" t="str">
        <f t="shared" si="9"/>
        <v>125</v>
      </c>
    </row>
    <row r="1893">
      <c r="A1893" s="10">
        <v>1892.0</v>
      </c>
      <c r="B1893" s="11" t="s">
        <v>1911</v>
      </c>
      <c r="C1893" s="12" t="str">
        <f t="shared" si="1"/>
        <v>ORDER1055//CUST8814/45391/CheeseSlices/Q-1/*@?##60</v>
      </c>
      <c r="D1893" s="13" t="str">
        <f t="shared" si="2"/>
        <v>ORDER1055CUST881445391CheeseSlicesQ-1*@?##60</v>
      </c>
      <c r="E1893" s="13" t="str">
        <f t="shared" si="3"/>
        <v>ORDER1055CUST881445391CheeseSlicesQ160</v>
      </c>
      <c r="F1893" s="14">
        <f t="shared" si="4"/>
        <v>45391</v>
      </c>
      <c r="G1893" s="13" t="str">
        <f t="shared" si="5"/>
        <v>ORDER1055</v>
      </c>
      <c r="H1893" s="13" t="str">
        <f t="shared" si="6"/>
        <v>CUST8814</v>
      </c>
      <c r="I1893" s="13" t="str">
        <f t="shared" si="7"/>
        <v>CheeseSlices</v>
      </c>
      <c r="J1893" s="13" t="str">
        <f t="shared" si="8"/>
        <v>1</v>
      </c>
      <c r="K1893" s="13" t="str">
        <f t="shared" si="9"/>
        <v>60</v>
      </c>
    </row>
    <row r="1894">
      <c r="A1894" s="10">
        <v>1893.0</v>
      </c>
      <c r="B1894" s="11" t="s">
        <v>1912</v>
      </c>
      <c r="C1894" s="12" t="str">
        <f t="shared" si="1"/>
        <v>ORDER1054//CUST7626/45391/Sugar/Q-1/*@?##22.5</v>
      </c>
      <c r="D1894" s="13" t="str">
        <f t="shared" si="2"/>
        <v>ORDER1054CUST762645391SugarQ-1*@?##22.5</v>
      </c>
      <c r="E1894" s="13" t="str">
        <f t="shared" si="3"/>
        <v>ORDER1054CUST762645391SugarQ122.5</v>
      </c>
      <c r="F1894" s="14">
        <f t="shared" si="4"/>
        <v>45391</v>
      </c>
      <c r="G1894" s="13" t="str">
        <f t="shared" si="5"/>
        <v>ORDER1054</v>
      </c>
      <c r="H1894" s="13" t="str">
        <f t="shared" si="6"/>
        <v>CUST7626</v>
      </c>
      <c r="I1894" s="13" t="str">
        <f t="shared" si="7"/>
        <v>Sugar</v>
      </c>
      <c r="J1894" s="13" t="str">
        <f t="shared" si="8"/>
        <v>1</v>
      </c>
      <c r="K1894" s="13" t="str">
        <f t="shared" si="9"/>
        <v>22.5</v>
      </c>
    </row>
    <row r="1895">
      <c r="A1895" s="10">
        <v>1894.0</v>
      </c>
      <c r="B1895" s="11" t="s">
        <v>1913</v>
      </c>
      <c r="C1895" s="12" t="str">
        <f t="shared" si="1"/>
        <v>ORDER1054//CUST7626/45391/CookingOil/Q-1/*@?##75</v>
      </c>
      <c r="D1895" s="13" t="str">
        <f t="shared" si="2"/>
        <v>ORDER1054CUST762645391CookingOilQ-1*@?##75</v>
      </c>
      <c r="E1895" s="13" t="str">
        <f t="shared" si="3"/>
        <v>ORDER1054CUST762645391CookingOilQ175</v>
      </c>
      <c r="F1895" s="14">
        <f t="shared" si="4"/>
        <v>45391</v>
      </c>
      <c r="G1895" s="13" t="str">
        <f t="shared" si="5"/>
        <v>ORDER1054</v>
      </c>
      <c r="H1895" s="13" t="str">
        <f t="shared" si="6"/>
        <v>CUST7626</v>
      </c>
      <c r="I1895" s="13" t="str">
        <f t="shared" si="7"/>
        <v>CookingOil</v>
      </c>
      <c r="J1895" s="13" t="str">
        <f t="shared" si="8"/>
        <v>1</v>
      </c>
      <c r="K1895" s="13" t="str">
        <f t="shared" si="9"/>
        <v>75</v>
      </c>
    </row>
    <row r="1896">
      <c r="A1896" s="10">
        <v>1895.0</v>
      </c>
      <c r="B1896" s="11" t="s">
        <v>1914</v>
      </c>
      <c r="C1896" s="12" t="str">
        <f t="shared" si="1"/>
        <v>ORDER1053//CUST9582/45390/TeaLeaves/Q-1/*@?##60</v>
      </c>
      <c r="D1896" s="13" t="str">
        <f t="shared" si="2"/>
        <v>ORDER1053CUST958245390TeaLeavesQ-1*@?##60</v>
      </c>
      <c r="E1896" s="13" t="str">
        <f t="shared" si="3"/>
        <v>ORDER1053CUST958245390TeaLeavesQ160</v>
      </c>
      <c r="F1896" s="14">
        <f t="shared" si="4"/>
        <v>45390</v>
      </c>
      <c r="G1896" s="13" t="str">
        <f t="shared" si="5"/>
        <v>ORDER1053</v>
      </c>
      <c r="H1896" s="13" t="str">
        <f t="shared" si="6"/>
        <v>CUST9582</v>
      </c>
      <c r="I1896" s="13" t="str">
        <f t="shared" si="7"/>
        <v>TeaLeaves</v>
      </c>
      <c r="J1896" s="13" t="str">
        <f t="shared" si="8"/>
        <v>1</v>
      </c>
      <c r="K1896" s="13" t="str">
        <f t="shared" si="9"/>
        <v>60</v>
      </c>
    </row>
    <row r="1897">
      <c r="A1897" s="10">
        <v>1896.0</v>
      </c>
      <c r="B1897" s="11" t="s">
        <v>1915</v>
      </c>
      <c r="C1897" s="12" t="str">
        <f t="shared" si="1"/>
        <v>ORDER1053//CUST9582/45390/CoffeePowder/Q-1/*@?##45</v>
      </c>
      <c r="D1897" s="13" t="str">
        <f t="shared" si="2"/>
        <v>ORDER1053CUST958245390CoffeePowderQ-1*@?##45</v>
      </c>
      <c r="E1897" s="13" t="str">
        <f t="shared" si="3"/>
        <v>ORDER1053CUST958245390CoffeePowderQ145</v>
      </c>
      <c r="F1897" s="14">
        <f t="shared" si="4"/>
        <v>45390</v>
      </c>
      <c r="G1897" s="13" t="str">
        <f t="shared" si="5"/>
        <v>ORDER1053</v>
      </c>
      <c r="H1897" s="13" t="str">
        <f t="shared" si="6"/>
        <v>CUST9582</v>
      </c>
      <c r="I1897" s="13" t="str">
        <f t="shared" si="7"/>
        <v>CoffeePowder</v>
      </c>
      <c r="J1897" s="13" t="str">
        <f t="shared" si="8"/>
        <v>1</v>
      </c>
      <c r="K1897" s="13" t="str">
        <f t="shared" si="9"/>
        <v>45</v>
      </c>
    </row>
    <row r="1898">
      <c r="A1898" s="10">
        <v>1897.0</v>
      </c>
      <c r="B1898" s="11" t="s">
        <v>1916</v>
      </c>
      <c r="C1898" s="12" t="str">
        <f t="shared" si="1"/>
        <v>ORDER1052//CUST4759/45390/Biscuits/Q-1/*@?##20</v>
      </c>
      <c r="D1898" s="13" t="str">
        <f t="shared" si="2"/>
        <v>ORDER1052CUST475945390BiscuitsQ-1*@?##20</v>
      </c>
      <c r="E1898" s="13" t="str">
        <f t="shared" si="3"/>
        <v>ORDER1052CUST475945390BiscuitsQ120</v>
      </c>
      <c r="F1898" s="14">
        <f t="shared" si="4"/>
        <v>45390</v>
      </c>
      <c r="G1898" s="13" t="str">
        <f t="shared" si="5"/>
        <v>ORDER1052</v>
      </c>
      <c r="H1898" s="13" t="str">
        <f t="shared" si="6"/>
        <v>CUST4759</v>
      </c>
      <c r="I1898" s="13" t="str">
        <f t="shared" si="7"/>
        <v>Biscuits</v>
      </c>
      <c r="J1898" s="13" t="str">
        <f t="shared" si="8"/>
        <v>1</v>
      </c>
      <c r="K1898" s="13" t="str">
        <f t="shared" si="9"/>
        <v>20</v>
      </c>
    </row>
    <row r="1899">
      <c r="A1899" s="10">
        <v>1898.0</v>
      </c>
      <c r="B1899" s="11" t="s">
        <v>1917</v>
      </c>
      <c r="C1899" s="12" t="str">
        <f t="shared" si="1"/>
        <v>ORDER1052//CUST4759/45390/Chocolates/Q-1/*@?##50</v>
      </c>
      <c r="D1899" s="13" t="str">
        <f t="shared" si="2"/>
        <v>ORDER1052CUST475945390ChocolatesQ-1*@?##50</v>
      </c>
      <c r="E1899" s="13" t="str">
        <f t="shared" si="3"/>
        <v>ORDER1052CUST475945390ChocolatesQ150</v>
      </c>
      <c r="F1899" s="14">
        <f t="shared" si="4"/>
        <v>45390</v>
      </c>
      <c r="G1899" s="13" t="str">
        <f t="shared" si="5"/>
        <v>ORDER1052</v>
      </c>
      <c r="H1899" s="13" t="str">
        <f t="shared" si="6"/>
        <v>CUST4759</v>
      </c>
      <c r="I1899" s="13" t="str">
        <f t="shared" si="7"/>
        <v>Chocolates</v>
      </c>
      <c r="J1899" s="13" t="str">
        <f t="shared" si="8"/>
        <v>1</v>
      </c>
      <c r="K1899" s="13" t="str">
        <f t="shared" si="9"/>
        <v>50</v>
      </c>
    </row>
    <row r="1900">
      <c r="A1900" s="10">
        <v>1899.0</v>
      </c>
      <c r="B1900" s="11" t="s">
        <v>1918</v>
      </c>
      <c r="C1900" s="12" t="str">
        <f t="shared" si="1"/>
        <v>ORDER1051//CUST9317/45390/IceCream/Q-2/*@?##180</v>
      </c>
      <c r="D1900" s="13" t="str">
        <f t="shared" si="2"/>
        <v>ORDER1051CUST931745390IceCreamQ-2*@?##180</v>
      </c>
      <c r="E1900" s="13" t="str">
        <f t="shared" si="3"/>
        <v>ORDER1051CUST931745390IceCreamQ2180</v>
      </c>
      <c r="F1900" s="14">
        <f t="shared" si="4"/>
        <v>45390</v>
      </c>
      <c r="G1900" s="13" t="str">
        <f t="shared" si="5"/>
        <v>ORDER1051</v>
      </c>
      <c r="H1900" s="13" t="str">
        <f t="shared" si="6"/>
        <v>CUST9317</v>
      </c>
      <c r="I1900" s="13" t="str">
        <f t="shared" si="7"/>
        <v>IceCream</v>
      </c>
      <c r="J1900" s="13" t="str">
        <f t="shared" si="8"/>
        <v>2</v>
      </c>
      <c r="K1900" s="13" t="str">
        <f t="shared" si="9"/>
        <v>180</v>
      </c>
    </row>
    <row r="1901">
      <c r="A1901" s="10">
        <v>1900.0</v>
      </c>
      <c r="B1901" s="11" t="s">
        <v>1919</v>
      </c>
      <c r="C1901" s="12" t="str">
        <f t="shared" si="1"/>
        <v>ORDER1051//CUST9317/45390/SoftDrink/Q-2/*@?##100</v>
      </c>
      <c r="D1901" s="13" t="str">
        <f t="shared" si="2"/>
        <v>ORDER1051CUST931745390SoftDrinkQ-2*@?##100</v>
      </c>
      <c r="E1901" s="13" t="str">
        <f t="shared" si="3"/>
        <v>ORDER1051CUST931745390SoftDrinkQ2100</v>
      </c>
      <c r="F1901" s="14">
        <f t="shared" si="4"/>
        <v>45390</v>
      </c>
      <c r="G1901" s="13" t="str">
        <f t="shared" si="5"/>
        <v>ORDER1051</v>
      </c>
      <c r="H1901" s="13" t="str">
        <f t="shared" si="6"/>
        <v>CUST9317</v>
      </c>
      <c r="I1901" s="13" t="str">
        <f t="shared" si="7"/>
        <v>SoftDrink</v>
      </c>
      <c r="J1901" s="13" t="str">
        <f t="shared" si="8"/>
        <v>2</v>
      </c>
      <c r="K1901" s="13" t="str">
        <f t="shared" si="9"/>
        <v>100</v>
      </c>
    </row>
    <row r="1902">
      <c r="A1902" s="10">
        <v>1901.0</v>
      </c>
      <c r="B1902" s="11" t="s">
        <v>1920</v>
      </c>
      <c r="C1902" s="12" t="str">
        <f t="shared" si="1"/>
        <v>ORDER1050//CUST8532/45390/BasmatiRice/Q-2/*@?##120</v>
      </c>
      <c r="D1902" s="13" t="str">
        <f t="shared" si="2"/>
        <v>ORDER1050CUST853245390BasmatiRiceQ-2*@?##120</v>
      </c>
      <c r="E1902" s="13" t="str">
        <f t="shared" si="3"/>
        <v>ORDER1050CUST853245390BasmatiRiceQ2120</v>
      </c>
      <c r="F1902" s="14">
        <f t="shared" si="4"/>
        <v>45390</v>
      </c>
      <c r="G1902" s="13" t="str">
        <f t="shared" si="5"/>
        <v>ORDER1050</v>
      </c>
      <c r="H1902" s="13" t="str">
        <f t="shared" si="6"/>
        <v>CUST8532</v>
      </c>
      <c r="I1902" s="13" t="str">
        <f t="shared" si="7"/>
        <v>BasmatiRice</v>
      </c>
      <c r="J1902" s="13" t="str">
        <f t="shared" si="8"/>
        <v>2</v>
      </c>
      <c r="K1902" s="13" t="str">
        <f t="shared" si="9"/>
        <v>120</v>
      </c>
    </row>
    <row r="1903">
      <c r="A1903" s="10">
        <v>1902.0</v>
      </c>
      <c r="B1903" s="11" t="s">
        <v>1921</v>
      </c>
      <c r="C1903" s="12" t="str">
        <f t="shared" si="1"/>
        <v>ORDER1050//CUST8532/45390/WholeWheatBread/Q-1/*@?##20</v>
      </c>
      <c r="D1903" s="13" t="str">
        <f t="shared" si="2"/>
        <v>ORDER1050CUST853245390WholeWheatBreadQ-1*@?##20</v>
      </c>
      <c r="E1903" s="13" t="str">
        <f t="shared" si="3"/>
        <v>ORDER1050CUST853245390WholeWheatBreadQ120</v>
      </c>
      <c r="F1903" s="14">
        <f t="shared" si="4"/>
        <v>45390</v>
      </c>
      <c r="G1903" s="13" t="str">
        <f t="shared" si="5"/>
        <v>ORDER1050</v>
      </c>
      <c r="H1903" s="13" t="str">
        <f t="shared" si="6"/>
        <v>CUST8532</v>
      </c>
      <c r="I1903" s="13" t="str">
        <f t="shared" si="7"/>
        <v>WholeWheatBread</v>
      </c>
      <c r="J1903" s="13" t="str">
        <f t="shared" si="8"/>
        <v>1</v>
      </c>
      <c r="K1903" s="13" t="str">
        <f t="shared" si="9"/>
        <v>20</v>
      </c>
    </row>
    <row r="1904">
      <c r="A1904" s="10">
        <v>1903.0</v>
      </c>
      <c r="B1904" s="11" t="s">
        <v>1922</v>
      </c>
      <c r="C1904" s="12" t="str">
        <f t="shared" si="1"/>
        <v>ORDER1049//CUST4729/45390/FreshMilk/Q-1/*@?##30</v>
      </c>
      <c r="D1904" s="13" t="str">
        <f t="shared" si="2"/>
        <v>ORDER1049CUST472945390FreshMilkQ-1*@?##30</v>
      </c>
      <c r="E1904" s="13" t="str">
        <f t="shared" si="3"/>
        <v>ORDER1049CUST472945390FreshMilkQ130</v>
      </c>
      <c r="F1904" s="14">
        <f t="shared" si="4"/>
        <v>45390</v>
      </c>
      <c r="G1904" s="13" t="str">
        <f t="shared" si="5"/>
        <v>ORDER1049</v>
      </c>
      <c r="H1904" s="13" t="str">
        <f t="shared" si="6"/>
        <v>CUST4729</v>
      </c>
      <c r="I1904" s="13" t="str">
        <f t="shared" si="7"/>
        <v>FreshMilk</v>
      </c>
      <c r="J1904" s="13" t="str">
        <f t="shared" si="8"/>
        <v>1</v>
      </c>
      <c r="K1904" s="13" t="str">
        <f t="shared" si="9"/>
        <v>30</v>
      </c>
    </row>
    <row r="1905">
      <c r="A1905" s="10">
        <v>1904.0</v>
      </c>
      <c r="B1905" s="11" t="s">
        <v>1923</v>
      </c>
      <c r="C1905" s="12" t="str">
        <f t="shared" si="1"/>
        <v>ORDER1049//CUST4729/45390/Eggs/Q-1/*@?##40</v>
      </c>
      <c r="D1905" s="13" t="str">
        <f t="shared" si="2"/>
        <v>ORDER1049CUST472945390EggsQ-1*@?##40</v>
      </c>
      <c r="E1905" s="13" t="str">
        <f t="shared" si="3"/>
        <v>ORDER1049CUST472945390EggsQ140</v>
      </c>
      <c r="F1905" s="14">
        <f t="shared" si="4"/>
        <v>45390</v>
      </c>
      <c r="G1905" s="13" t="str">
        <f t="shared" si="5"/>
        <v>ORDER1049</v>
      </c>
      <c r="H1905" s="13" t="str">
        <f t="shared" si="6"/>
        <v>CUST4729</v>
      </c>
      <c r="I1905" s="13" t="str">
        <f t="shared" si="7"/>
        <v>Eggs</v>
      </c>
      <c r="J1905" s="13" t="str">
        <f t="shared" si="8"/>
        <v>1</v>
      </c>
      <c r="K1905" s="13" t="str">
        <f t="shared" si="9"/>
        <v>40</v>
      </c>
    </row>
    <row r="1906">
      <c r="A1906" s="10">
        <v>1905.0</v>
      </c>
      <c r="B1906" s="11" t="s">
        <v>1924</v>
      </c>
      <c r="C1906" s="12" t="str">
        <f t="shared" si="1"/>
        <v>ORDER1048//CUST8381/45390/ChickenBreast/Q-1/*@?##125</v>
      </c>
      <c r="D1906" s="13" t="str">
        <f t="shared" si="2"/>
        <v>ORDER1048CUST838145390ChickenBreastQ-1*@?##125</v>
      </c>
      <c r="E1906" s="13" t="str">
        <f t="shared" si="3"/>
        <v>ORDER1048CUST838145390ChickenBreastQ1125</v>
      </c>
      <c r="F1906" s="14">
        <f t="shared" si="4"/>
        <v>45390</v>
      </c>
      <c r="G1906" s="13" t="str">
        <f t="shared" si="5"/>
        <v>ORDER1048</v>
      </c>
      <c r="H1906" s="13" t="str">
        <f t="shared" si="6"/>
        <v>CUST8381</v>
      </c>
      <c r="I1906" s="13" t="str">
        <f t="shared" si="7"/>
        <v>ChickenBreast</v>
      </c>
      <c r="J1906" s="13" t="str">
        <f t="shared" si="8"/>
        <v>1</v>
      </c>
      <c r="K1906" s="13" t="str">
        <f t="shared" si="9"/>
        <v>125</v>
      </c>
    </row>
    <row r="1907">
      <c r="A1907" s="10">
        <v>1906.0</v>
      </c>
      <c r="B1907" s="11" t="s">
        <v>1925</v>
      </c>
      <c r="C1907" s="12" t="str">
        <f t="shared" si="1"/>
        <v>ORDER1048//CUST8381/45390/Apples/Q-1/*@?##75</v>
      </c>
      <c r="D1907" s="13" t="str">
        <f t="shared" si="2"/>
        <v>ORDER1048CUST838145390ApplesQ-1*@?##75</v>
      </c>
      <c r="E1907" s="13" t="str">
        <f t="shared" si="3"/>
        <v>ORDER1048CUST838145390ApplesQ175</v>
      </c>
      <c r="F1907" s="14">
        <f t="shared" si="4"/>
        <v>45390</v>
      </c>
      <c r="G1907" s="13" t="str">
        <f t="shared" si="5"/>
        <v>ORDER1048</v>
      </c>
      <c r="H1907" s="13" t="str">
        <f t="shared" si="6"/>
        <v>CUST8381</v>
      </c>
      <c r="I1907" s="13" t="str">
        <f t="shared" si="7"/>
        <v>Apples</v>
      </c>
      <c r="J1907" s="13" t="str">
        <f t="shared" si="8"/>
        <v>1</v>
      </c>
      <c r="K1907" s="13" t="str">
        <f t="shared" si="9"/>
        <v>75</v>
      </c>
    </row>
    <row r="1908">
      <c r="A1908" s="10">
        <v>1907.0</v>
      </c>
      <c r="B1908" s="11" t="s">
        <v>1926</v>
      </c>
      <c r="C1908" s="12" t="str">
        <f t="shared" si="1"/>
        <v>ORDER1047//CUST2188/45390/Bananas/Q-1/*@?##25</v>
      </c>
      <c r="D1908" s="13" t="str">
        <f t="shared" si="2"/>
        <v>ORDER1047CUST218845390BananasQ-1*@?##25</v>
      </c>
      <c r="E1908" s="13" t="str">
        <f t="shared" si="3"/>
        <v>ORDER1047CUST218845390BananasQ125</v>
      </c>
      <c r="F1908" s="14">
        <f t="shared" si="4"/>
        <v>45390</v>
      </c>
      <c r="G1908" s="13" t="str">
        <f t="shared" si="5"/>
        <v>ORDER1047</v>
      </c>
      <c r="H1908" s="13" t="str">
        <f t="shared" si="6"/>
        <v>CUST2188</v>
      </c>
      <c r="I1908" s="13" t="str">
        <f t="shared" si="7"/>
        <v>Bananas</v>
      </c>
      <c r="J1908" s="13" t="str">
        <f t="shared" si="8"/>
        <v>1</v>
      </c>
      <c r="K1908" s="13" t="str">
        <f t="shared" si="9"/>
        <v>25</v>
      </c>
    </row>
    <row r="1909">
      <c r="A1909" s="10">
        <v>1908.0</v>
      </c>
      <c r="B1909" s="11" t="s">
        <v>1927</v>
      </c>
      <c r="C1909" s="12" t="str">
        <f t="shared" si="1"/>
        <v>ORDER1047//CUST2188/45390/Potatoes/Q-1/*@?##15</v>
      </c>
      <c r="D1909" s="13" t="str">
        <f t="shared" si="2"/>
        <v>ORDER1047CUST218845390PotatoesQ-1*@?##15</v>
      </c>
      <c r="E1909" s="13" t="str">
        <f t="shared" si="3"/>
        <v>ORDER1047CUST218845390PotatoesQ115</v>
      </c>
      <c r="F1909" s="14">
        <f t="shared" si="4"/>
        <v>45390</v>
      </c>
      <c r="G1909" s="13" t="str">
        <f t="shared" si="5"/>
        <v>ORDER1047</v>
      </c>
      <c r="H1909" s="13" t="str">
        <f t="shared" si="6"/>
        <v>CUST2188</v>
      </c>
      <c r="I1909" s="13" t="str">
        <f t="shared" si="7"/>
        <v>Potatoes</v>
      </c>
      <c r="J1909" s="13" t="str">
        <f t="shared" si="8"/>
        <v>1</v>
      </c>
      <c r="K1909" s="13" t="str">
        <f t="shared" si="9"/>
        <v>15</v>
      </c>
    </row>
    <row r="1910">
      <c r="A1910" s="10">
        <v>1909.0</v>
      </c>
      <c r="B1910" s="11" t="s">
        <v>1928</v>
      </c>
      <c r="C1910" s="12" t="str">
        <f t="shared" si="1"/>
        <v>ORDER1046//CUST5905/45389/Onions/Q-2/*@?##25</v>
      </c>
      <c r="D1910" s="13" t="str">
        <f t="shared" si="2"/>
        <v>ORDER1046CUST590545389OnionsQ-2*@?##25</v>
      </c>
      <c r="E1910" s="13" t="str">
        <f t="shared" si="3"/>
        <v>ORDER1046CUST590545389OnionsQ225</v>
      </c>
      <c r="F1910" s="14">
        <f t="shared" si="4"/>
        <v>45389</v>
      </c>
      <c r="G1910" s="13" t="str">
        <f t="shared" si="5"/>
        <v>ORDER1046</v>
      </c>
      <c r="H1910" s="13" t="str">
        <f t="shared" si="6"/>
        <v>CUST5905</v>
      </c>
      <c r="I1910" s="13" t="str">
        <f t="shared" si="7"/>
        <v>Onions</v>
      </c>
      <c r="J1910" s="13" t="str">
        <f t="shared" si="8"/>
        <v>2</v>
      </c>
      <c r="K1910" s="13" t="str">
        <f t="shared" si="9"/>
        <v>25</v>
      </c>
    </row>
    <row r="1911">
      <c r="A1911" s="10">
        <v>1910.0</v>
      </c>
      <c r="B1911" s="11" t="s">
        <v>1929</v>
      </c>
      <c r="C1911" s="12" t="str">
        <f t="shared" si="1"/>
        <v>ORDER1046//CUST5905/45389/Paneer/Q-2/*@?##80</v>
      </c>
      <c r="D1911" s="13" t="str">
        <f t="shared" si="2"/>
        <v>ORDER1046CUST590545389PaneerQ-2*@?##80</v>
      </c>
      <c r="E1911" s="13" t="str">
        <f t="shared" si="3"/>
        <v>ORDER1046CUST590545389PaneerQ280</v>
      </c>
      <c r="F1911" s="14">
        <f t="shared" si="4"/>
        <v>45389</v>
      </c>
      <c r="G1911" s="13" t="str">
        <f t="shared" si="5"/>
        <v>ORDER1046</v>
      </c>
      <c r="H1911" s="13" t="str">
        <f t="shared" si="6"/>
        <v>CUST5905</v>
      </c>
      <c r="I1911" s="13" t="str">
        <f t="shared" si="7"/>
        <v>Paneer</v>
      </c>
      <c r="J1911" s="13" t="str">
        <f t="shared" si="8"/>
        <v>2</v>
      </c>
      <c r="K1911" s="13" t="str">
        <f t="shared" si="9"/>
        <v>80</v>
      </c>
    </row>
    <row r="1912">
      <c r="A1912" s="10">
        <v>1911.0</v>
      </c>
      <c r="B1912" s="11" t="s">
        <v>1930</v>
      </c>
      <c r="C1912" s="12" t="str">
        <f t="shared" si="1"/>
        <v>ORDER1045//CUST4470/45389/Butter/Q-1/*@?##125</v>
      </c>
      <c r="D1912" s="13" t="str">
        <f t="shared" si="2"/>
        <v>ORDER1045CUST447045389ButterQ-1*@?##125</v>
      </c>
      <c r="E1912" s="13" t="str">
        <f t="shared" si="3"/>
        <v>ORDER1045CUST447045389ButterQ1125</v>
      </c>
      <c r="F1912" s="14">
        <f t="shared" si="4"/>
        <v>45389</v>
      </c>
      <c r="G1912" s="13" t="str">
        <f t="shared" si="5"/>
        <v>ORDER1045</v>
      </c>
      <c r="H1912" s="13" t="str">
        <f t="shared" si="6"/>
        <v>CUST4470</v>
      </c>
      <c r="I1912" s="13" t="str">
        <f t="shared" si="7"/>
        <v>Butter</v>
      </c>
      <c r="J1912" s="13" t="str">
        <f t="shared" si="8"/>
        <v>1</v>
      </c>
      <c r="K1912" s="13" t="str">
        <f t="shared" si="9"/>
        <v>125</v>
      </c>
    </row>
    <row r="1913">
      <c r="A1913" s="10">
        <v>1912.0</v>
      </c>
      <c r="B1913" s="11" t="s">
        <v>1931</v>
      </c>
      <c r="C1913" s="12" t="str">
        <f t="shared" si="1"/>
        <v>ORDER1045//CUST4470/45389/CheeseSlices/Q-1/*@?##60</v>
      </c>
      <c r="D1913" s="13" t="str">
        <f t="shared" si="2"/>
        <v>ORDER1045CUST447045389CheeseSlicesQ-1*@?##60</v>
      </c>
      <c r="E1913" s="13" t="str">
        <f t="shared" si="3"/>
        <v>ORDER1045CUST447045389CheeseSlicesQ160</v>
      </c>
      <c r="F1913" s="14">
        <f t="shared" si="4"/>
        <v>45389</v>
      </c>
      <c r="G1913" s="13" t="str">
        <f t="shared" si="5"/>
        <v>ORDER1045</v>
      </c>
      <c r="H1913" s="13" t="str">
        <f t="shared" si="6"/>
        <v>CUST4470</v>
      </c>
      <c r="I1913" s="13" t="str">
        <f t="shared" si="7"/>
        <v>CheeseSlices</v>
      </c>
      <c r="J1913" s="13" t="str">
        <f t="shared" si="8"/>
        <v>1</v>
      </c>
      <c r="K1913" s="13" t="str">
        <f t="shared" si="9"/>
        <v>60</v>
      </c>
    </row>
    <row r="1914">
      <c r="A1914" s="10">
        <v>1913.0</v>
      </c>
      <c r="B1914" s="11" t="s">
        <v>1932</v>
      </c>
      <c r="C1914" s="12" t="str">
        <f t="shared" si="1"/>
        <v>ORDER1044//CUST8814/45389/Sugar/Q-1/*@?##22.5</v>
      </c>
      <c r="D1914" s="13" t="str">
        <f t="shared" si="2"/>
        <v>ORDER1044CUST881445389SugarQ-1*@?##22.5</v>
      </c>
      <c r="E1914" s="13" t="str">
        <f t="shared" si="3"/>
        <v>ORDER1044CUST881445389SugarQ122.5</v>
      </c>
      <c r="F1914" s="14">
        <f t="shared" si="4"/>
        <v>45389</v>
      </c>
      <c r="G1914" s="13" t="str">
        <f t="shared" si="5"/>
        <v>ORDER1044</v>
      </c>
      <c r="H1914" s="13" t="str">
        <f t="shared" si="6"/>
        <v>CUST8814</v>
      </c>
      <c r="I1914" s="13" t="str">
        <f t="shared" si="7"/>
        <v>Sugar</v>
      </c>
      <c r="J1914" s="13" t="str">
        <f t="shared" si="8"/>
        <v>1</v>
      </c>
      <c r="K1914" s="13" t="str">
        <f t="shared" si="9"/>
        <v>22.5</v>
      </c>
    </row>
    <row r="1915">
      <c r="A1915" s="10">
        <v>1914.0</v>
      </c>
      <c r="B1915" s="11" t="s">
        <v>1933</v>
      </c>
      <c r="C1915" s="12" t="str">
        <f t="shared" si="1"/>
        <v>ORDER1044//CUST8814/45389/CookingOil/Q-1/*@?##75</v>
      </c>
      <c r="D1915" s="13" t="str">
        <f t="shared" si="2"/>
        <v>ORDER1044CUST881445389CookingOilQ-1*@?##75</v>
      </c>
      <c r="E1915" s="13" t="str">
        <f t="shared" si="3"/>
        <v>ORDER1044CUST881445389CookingOilQ175</v>
      </c>
      <c r="F1915" s="14">
        <f t="shared" si="4"/>
        <v>45389</v>
      </c>
      <c r="G1915" s="13" t="str">
        <f t="shared" si="5"/>
        <v>ORDER1044</v>
      </c>
      <c r="H1915" s="13" t="str">
        <f t="shared" si="6"/>
        <v>CUST8814</v>
      </c>
      <c r="I1915" s="13" t="str">
        <f t="shared" si="7"/>
        <v>CookingOil</v>
      </c>
      <c r="J1915" s="13" t="str">
        <f t="shared" si="8"/>
        <v>1</v>
      </c>
      <c r="K1915" s="13" t="str">
        <f t="shared" si="9"/>
        <v>75</v>
      </c>
    </row>
    <row r="1916">
      <c r="A1916" s="10">
        <v>1915.0</v>
      </c>
      <c r="B1916" s="11" t="s">
        <v>1934</v>
      </c>
      <c r="C1916" s="12" t="str">
        <f t="shared" si="1"/>
        <v>ORDER1043//CUST4470/45389/TeaLeaves/Q-1/*@?##60</v>
      </c>
      <c r="D1916" s="13" t="str">
        <f t="shared" si="2"/>
        <v>ORDER1043CUST447045389TeaLeavesQ-1*@?##60</v>
      </c>
      <c r="E1916" s="13" t="str">
        <f t="shared" si="3"/>
        <v>ORDER1043CUST447045389TeaLeavesQ160</v>
      </c>
      <c r="F1916" s="14">
        <f t="shared" si="4"/>
        <v>45389</v>
      </c>
      <c r="G1916" s="13" t="str">
        <f t="shared" si="5"/>
        <v>ORDER1043</v>
      </c>
      <c r="H1916" s="13" t="str">
        <f t="shared" si="6"/>
        <v>CUST4470</v>
      </c>
      <c r="I1916" s="13" t="str">
        <f t="shared" si="7"/>
        <v>TeaLeaves</v>
      </c>
      <c r="J1916" s="13" t="str">
        <f t="shared" si="8"/>
        <v>1</v>
      </c>
      <c r="K1916" s="13" t="str">
        <f t="shared" si="9"/>
        <v>60</v>
      </c>
    </row>
    <row r="1917">
      <c r="A1917" s="10">
        <v>1916.0</v>
      </c>
      <c r="B1917" s="11" t="s">
        <v>1935</v>
      </c>
      <c r="C1917" s="12" t="str">
        <f t="shared" si="1"/>
        <v>ORDER1043//CUST4470/45389/CoffeePowder/Q-1/*@?##45</v>
      </c>
      <c r="D1917" s="13" t="str">
        <f t="shared" si="2"/>
        <v>ORDER1043CUST447045389CoffeePowderQ-1*@?##45</v>
      </c>
      <c r="E1917" s="13" t="str">
        <f t="shared" si="3"/>
        <v>ORDER1043CUST447045389CoffeePowderQ145</v>
      </c>
      <c r="F1917" s="14">
        <f t="shared" si="4"/>
        <v>45389</v>
      </c>
      <c r="G1917" s="13" t="str">
        <f t="shared" si="5"/>
        <v>ORDER1043</v>
      </c>
      <c r="H1917" s="13" t="str">
        <f t="shared" si="6"/>
        <v>CUST4470</v>
      </c>
      <c r="I1917" s="13" t="str">
        <f t="shared" si="7"/>
        <v>CoffeePowder</v>
      </c>
      <c r="J1917" s="13" t="str">
        <f t="shared" si="8"/>
        <v>1</v>
      </c>
      <c r="K1917" s="13" t="str">
        <f t="shared" si="9"/>
        <v>45</v>
      </c>
    </row>
    <row r="1918">
      <c r="A1918" s="10">
        <v>1917.0</v>
      </c>
      <c r="B1918" s="11" t="s">
        <v>1936</v>
      </c>
      <c r="C1918" s="12" t="str">
        <f t="shared" si="1"/>
        <v>ORDER1042//CUST4052/45389/Biscuits/Q-1/*@?##20</v>
      </c>
      <c r="D1918" s="13" t="str">
        <f t="shared" si="2"/>
        <v>ORDER1042CUST405245389BiscuitsQ-1*@?##20</v>
      </c>
      <c r="E1918" s="13" t="str">
        <f t="shared" si="3"/>
        <v>ORDER1042CUST405245389BiscuitsQ120</v>
      </c>
      <c r="F1918" s="14">
        <f t="shared" si="4"/>
        <v>45389</v>
      </c>
      <c r="G1918" s="13" t="str">
        <f t="shared" si="5"/>
        <v>ORDER1042</v>
      </c>
      <c r="H1918" s="13" t="str">
        <f t="shared" si="6"/>
        <v>CUST4052</v>
      </c>
      <c r="I1918" s="13" t="str">
        <f t="shared" si="7"/>
        <v>Biscuits</v>
      </c>
      <c r="J1918" s="13" t="str">
        <f t="shared" si="8"/>
        <v>1</v>
      </c>
      <c r="K1918" s="13" t="str">
        <f t="shared" si="9"/>
        <v>20</v>
      </c>
    </row>
    <row r="1919">
      <c r="A1919" s="10">
        <v>1918.0</v>
      </c>
      <c r="B1919" s="11" t="s">
        <v>1937</v>
      </c>
      <c r="C1919" s="12" t="str">
        <f t="shared" si="1"/>
        <v>ORDER1042//CUST4052/45389/Chocolates/Q-1/*@?##50</v>
      </c>
      <c r="D1919" s="13" t="str">
        <f t="shared" si="2"/>
        <v>ORDER1042CUST405245389ChocolatesQ-1*@?##50</v>
      </c>
      <c r="E1919" s="13" t="str">
        <f t="shared" si="3"/>
        <v>ORDER1042CUST405245389ChocolatesQ150</v>
      </c>
      <c r="F1919" s="14">
        <f t="shared" si="4"/>
        <v>45389</v>
      </c>
      <c r="G1919" s="13" t="str">
        <f t="shared" si="5"/>
        <v>ORDER1042</v>
      </c>
      <c r="H1919" s="13" t="str">
        <f t="shared" si="6"/>
        <v>CUST4052</v>
      </c>
      <c r="I1919" s="13" t="str">
        <f t="shared" si="7"/>
        <v>Chocolates</v>
      </c>
      <c r="J1919" s="13" t="str">
        <f t="shared" si="8"/>
        <v>1</v>
      </c>
      <c r="K1919" s="13" t="str">
        <f t="shared" si="9"/>
        <v>50</v>
      </c>
    </row>
    <row r="1920">
      <c r="A1920" s="10">
        <v>1919.0</v>
      </c>
      <c r="B1920" s="11" t="s">
        <v>1938</v>
      </c>
      <c r="C1920" s="12" t="str">
        <f t="shared" si="1"/>
        <v>ORDER1041//CUST2970/45389/IceCream/Q-1/*@?##90</v>
      </c>
      <c r="D1920" s="13" t="str">
        <f t="shared" si="2"/>
        <v>ORDER1041CUST297045389IceCreamQ-1*@?##90</v>
      </c>
      <c r="E1920" s="13" t="str">
        <f t="shared" si="3"/>
        <v>ORDER1041CUST297045389IceCreamQ190</v>
      </c>
      <c r="F1920" s="14">
        <f t="shared" si="4"/>
        <v>45389</v>
      </c>
      <c r="G1920" s="13" t="str">
        <f t="shared" si="5"/>
        <v>ORDER1041</v>
      </c>
      <c r="H1920" s="13" t="str">
        <f t="shared" si="6"/>
        <v>CUST2970</v>
      </c>
      <c r="I1920" s="13" t="str">
        <f t="shared" si="7"/>
        <v>IceCream</v>
      </c>
      <c r="J1920" s="13" t="str">
        <f t="shared" si="8"/>
        <v>1</v>
      </c>
      <c r="K1920" s="13" t="str">
        <f t="shared" si="9"/>
        <v>90</v>
      </c>
    </row>
    <row r="1921">
      <c r="A1921" s="10">
        <v>1920.0</v>
      </c>
      <c r="B1921" s="11" t="s">
        <v>1939</v>
      </c>
      <c r="C1921" s="12" t="str">
        <f t="shared" si="1"/>
        <v>ORDER1041//CUST2970/45389/SoftDrink/Q-1/*@?##50</v>
      </c>
      <c r="D1921" s="13" t="str">
        <f t="shared" si="2"/>
        <v>ORDER1041CUST297045389SoftDrinkQ-1*@?##50</v>
      </c>
      <c r="E1921" s="13" t="str">
        <f t="shared" si="3"/>
        <v>ORDER1041CUST297045389SoftDrinkQ150</v>
      </c>
      <c r="F1921" s="14">
        <f t="shared" si="4"/>
        <v>45389</v>
      </c>
      <c r="G1921" s="13" t="str">
        <f t="shared" si="5"/>
        <v>ORDER1041</v>
      </c>
      <c r="H1921" s="13" t="str">
        <f t="shared" si="6"/>
        <v>CUST2970</v>
      </c>
      <c r="I1921" s="13" t="str">
        <f t="shared" si="7"/>
        <v>SoftDrink</v>
      </c>
      <c r="J1921" s="13" t="str">
        <f t="shared" si="8"/>
        <v>1</v>
      </c>
      <c r="K1921" s="13" t="str">
        <f t="shared" si="9"/>
        <v>50</v>
      </c>
    </row>
    <row r="1922">
      <c r="A1922" s="10">
        <v>1921.0</v>
      </c>
      <c r="B1922" s="11" t="s">
        <v>1940</v>
      </c>
      <c r="C1922" s="12" t="str">
        <f t="shared" si="1"/>
        <v>ORDER1040//CUST4470/45389/BasmatiRice/Q-2/*@?##120</v>
      </c>
      <c r="D1922" s="13" t="str">
        <f t="shared" si="2"/>
        <v>ORDER1040CUST447045389BasmatiRiceQ-2*@?##120</v>
      </c>
      <c r="E1922" s="13" t="str">
        <f t="shared" si="3"/>
        <v>ORDER1040CUST447045389BasmatiRiceQ2120</v>
      </c>
      <c r="F1922" s="14">
        <f t="shared" si="4"/>
        <v>45389</v>
      </c>
      <c r="G1922" s="13" t="str">
        <f t="shared" si="5"/>
        <v>ORDER1040</v>
      </c>
      <c r="H1922" s="13" t="str">
        <f t="shared" si="6"/>
        <v>CUST4470</v>
      </c>
      <c r="I1922" s="13" t="str">
        <f t="shared" si="7"/>
        <v>BasmatiRice</v>
      </c>
      <c r="J1922" s="13" t="str">
        <f t="shared" si="8"/>
        <v>2</v>
      </c>
      <c r="K1922" s="13" t="str">
        <f t="shared" si="9"/>
        <v>120</v>
      </c>
    </row>
    <row r="1923">
      <c r="A1923" s="10">
        <v>1922.0</v>
      </c>
      <c r="B1923" s="11" t="s">
        <v>1941</v>
      </c>
      <c r="C1923" s="12" t="str">
        <f t="shared" si="1"/>
        <v>ORDER1040//CUST4470/45389/WholeWheatBread/Q-1/*@?##20</v>
      </c>
      <c r="D1923" s="13" t="str">
        <f t="shared" si="2"/>
        <v>ORDER1040CUST447045389WholeWheatBreadQ-1*@?##20</v>
      </c>
      <c r="E1923" s="13" t="str">
        <f t="shared" si="3"/>
        <v>ORDER1040CUST447045389WholeWheatBreadQ120</v>
      </c>
      <c r="F1923" s="14">
        <f t="shared" si="4"/>
        <v>45389</v>
      </c>
      <c r="G1923" s="13" t="str">
        <f t="shared" si="5"/>
        <v>ORDER1040</v>
      </c>
      <c r="H1923" s="13" t="str">
        <f t="shared" si="6"/>
        <v>CUST4470</v>
      </c>
      <c r="I1923" s="13" t="str">
        <f t="shared" si="7"/>
        <v>WholeWheatBread</v>
      </c>
      <c r="J1923" s="13" t="str">
        <f t="shared" si="8"/>
        <v>1</v>
      </c>
      <c r="K1923" s="13" t="str">
        <f t="shared" si="9"/>
        <v>20</v>
      </c>
    </row>
    <row r="1924">
      <c r="A1924" s="10">
        <v>1923.0</v>
      </c>
      <c r="B1924" s="11" t="s">
        <v>1942</v>
      </c>
      <c r="C1924" s="12" t="str">
        <f t="shared" si="1"/>
        <v>ORDER1039//CUST3213/45388/FreshMilk/Q-1/*@?##30</v>
      </c>
      <c r="D1924" s="13" t="str">
        <f t="shared" si="2"/>
        <v>ORDER1039CUST321345388FreshMilkQ-1*@?##30</v>
      </c>
      <c r="E1924" s="13" t="str">
        <f t="shared" si="3"/>
        <v>ORDER1039CUST321345388FreshMilkQ130</v>
      </c>
      <c r="F1924" s="14">
        <f t="shared" si="4"/>
        <v>45388</v>
      </c>
      <c r="G1924" s="13" t="str">
        <f t="shared" si="5"/>
        <v>ORDER1039</v>
      </c>
      <c r="H1924" s="13" t="str">
        <f t="shared" si="6"/>
        <v>CUST3213</v>
      </c>
      <c r="I1924" s="13" t="str">
        <f t="shared" si="7"/>
        <v>FreshMilk</v>
      </c>
      <c r="J1924" s="13" t="str">
        <f t="shared" si="8"/>
        <v>1</v>
      </c>
      <c r="K1924" s="13" t="str">
        <f t="shared" si="9"/>
        <v>30</v>
      </c>
    </row>
    <row r="1925">
      <c r="A1925" s="10">
        <v>1924.0</v>
      </c>
      <c r="B1925" s="11" t="s">
        <v>1943</v>
      </c>
      <c r="C1925" s="12" t="str">
        <f t="shared" si="1"/>
        <v>ORDER1039//CUST3213/45388/Eggs/Q-1/*@?##40</v>
      </c>
      <c r="D1925" s="13" t="str">
        <f t="shared" si="2"/>
        <v>ORDER1039CUST321345388EggsQ-1*@?##40</v>
      </c>
      <c r="E1925" s="13" t="str">
        <f t="shared" si="3"/>
        <v>ORDER1039CUST321345388EggsQ140</v>
      </c>
      <c r="F1925" s="14">
        <f t="shared" si="4"/>
        <v>45388</v>
      </c>
      <c r="G1925" s="13" t="str">
        <f t="shared" si="5"/>
        <v>ORDER1039</v>
      </c>
      <c r="H1925" s="13" t="str">
        <f t="shared" si="6"/>
        <v>CUST3213</v>
      </c>
      <c r="I1925" s="13" t="str">
        <f t="shared" si="7"/>
        <v>Eggs</v>
      </c>
      <c r="J1925" s="13" t="str">
        <f t="shared" si="8"/>
        <v>1</v>
      </c>
      <c r="K1925" s="13" t="str">
        <f t="shared" si="9"/>
        <v>40</v>
      </c>
    </row>
    <row r="1926">
      <c r="A1926" s="10">
        <v>1925.0</v>
      </c>
      <c r="B1926" s="11" t="s">
        <v>1944</v>
      </c>
      <c r="C1926" s="12" t="str">
        <f t="shared" si="1"/>
        <v>ORDER1038//CUST2625/45388/ChickenBreast/Q-1/*@?##125</v>
      </c>
      <c r="D1926" s="13" t="str">
        <f t="shared" si="2"/>
        <v>ORDER1038CUST262545388ChickenBreastQ-1*@?##125</v>
      </c>
      <c r="E1926" s="13" t="str">
        <f t="shared" si="3"/>
        <v>ORDER1038CUST262545388ChickenBreastQ1125</v>
      </c>
      <c r="F1926" s="14">
        <f t="shared" si="4"/>
        <v>45388</v>
      </c>
      <c r="G1926" s="13" t="str">
        <f t="shared" si="5"/>
        <v>ORDER1038</v>
      </c>
      <c r="H1926" s="13" t="str">
        <f t="shared" si="6"/>
        <v>CUST2625</v>
      </c>
      <c r="I1926" s="13" t="str">
        <f t="shared" si="7"/>
        <v>ChickenBreast</v>
      </c>
      <c r="J1926" s="13" t="str">
        <f t="shared" si="8"/>
        <v>1</v>
      </c>
      <c r="K1926" s="13" t="str">
        <f t="shared" si="9"/>
        <v>125</v>
      </c>
    </row>
    <row r="1927">
      <c r="A1927" s="10">
        <v>1926.0</v>
      </c>
      <c r="B1927" s="11" t="s">
        <v>1945</v>
      </c>
      <c r="C1927" s="12" t="str">
        <f t="shared" si="1"/>
        <v>ORDER1038//CUST2625/45388/Apples/Q-1/*@?##75</v>
      </c>
      <c r="D1927" s="13" t="str">
        <f t="shared" si="2"/>
        <v>ORDER1038CUST262545388ApplesQ-1*@?##75</v>
      </c>
      <c r="E1927" s="13" t="str">
        <f t="shared" si="3"/>
        <v>ORDER1038CUST262545388ApplesQ175</v>
      </c>
      <c r="F1927" s="14">
        <f t="shared" si="4"/>
        <v>45388</v>
      </c>
      <c r="G1927" s="13" t="str">
        <f t="shared" si="5"/>
        <v>ORDER1038</v>
      </c>
      <c r="H1927" s="13" t="str">
        <f t="shared" si="6"/>
        <v>CUST2625</v>
      </c>
      <c r="I1927" s="13" t="str">
        <f t="shared" si="7"/>
        <v>Apples</v>
      </c>
      <c r="J1927" s="13" t="str">
        <f t="shared" si="8"/>
        <v>1</v>
      </c>
      <c r="K1927" s="13" t="str">
        <f t="shared" si="9"/>
        <v>75</v>
      </c>
    </row>
    <row r="1928">
      <c r="A1928" s="10">
        <v>1927.0</v>
      </c>
      <c r="B1928" s="11" t="s">
        <v>1946</v>
      </c>
      <c r="C1928" s="12" t="str">
        <f t="shared" si="1"/>
        <v>ORDER1037//CUST7498/45388/Bananas/Q-1/*@?##25</v>
      </c>
      <c r="D1928" s="13" t="str">
        <f t="shared" si="2"/>
        <v>ORDER1037CUST749845388BananasQ-1*@?##25</v>
      </c>
      <c r="E1928" s="13" t="str">
        <f t="shared" si="3"/>
        <v>ORDER1037CUST749845388BananasQ125</v>
      </c>
      <c r="F1928" s="14">
        <f t="shared" si="4"/>
        <v>45388</v>
      </c>
      <c r="G1928" s="13" t="str">
        <f t="shared" si="5"/>
        <v>ORDER1037</v>
      </c>
      <c r="H1928" s="13" t="str">
        <f t="shared" si="6"/>
        <v>CUST7498</v>
      </c>
      <c r="I1928" s="13" t="str">
        <f t="shared" si="7"/>
        <v>Bananas</v>
      </c>
      <c r="J1928" s="13" t="str">
        <f t="shared" si="8"/>
        <v>1</v>
      </c>
      <c r="K1928" s="13" t="str">
        <f t="shared" si="9"/>
        <v>25</v>
      </c>
    </row>
    <row r="1929">
      <c r="A1929" s="10">
        <v>1928.0</v>
      </c>
      <c r="B1929" s="11" t="s">
        <v>1947</v>
      </c>
      <c r="C1929" s="12" t="str">
        <f t="shared" si="1"/>
        <v>ORDER1037//CUST7498/45388/Potatoes/Q-1/*@?##15</v>
      </c>
      <c r="D1929" s="13" t="str">
        <f t="shared" si="2"/>
        <v>ORDER1037CUST749845388PotatoesQ-1*@?##15</v>
      </c>
      <c r="E1929" s="13" t="str">
        <f t="shared" si="3"/>
        <v>ORDER1037CUST749845388PotatoesQ115</v>
      </c>
      <c r="F1929" s="14">
        <f t="shared" si="4"/>
        <v>45388</v>
      </c>
      <c r="G1929" s="13" t="str">
        <f t="shared" si="5"/>
        <v>ORDER1037</v>
      </c>
      <c r="H1929" s="13" t="str">
        <f t="shared" si="6"/>
        <v>CUST7498</v>
      </c>
      <c r="I1929" s="13" t="str">
        <f t="shared" si="7"/>
        <v>Potatoes</v>
      </c>
      <c r="J1929" s="13" t="str">
        <f t="shared" si="8"/>
        <v>1</v>
      </c>
      <c r="K1929" s="13" t="str">
        <f t="shared" si="9"/>
        <v>15</v>
      </c>
    </row>
    <row r="1930">
      <c r="A1930" s="10">
        <v>1929.0</v>
      </c>
      <c r="B1930" s="11" t="s">
        <v>1948</v>
      </c>
      <c r="C1930" s="12" t="str">
        <f t="shared" si="1"/>
        <v>ORDER1036//CUST8814/45388/Onions/Q-1/*@?##12.5</v>
      </c>
      <c r="D1930" s="13" t="str">
        <f t="shared" si="2"/>
        <v>ORDER1036CUST881445388OnionsQ-1*@?##12.5</v>
      </c>
      <c r="E1930" s="13" t="str">
        <f t="shared" si="3"/>
        <v>ORDER1036CUST881445388OnionsQ112.5</v>
      </c>
      <c r="F1930" s="14">
        <f t="shared" si="4"/>
        <v>45388</v>
      </c>
      <c r="G1930" s="13" t="str">
        <f t="shared" si="5"/>
        <v>ORDER1036</v>
      </c>
      <c r="H1930" s="13" t="str">
        <f t="shared" si="6"/>
        <v>CUST8814</v>
      </c>
      <c r="I1930" s="13" t="str">
        <f t="shared" si="7"/>
        <v>Onions</v>
      </c>
      <c r="J1930" s="13" t="str">
        <f t="shared" si="8"/>
        <v>1</v>
      </c>
      <c r="K1930" s="13" t="str">
        <f t="shared" si="9"/>
        <v>12.5</v>
      </c>
    </row>
    <row r="1931">
      <c r="A1931" s="10">
        <v>1930.0</v>
      </c>
      <c r="B1931" s="11" t="s">
        <v>1949</v>
      </c>
      <c r="C1931" s="12" t="str">
        <f t="shared" si="1"/>
        <v>ORDER1036//CUST8814/45388/Paneer/Q-1/*@?##40</v>
      </c>
      <c r="D1931" s="13" t="str">
        <f t="shared" si="2"/>
        <v>ORDER1036CUST881445388PaneerQ-1*@?##40</v>
      </c>
      <c r="E1931" s="13" t="str">
        <f t="shared" si="3"/>
        <v>ORDER1036CUST881445388PaneerQ140</v>
      </c>
      <c r="F1931" s="14">
        <f t="shared" si="4"/>
        <v>45388</v>
      </c>
      <c r="G1931" s="13" t="str">
        <f t="shared" si="5"/>
        <v>ORDER1036</v>
      </c>
      <c r="H1931" s="13" t="str">
        <f t="shared" si="6"/>
        <v>CUST8814</v>
      </c>
      <c r="I1931" s="13" t="str">
        <f t="shared" si="7"/>
        <v>Paneer</v>
      </c>
      <c r="J1931" s="13" t="str">
        <f t="shared" si="8"/>
        <v>1</v>
      </c>
      <c r="K1931" s="13" t="str">
        <f t="shared" si="9"/>
        <v>40</v>
      </c>
    </row>
    <row r="1932">
      <c r="A1932" s="10">
        <v>1931.0</v>
      </c>
      <c r="B1932" s="11" t="s">
        <v>1950</v>
      </c>
      <c r="C1932" s="12" t="str">
        <f t="shared" si="1"/>
        <v>ORDER1035//CUST2391/45388/Butter/Q-1/*@?##125</v>
      </c>
      <c r="D1932" s="13" t="str">
        <f t="shared" si="2"/>
        <v>ORDER1035CUST239145388ButterQ-1*@?##125</v>
      </c>
      <c r="E1932" s="13" t="str">
        <f t="shared" si="3"/>
        <v>ORDER1035CUST239145388ButterQ1125</v>
      </c>
      <c r="F1932" s="14">
        <f t="shared" si="4"/>
        <v>45388</v>
      </c>
      <c r="G1932" s="13" t="str">
        <f t="shared" si="5"/>
        <v>ORDER1035</v>
      </c>
      <c r="H1932" s="13" t="str">
        <f t="shared" si="6"/>
        <v>CUST2391</v>
      </c>
      <c r="I1932" s="13" t="str">
        <f t="shared" si="7"/>
        <v>Butter</v>
      </c>
      <c r="J1932" s="13" t="str">
        <f t="shared" si="8"/>
        <v>1</v>
      </c>
      <c r="K1932" s="13" t="str">
        <f t="shared" si="9"/>
        <v>125</v>
      </c>
    </row>
    <row r="1933">
      <c r="A1933" s="10">
        <v>1932.0</v>
      </c>
      <c r="B1933" s="11" t="s">
        <v>1951</v>
      </c>
      <c r="C1933" s="12" t="str">
        <f t="shared" si="1"/>
        <v>ORDER1035//CUST2391/45388/CheeseSlices/Q-1/*@?##60</v>
      </c>
      <c r="D1933" s="13" t="str">
        <f t="shared" si="2"/>
        <v>ORDER1035CUST239145388CheeseSlicesQ-1*@?##60</v>
      </c>
      <c r="E1933" s="13" t="str">
        <f t="shared" si="3"/>
        <v>ORDER1035CUST239145388CheeseSlicesQ160</v>
      </c>
      <c r="F1933" s="14">
        <f t="shared" si="4"/>
        <v>45388</v>
      </c>
      <c r="G1933" s="13" t="str">
        <f t="shared" si="5"/>
        <v>ORDER1035</v>
      </c>
      <c r="H1933" s="13" t="str">
        <f t="shared" si="6"/>
        <v>CUST2391</v>
      </c>
      <c r="I1933" s="13" t="str">
        <f t="shared" si="7"/>
        <v>CheeseSlices</v>
      </c>
      <c r="J1933" s="13" t="str">
        <f t="shared" si="8"/>
        <v>1</v>
      </c>
      <c r="K1933" s="13" t="str">
        <f t="shared" si="9"/>
        <v>60</v>
      </c>
    </row>
    <row r="1934">
      <c r="A1934" s="10">
        <v>1933.0</v>
      </c>
      <c r="B1934" s="11" t="s">
        <v>1952</v>
      </c>
      <c r="C1934" s="12" t="str">
        <f t="shared" si="1"/>
        <v>ORDER1034//CUST5349/45388/Sugar/Q-1/*@?##22.5</v>
      </c>
      <c r="D1934" s="13" t="str">
        <f t="shared" si="2"/>
        <v>ORDER1034CUST534945388SugarQ-1*@?##22.5</v>
      </c>
      <c r="E1934" s="13" t="str">
        <f t="shared" si="3"/>
        <v>ORDER1034CUST534945388SugarQ122.5</v>
      </c>
      <c r="F1934" s="14">
        <f t="shared" si="4"/>
        <v>45388</v>
      </c>
      <c r="G1934" s="13" t="str">
        <f t="shared" si="5"/>
        <v>ORDER1034</v>
      </c>
      <c r="H1934" s="13" t="str">
        <f t="shared" si="6"/>
        <v>CUST5349</v>
      </c>
      <c r="I1934" s="13" t="str">
        <f t="shared" si="7"/>
        <v>Sugar</v>
      </c>
      <c r="J1934" s="13" t="str">
        <f t="shared" si="8"/>
        <v>1</v>
      </c>
      <c r="K1934" s="13" t="str">
        <f t="shared" si="9"/>
        <v>22.5</v>
      </c>
    </row>
    <row r="1935">
      <c r="A1935" s="10">
        <v>1934.0</v>
      </c>
      <c r="B1935" s="11" t="s">
        <v>1953</v>
      </c>
      <c r="C1935" s="12" t="str">
        <f t="shared" si="1"/>
        <v>ORDER1034//CUST5349/45388/CookingOil/Q-1/*@?##75</v>
      </c>
      <c r="D1935" s="13" t="str">
        <f t="shared" si="2"/>
        <v>ORDER1034CUST534945388CookingOilQ-1*@?##75</v>
      </c>
      <c r="E1935" s="13" t="str">
        <f t="shared" si="3"/>
        <v>ORDER1034CUST534945388CookingOilQ175</v>
      </c>
      <c r="F1935" s="14">
        <f t="shared" si="4"/>
        <v>45388</v>
      </c>
      <c r="G1935" s="13" t="str">
        <f t="shared" si="5"/>
        <v>ORDER1034</v>
      </c>
      <c r="H1935" s="13" t="str">
        <f t="shared" si="6"/>
        <v>CUST5349</v>
      </c>
      <c r="I1935" s="13" t="str">
        <f t="shared" si="7"/>
        <v>CookingOil</v>
      </c>
      <c r="J1935" s="13" t="str">
        <f t="shared" si="8"/>
        <v>1</v>
      </c>
      <c r="K1935" s="13" t="str">
        <f t="shared" si="9"/>
        <v>75</v>
      </c>
    </row>
    <row r="1936">
      <c r="A1936" s="10">
        <v>1935.0</v>
      </c>
      <c r="B1936" s="11" t="s">
        <v>1954</v>
      </c>
      <c r="C1936" s="12" t="str">
        <f t="shared" si="1"/>
        <v>ORDER1033//CUST5067/45388/TeaLeaves/Q-2/*@?##120</v>
      </c>
      <c r="D1936" s="13" t="str">
        <f t="shared" si="2"/>
        <v>ORDER1033CUST506745388TeaLeavesQ-2*@?##120</v>
      </c>
      <c r="E1936" s="13" t="str">
        <f t="shared" si="3"/>
        <v>ORDER1033CUST506745388TeaLeavesQ2120</v>
      </c>
      <c r="F1936" s="14">
        <f t="shared" si="4"/>
        <v>45388</v>
      </c>
      <c r="G1936" s="13" t="str">
        <f t="shared" si="5"/>
        <v>ORDER1033</v>
      </c>
      <c r="H1936" s="13" t="str">
        <f t="shared" si="6"/>
        <v>CUST5067</v>
      </c>
      <c r="I1936" s="13" t="str">
        <f t="shared" si="7"/>
        <v>TeaLeaves</v>
      </c>
      <c r="J1936" s="13" t="str">
        <f t="shared" si="8"/>
        <v>2</v>
      </c>
      <c r="K1936" s="13" t="str">
        <f t="shared" si="9"/>
        <v>120</v>
      </c>
    </row>
    <row r="1937">
      <c r="A1937" s="10">
        <v>1936.0</v>
      </c>
      <c r="B1937" s="11" t="s">
        <v>1955</v>
      </c>
      <c r="C1937" s="12" t="str">
        <f t="shared" si="1"/>
        <v>ORDER1033//CUST5067/45388/CoffeePowder/Q-2/*@?##90</v>
      </c>
      <c r="D1937" s="13" t="str">
        <f t="shared" si="2"/>
        <v>ORDER1033CUST506745388CoffeePowderQ-2*@?##90</v>
      </c>
      <c r="E1937" s="13" t="str">
        <f t="shared" si="3"/>
        <v>ORDER1033CUST506745388CoffeePowderQ290</v>
      </c>
      <c r="F1937" s="14">
        <f t="shared" si="4"/>
        <v>45388</v>
      </c>
      <c r="G1937" s="13" t="str">
        <f t="shared" si="5"/>
        <v>ORDER1033</v>
      </c>
      <c r="H1937" s="13" t="str">
        <f t="shared" si="6"/>
        <v>CUST5067</v>
      </c>
      <c r="I1937" s="13" t="str">
        <f t="shared" si="7"/>
        <v>CoffeePowder</v>
      </c>
      <c r="J1937" s="13" t="str">
        <f t="shared" si="8"/>
        <v>2</v>
      </c>
      <c r="K1937" s="13" t="str">
        <f t="shared" si="9"/>
        <v>90</v>
      </c>
    </row>
    <row r="1938">
      <c r="A1938" s="10">
        <v>1937.0</v>
      </c>
      <c r="B1938" s="11" t="s">
        <v>1956</v>
      </c>
      <c r="C1938" s="12" t="str">
        <f t="shared" si="1"/>
        <v>ORDER1032//CUST3521/45388/Biscuits/Q-2/*@?##40</v>
      </c>
      <c r="D1938" s="13" t="str">
        <f t="shared" si="2"/>
        <v>ORDER1032CUST352145388BiscuitsQ-2*@?##40</v>
      </c>
      <c r="E1938" s="13" t="str">
        <f t="shared" si="3"/>
        <v>ORDER1032CUST352145388BiscuitsQ240</v>
      </c>
      <c r="F1938" s="14">
        <f t="shared" si="4"/>
        <v>45388</v>
      </c>
      <c r="G1938" s="13" t="str">
        <f t="shared" si="5"/>
        <v>ORDER1032</v>
      </c>
      <c r="H1938" s="13" t="str">
        <f t="shared" si="6"/>
        <v>CUST3521</v>
      </c>
      <c r="I1938" s="13" t="str">
        <f t="shared" si="7"/>
        <v>Biscuits</v>
      </c>
      <c r="J1938" s="13" t="str">
        <f t="shared" si="8"/>
        <v>2</v>
      </c>
      <c r="K1938" s="13" t="str">
        <f t="shared" si="9"/>
        <v>40</v>
      </c>
    </row>
    <row r="1939">
      <c r="A1939" s="10">
        <v>1938.0</v>
      </c>
      <c r="B1939" s="11" t="s">
        <v>1957</v>
      </c>
      <c r="C1939" s="12" t="str">
        <f t="shared" si="1"/>
        <v>ORDER1032//CUST3521/45388/Chocolates/Q-1/*@?##50</v>
      </c>
      <c r="D1939" s="13" t="str">
        <f t="shared" si="2"/>
        <v>ORDER1032CUST352145388ChocolatesQ-1*@?##50</v>
      </c>
      <c r="E1939" s="13" t="str">
        <f t="shared" si="3"/>
        <v>ORDER1032CUST352145388ChocolatesQ150</v>
      </c>
      <c r="F1939" s="14">
        <f t="shared" si="4"/>
        <v>45388</v>
      </c>
      <c r="G1939" s="13" t="str">
        <f t="shared" si="5"/>
        <v>ORDER1032</v>
      </c>
      <c r="H1939" s="13" t="str">
        <f t="shared" si="6"/>
        <v>CUST3521</v>
      </c>
      <c r="I1939" s="13" t="str">
        <f t="shared" si="7"/>
        <v>Chocolates</v>
      </c>
      <c r="J1939" s="13" t="str">
        <f t="shared" si="8"/>
        <v>1</v>
      </c>
      <c r="K1939" s="13" t="str">
        <f t="shared" si="9"/>
        <v>50</v>
      </c>
    </row>
    <row r="1940">
      <c r="A1940" s="10">
        <v>1939.0</v>
      </c>
      <c r="B1940" s="11" t="s">
        <v>1958</v>
      </c>
      <c r="C1940" s="12" t="str">
        <f t="shared" si="1"/>
        <v>ORDER1031//CUST8814/45387/IceCream/Q-1/*@?##90</v>
      </c>
      <c r="D1940" s="13" t="str">
        <f t="shared" si="2"/>
        <v>ORDER1031CUST881445387IceCreamQ-1*@?##90</v>
      </c>
      <c r="E1940" s="13" t="str">
        <f t="shared" si="3"/>
        <v>ORDER1031CUST881445387IceCreamQ190</v>
      </c>
      <c r="F1940" s="14">
        <f t="shared" si="4"/>
        <v>45387</v>
      </c>
      <c r="G1940" s="13" t="str">
        <f t="shared" si="5"/>
        <v>ORDER1031</v>
      </c>
      <c r="H1940" s="13" t="str">
        <f t="shared" si="6"/>
        <v>CUST8814</v>
      </c>
      <c r="I1940" s="13" t="str">
        <f t="shared" si="7"/>
        <v>IceCream</v>
      </c>
      <c r="J1940" s="13" t="str">
        <f t="shared" si="8"/>
        <v>1</v>
      </c>
      <c r="K1940" s="13" t="str">
        <f t="shared" si="9"/>
        <v>90</v>
      </c>
    </row>
    <row r="1941">
      <c r="A1941" s="10">
        <v>1940.0</v>
      </c>
      <c r="B1941" s="11" t="s">
        <v>1959</v>
      </c>
      <c r="C1941" s="12" t="str">
        <f t="shared" si="1"/>
        <v>ORDER1031//CUST8814/45387/SoftDrink/Q-2/*@?##100</v>
      </c>
      <c r="D1941" s="13" t="str">
        <f t="shared" si="2"/>
        <v>ORDER1031CUST881445387SoftDrinkQ-2*@?##100</v>
      </c>
      <c r="E1941" s="13" t="str">
        <f t="shared" si="3"/>
        <v>ORDER1031CUST881445387SoftDrinkQ2100</v>
      </c>
      <c r="F1941" s="14">
        <f t="shared" si="4"/>
        <v>45387</v>
      </c>
      <c r="G1941" s="13" t="str">
        <f t="shared" si="5"/>
        <v>ORDER1031</v>
      </c>
      <c r="H1941" s="13" t="str">
        <f t="shared" si="6"/>
        <v>CUST8814</v>
      </c>
      <c r="I1941" s="13" t="str">
        <f t="shared" si="7"/>
        <v>SoftDrink</v>
      </c>
      <c r="J1941" s="13" t="str">
        <f t="shared" si="8"/>
        <v>2</v>
      </c>
      <c r="K1941" s="13" t="str">
        <f t="shared" si="9"/>
        <v>100</v>
      </c>
    </row>
    <row r="1942">
      <c r="A1942" s="10">
        <v>1941.0</v>
      </c>
      <c r="B1942" s="11" t="s">
        <v>1960</v>
      </c>
      <c r="C1942" s="12" t="str">
        <f t="shared" si="1"/>
        <v>ORDER1030//CUST4759/45387/BasmatiRice/Q-1/*@?##60</v>
      </c>
      <c r="D1942" s="13" t="str">
        <f t="shared" si="2"/>
        <v>ORDER1030CUST475945387BasmatiRiceQ-1*@?##60</v>
      </c>
      <c r="E1942" s="13" t="str">
        <f t="shared" si="3"/>
        <v>ORDER1030CUST475945387BasmatiRiceQ160</v>
      </c>
      <c r="F1942" s="14">
        <f t="shared" si="4"/>
        <v>45387</v>
      </c>
      <c r="G1942" s="13" t="str">
        <f t="shared" si="5"/>
        <v>ORDER1030</v>
      </c>
      <c r="H1942" s="13" t="str">
        <f t="shared" si="6"/>
        <v>CUST4759</v>
      </c>
      <c r="I1942" s="13" t="str">
        <f t="shared" si="7"/>
        <v>BasmatiRice</v>
      </c>
      <c r="J1942" s="13" t="str">
        <f t="shared" si="8"/>
        <v>1</v>
      </c>
      <c r="K1942" s="13" t="str">
        <f t="shared" si="9"/>
        <v>60</v>
      </c>
    </row>
    <row r="1943">
      <c r="A1943" s="10">
        <v>1942.0</v>
      </c>
      <c r="B1943" s="11" t="s">
        <v>1961</v>
      </c>
      <c r="C1943" s="12" t="str">
        <f t="shared" si="1"/>
        <v>ORDER1030//CUST4759/45387/WholeWheatBread/Q-1/*@?##20</v>
      </c>
      <c r="D1943" s="13" t="str">
        <f t="shared" si="2"/>
        <v>ORDER1030CUST475945387WholeWheatBreadQ-1*@?##20</v>
      </c>
      <c r="E1943" s="13" t="str">
        <f t="shared" si="3"/>
        <v>ORDER1030CUST475945387WholeWheatBreadQ120</v>
      </c>
      <c r="F1943" s="14">
        <f t="shared" si="4"/>
        <v>45387</v>
      </c>
      <c r="G1943" s="13" t="str">
        <f t="shared" si="5"/>
        <v>ORDER1030</v>
      </c>
      <c r="H1943" s="13" t="str">
        <f t="shared" si="6"/>
        <v>CUST4759</v>
      </c>
      <c r="I1943" s="13" t="str">
        <f t="shared" si="7"/>
        <v>WholeWheatBread</v>
      </c>
      <c r="J1943" s="13" t="str">
        <f t="shared" si="8"/>
        <v>1</v>
      </c>
      <c r="K1943" s="13" t="str">
        <f t="shared" si="9"/>
        <v>20</v>
      </c>
    </row>
    <row r="1944">
      <c r="A1944" s="10">
        <v>1943.0</v>
      </c>
      <c r="B1944" s="11" t="s">
        <v>1962</v>
      </c>
      <c r="C1944" s="12" t="str">
        <f t="shared" si="1"/>
        <v>ORDER1029//CUST4982/45387/FreshMilk/Q-1/*@?##30</v>
      </c>
      <c r="D1944" s="13" t="str">
        <f t="shared" si="2"/>
        <v>ORDER1029CUST498245387FreshMilkQ-1*@?##30</v>
      </c>
      <c r="E1944" s="13" t="str">
        <f t="shared" si="3"/>
        <v>ORDER1029CUST498245387FreshMilkQ130</v>
      </c>
      <c r="F1944" s="14">
        <f t="shared" si="4"/>
        <v>45387</v>
      </c>
      <c r="G1944" s="13" t="str">
        <f t="shared" si="5"/>
        <v>ORDER1029</v>
      </c>
      <c r="H1944" s="13" t="str">
        <f t="shared" si="6"/>
        <v>CUST4982</v>
      </c>
      <c r="I1944" s="13" t="str">
        <f t="shared" si="7"/>
        <v>FreshMilk</v>
      </c>
      <c r="J1944" s="13" t="str">
        <f t="shared" si="8"/>
        <v>1</v>
      </c>
      <c r="K1944" s="13" t="str">
        <f t="shared" si="9"/>
        <v>30</v>
      </c>
    </row>
    <row r="1945">
      <c r="A1945" s="10">
        <v>1944.0</v>
      </c>
      <c r="B1945" s="11" t="s">
        <v>1963</v>
      </c>
      <c r="C1945" s="12" t="str">
        <f t="shared" si="1"/>
        <v>ORDER1029//CUST4982/45387/Eggs/Q-2/*@?##80</v>
      </c>
      <c r="D1945" s="13" t="str">
        <f t="shared" si="2"/>
        <v>ORDER1029CUST498245387EggsQ-2*@?##80</v>
      </c>
      <c r="E1945" s="13" t="str">
        <f t="shared" si="3"/>
        <v>ORDER1029CUST498245387EggsQ280</v>
      </c>
      <c r="F1945" s="14">
        <f t="shared" si="4"/>
        <v>45387</v>
      </c>
      <c r="G1945" s="13" t="str">
        <f t="shared" si="5"/>
        <v>ORDER1029</v>
      </c>
      <c r="H1945" s="13" t="str">
        <f t="shared" si="6"/>
        <v>CUST4982</v>
      </c>
      <c r="I1945" s="13" t="str">
        <f t="shared" si="7"/>
        <v>Eggs</v>
      </c>
      <c r="J1945" s="13" t="str">
        <f t="shared" si="8"/>
        <v>2</v>
      </c>
      <c r="K1945" s="13" t="str">
        <f t="shared" si="9"/>
        <v>80</v>
      </c>
    </row>
    <row r="1946">
      <c r="A1946" s="10">
        <v>1945.0</v>
      </c>
      <c r="B1946" s="11" t="s">
        <v>1964</v>
      </c>
      <c r="C1946" s="12" t="str">
        <f t="shared" si="1"/>
        <v>ORDER1028//CUST1520/45387/ChickenBreast/Q-2/*@?##250</v>
      </c>
      <c r="D1946" s="13" t="str">
        <f t="shared" si="2"/>
        <v>ORDER1028CUST152045387ChickenBreastQ-2*@?##250</v>
      </c>
      <c r="E1946" s="13" t="str">
        <f t="shared" si="3"/>
        <v>ORDER1028CUST152045387ChickenBreastQ2250</v>
      </c>
      <c r="F1946" s="14">
        <f t="shared" si="4"/>
        <v>45387</v>
      </c>
      <c r="G1946" s="13" t="str">
        <f t="shared" si="5"/>
        <v>ORDER1028</v>
      </c>
      <c r="H1946" s="13" t="str">
        <f t="shared" si="6"/>
        <v>CUST1520</v>
      </c>
      <c r="I1946" s="13" t="str">
        <f t="shared" si="7"/>
        <v>ChickenBreast</v>
      </c>
      <c r="J1946" s="13" t="str">
        <f t="shared" si="8"/>
        <v>2</v>
      </c>
      <c r="K1946" s="13" t="str">
        <f t="shared" si="9"/>
        <v>250</v>
      </c>
    </row>
    <row r="1947">
      <c r="A1947" s="10">
        <v>1946.0</v>
      </c>
      <c r="B1947" s="11" t="s">
        <v>1965</v>
      </c>
      <c r="C1947" s="12" t="str">
        <f t="shared" si="1"/>
        <v>ORDER1028//CUST1520/45387/Apples/Q-1/*@?##75</v>
      </c>
      <c r="D1947" s="13" t="str">
        <f t="shared" si="2"/>
        <v>ORDER1028CUST152045387ApplesQ-1*@?##75</v>
      </c>
      <c r="E1947" s="13" t="str">
        <f t="shared" si="3"/>
        <v>ORDER1028CUST152045387ApplesQ175</v>
      </c>
      <c r="F1947" s="14">
        <f t="shared" si="4"/>
        <v>45387</v>
      </c>
      <c r="G1947" s="13" t="str">
        <f t="shared" si="5"/>
        <v>ORDER1028</v>
      </c>
      <c r="H1947" s="13" t="str">
        <f t="shared" si="6"/>
        <v>CUST1520</v>
      </c>
      <c r="I1947" s="13" t="str">
        <f t="shared" si="7"/>
        <v>Apples</v>
      </c>
      <c r="J1947" s="13" t="str">
        <f t="shared" si="8"/>
        <v>1</v>
      </c>
      <c r="K1947" s="13" t="str">
        <f t="shared" si="9"/>
        <v>75</v>
      </c>
    </row>
    <row r="1948">
      <c r="A1948" s="10">
        <v>1947.0</v>
      </c>
      <c r="B1948" s="11" t="s">
        <v>1966</v>
      </c>
      <c r="C1948" s="12" t="str">
        <f t="shared" si="1"/>
        <v>ORDER1027//CUST6669/45387/Bananas/Q-1/*@?##25</v>
      </c>
      <c r="D1948" s="13" t="str">
        <f t="shared" si="2"/>
        <v>ORDER1027CUST666945387BananasQ-1*@?##25</v>
      </c>
      <c r="E1948" s="13" t="str">
        <f t="shared" si="3"/>
        <v>ORDER1027CUST666945387BananasQ125</v>
      </c>
      <c r="F1948" s="14">
        <f t="shared" si="4"/>
        <v>45387</v>
      </c>
      <c r="G1948" s="13" t="str">
        <f t="shared" si="5"/>
        <v>ORDER1027</v>
      </c>
      <c r="H1948" s="13" t="str">
        <f t="shared" si="6"/>
        <v>CUST6669</v>
      </c>
      <c r="I1948" s="13" t="str">
        <f t="shared" si="7"/>
        <v>Bananas</v>
      </c>
      <c r="J1948" s="13" t="str">
        <f t="shared" si="8"/>
        <v>1</v>
      </c>
      <c r="K1948" s="13" t="str">
        <f t="shared" si="9"/>
        <v>25</v>
      </c>
    </row>
    <row r="1949">
      <c r="A1949" s="10">
        <v>1948.0</v>
      </c>
      <c r="B1949" s="11" t="s">
        <v>1967</v>
      </c>
      <c r="C1949" s="12" t="str">
        <f t="shared" si="1"/>
        <v>ORDER1027//CUST6669/45387/Potatoes/Q-1/*@?##15</v>
      </c>
      <c r="D1949" s="13" t="str">
        <f t="shared" si="2"/>
        <v>ORDER1027CUST666945387PotatoesQ-1*@?##15</v>
      </c>
      <c r="E1949" s="13" t="str">
        <f t="shared" si="3"/>
        <v>ORDER1027CUST666945387PotatoesQ115</v>
      </c>
      <c r="F1949" s="14">
        <f t="shared" si="4"/>
        <v>45387</v>
      </c>
      <c r="G1949" s="13" t="str">
        <f t="shared" si="5"/>
        <v>ORDER1027</v>
      </c>
      <c r="H1949" s="13" t="str">
        <f t="shared" si="6"/>
        <v>CUST6669</v>
      </c>
      <c r="I1949" s="13" t="str">
        <f t="shared" si="7"/>
        <v>Potatoes</v>
      </c>
      <c r="J1949" s="13" t="str">
        <f t="shared" si="8"/>
        <v>1</v>
      </c>
      <c r="K1949" s="13" t="str">
        <f t="shared" si="9"/>
        <v>15</v>
      </c>
    </row>
    <row r="1950">
      <c r="A1950" s="10">
        <v>1949.0</v>
      </c>
      <c r="B1950" s="11" t="s">
        <v>1968</v>
      </c>
      <c r="C1950" s="12" t="str">
        <f t="shared" si="1"/>
        <v>ORDER1026//CUST8836/45387/Onions/Q-1/*@?##12.5</v>
      </c>
      <c r="D1950" s="13" t="str">
        <f t="shared" si="2"/>
        <v>ORDER1026CUST883645387OnionsQ-1*@?##12.5</v>
      </c>
      <c r="E1950" s="13" t="str">
        <f t="shared" si="3"/>
        <v>ORDER1026CUST883645387OnionsQ112.5</v>
      </c>
      <c r="F1950" s="14">
        <f t="shared" si="4"/>
        <v>45387</v>
      </c>
      <c r="G1950" s="13" t="str">
        <f t="shared" si="5"/>
        <v>ORDER1026</v>
      </c>
      <c r="H1950" s="13" t="str">
        <f t="shared" si="6"/>
        <v>CUST8836</v>
      </c>
      <c r="I1950" s="13" t="str">
        <f t="shared" si="7"/>
        <v>Onions</v>
      </c>
      <c r="J1950" s="13" t="str">
        <f t="shared" si="8"/>
        <v>1</v>
      </c>
      <c r="K1950" s="13" t="str">
        <f t="shared" si="9"/>
        <v>12.5</v>
      </c>
    </row>
    <row r="1951">
      <c r="A1951" s="10">
        <v>1950.0</v>
      </c>
      <c r="B1951" s="11" t="s">
        <v>1969</v>
      </c>
      <c r="C1951" s="12" t="str">
        <f t="shared" si="1"/>
        <v>ORDER1026//CUST8836/45387/Paneer/Q-1/*@?##40</v>
      </c>
      <c r="D1951" s="13" t="str">
        <f t="shared" si="2"/>
        <v>ORDER1026CUST883645387PaneerQ-1*@?##40</v>
      </c>
      <c r="E1951" s="13" t="str">
        <f t="shared" si="3"/>
        <v>ORDER1026CUST883645387PaneerQ140</v>
      </c>
      <c r="F1951" s="14">
        <f t="shared" si="4"/>
        <v>45387</v>
      </c>
      <c r="G1951" s="13" t="str">
        <f t="shared" si="5"/>
        <v>ORDER1026</v>
      </c>
      <c r="H1951" s="13" t="str">
        <f t="shared" si="6"/>
        <v>CUST8836</v>
      </c>
      <c r="I1951" s="13" t="str">
        <f t="shared" si="7"/>
        <v>Paneer</v>
      </c>
      <c r="J1951" s="13" t="str">
        <f t="shared" si="8"/>
        <v>1</v>
      </c>
      <c r="K1951" s="13" t="str">
        <f t="shared" si="9"/>
        <v>40</v>
      </c>
    </row>
    <row r="1952">
      <c r="A1952" s="10">
        <v>1951.0</v>
      </c>
      <c r="B1952" s="11" t="s">
        <v>1970</v>
      </c>
      <c r="C1952" s="12" t="str">
        <f t="shared" si="1"/>
        <v>ORDER1025//CUST7626/45387/Butter/Q-2/*@?##250</v>
      </c>
      <c r="D1952" s="13" t="str">
        <f t="shared" si="2"/>
        <v>ORDER1025CUST762645387ButterQ-2*@?##250</v>
      </c>
      <c r="E1952" s="13" t="str">
        <f t="shared" si="3"/>
        <v>ORDER1025CUST762645387ButterQ2250</v>
      </c>
      <c r="F1952" s="14">
        <f t="shared" si="4"/>
        <v>45387</v>
      </c>
      <c r="G1952" s="13" t="str">
        <f t="shared" si="5"/>
        <v>ORDER1025</v>
      </c>
      <c r="H1952" s="13" t="str">
        <f t="shared" si="6"/>
        <v>CUST7626</v>
      </c>
      <c r="I1952" s="13" t="str">
        <f t="shared" si="7"/>
        <v>Butter</v>
      </c>
      <c r="J1952" s="13" t="str">
        <f t="shared" si="8"/>
        <v>2</v>
      </c>
      <c r="K1952" s="13" t="str">
        <f t="shared" si="9"/>
        <v>250</v>
      </c>
    </row>
    <row r="1953">
      <c r="A1953" s="10">
        <v>1952.0</v>
      </c>
      <c r="B1953" s="11" t="s">
        <v>1971</v>
      </c>
      <c r="C1953" s="12" t="str">
        <f t="shared" si="1"/>
        <v>ORDER1025//CUST7626/45387/CheeseSlices/Q-1/*@?##60</v>
      </c>
      <c r="D1953" s="13" t="str">
        <f t="shared" si="2"/>
        <v>ORDER1025CUST762645387CheeseSlicesQ-1*@?##60</v>
      </c>
      <c r="E1953" s="13" t="str">
        <f t="shared" si="3"/>
        <v>ORDER1025CUST762645387CheeseSlicesQ160</v>
      </c>
      <c r="F1953" s="14">
        <f t="shared" si="4"/>
        <v>45387</v>
      </c>
      <c r="G1953" s="13" t="str">
        <f t="shared" si="5"/>
        <v>ORDER1025</v>
      </c>
      <c r="H1953" s="13" t="str">
        <f t="shared" si="6"/>
        <v>CUST7626</v>
      </c>
      <c r="I1953" s="13" t="str">
        <f t="shared" si="7"/>
        <v>CheeseSlices</v>
      </c>
      <c r="J1953" s="13" t="str">
        <f t="shared" si="8"/>
        <v>1</v>
      </c>
      <c r="K1953" s="13" t="str">
        <f t="shared" si="9"/>
        <v>60</v>
      </c>
    </row>
    <row r="1954">
      <c r="A1954" s="10">
        <v>1953.0</v>
      </c>
      <c r="B1954" s="11" t="s">
        <v>1972</v>
      </c>
      <c r="C1954" s="12" t="str">
        <f t="shared" si="1"/>
        <v>ORDER1024//CUST4759/45386/Sugar/Q-1/*@?##22.5</v>
      </c>
      <c r="D1954" s="13" t="str">
        <f t="shared" si="2"/>
        <v>ORDER1024CUST475945386SugarQ-1*@?##22.5</v>
      </c>
      <c r="E1954" s="13" t="str">
        <f t="shared" si="3"/>
        <v>ORDER1024CUST475945386SugarQ122.5</v>
      </c>
      <c r="F1954" s="14">
        <f t="shared" si="4"/>
        <v>45386</v>
      </c>
      <c r="G1954" s="13" t="str">
        <f t="shared" si="5"/>
        <v>ORDER1024</v>
      </c>
      <c r="H1954" s="13" t="str">
        <f t="shared" si="6"/>
        <v>CUST4759</v>
      </c>
      <c r="I1954" s="13" t="str">
        <f t="shared" si="7"/>
        <v>Sugar</v>
      </c>
      <c r="J1954" s="13" t="str">
        <f t="shared" si="8"/>
        <v>1</v>
      </c>
      <c r="K1954" s="13" t="str">
        <f t="shared" si="9"/>
        <v>22.5</v>
      </c>
    </row>
    <row r="1955">
      <c r="A1955" s="10">
        <v>1954.0</v>
      </c>
      <c r="B1955" s="11" t="s">
        <v>1973</v>
      </c>
      <c r="C1955" s="12" t="str">
        <f t="shared" si="1"/>
        <v>ORDER1024//CUST4759/45386/CookingOil/Q-1/*@?##75</v>
      </c>
      <c r="D1955" s="13" t="str">
        <f t="shared" si="2"/>
        <v>ORDER1024CUST475945386CookingOilQ-1*@?##75</v>
      </c>
      <c r="E1955" s="13" t="str">
        <f t="shared" si="3"/>
        <v>ORDER1024CUST475945386CookingOilQ175</v>
      </c>
      <c r="F1955" s="14">
        <f t="shared" si="4"/>
        <v>45386</v>
      </c>
      <c r="G1955" s="13" t="str">
        <f t="shared" si="5"/>
        <v>ORDER1024</v>
      </c>
      <c r="H1955" s="13" t="str">
        <f t="shared" si="6"/>
        <v>CUST4759</v>
      </c>
      <c r="I1955" s="13" t="str">
        <f t="shared" si="7"/>
        <v>CookingOil</v>
      </c>
      <c r="J1955" s="13" t="str">
        <f t="shared" si="8"/>
        <v>1</v>
      </c>
      <c r="K1955" s="13" t="str">
        <f t="shared" si="9"/>
        <v>75</v>
      </c>
    </row>
    <row r="1956">
      <c r="A1956" s="10">
        <v>1955.0</v>
      </c>
      <c r="B1956" s="11" t="s">
        <v>1974</v>
      </c>
      <c r="C1956" s="12" t="str">
        <f t="shared" si="1"/>
        <v>ORDER1023//CUST9148/45386/TeaLeaves/Q-1/*@?##60</v>
      </c>
      <c r="D1956" s="13" t="str">
        <f t="shared" si="2"/>
        <v>ORDER1023CUST914845386TeaLeavesQ-1*@?##60</v>
      </c>
      <c r="E1956" s="13" t="str">
        <f t="shared" si="3"/>
        <v>ORDER1023CUST914845386TeaLeavesQ160</v>
      </c>
      <c r="F1956" s="14">
        <f t="shared" si="4"/>
        <v>45386</v>
      </c>
      <c r="G1956" s="13" t="str">
        <f t="shared" si="5"/>
        <v>ORDER1023</v>
      </c>
      <c r="H1956" s="13" t="str">
        <f t="shared" si="6"/>
        <v>CUST9148</v>
      </c>
      <c r="I1956" s="13" t="str">
        <f t="shared" si="7"/>
        <v>TeaLeaves</v>
      </c>
      <c r="J1956" s="13" t="str">
        <f t="shared" si="8"/>
        <v>1</v>
      </c>
      <c r="K1956" s="13" t="str">
        <f t="shared" si="9"/>
        <v>60</v>
      </c>
    </row>
    <row r="1957">
      <c r="A1957" s="10">
        <v>1956.0</v>
      </c>
      <c r="B1957" s="11" t="s">
        <v>1975</v>
      </c>
      <c r="C1957" s="12" t="str">
        <f t="shared" si="1"/>
        <v>ORDER1023//CUST9148/45386/CoffeePowder/Q-1/*@?##45</v>
      </c>
      <c r="D1957" s="13" t="str">
        <f t="shared" si="2"/>
        <v>ORDER1023CUST914845386CoffeePowderQ-1*@?##45</v>
      </c>
      <c r="E1957" s="13" t="str">
        <f t="shared" si="3"/>
        <v>ORDER1023CUST914845386CoffeePowderQ145</v>
      </c>
      <c r="F1957" s="14">
        <f t="shared" si="4"/>
        <v>45386</v>
      </c>
      <c r="G1957" s="13" t="str">
        <f t="shared" si="5"/>
        <v>ORDER1023</v>
      </c>
      <c r="H1957" s="13" t="str">
        <f t="shared" si="6"/>
        <v>CUST9148</v>
      </c>
      <c r="I1957" s="13" t="str">
        <f t="shared" si="7"/>
        <v>CoffeePowder</v>
      </c>
      <c r="J1957" s="13" t="str">
        <f t="shared" si="8"/>
        <v>1</v>
      </c>
      <c r="K1957" s="13" t="str">
        <f t="shared" si="9"/>
        <v>45</v>
      </c>
    </row>
    <row r="1958">
      <c r="A1958" s="10">
        <v>1957.0</v>
      </c>
      <c r="B1958" s="11" t="s">
        <v>1976</v>
      </c>
      <c r="C1958" s="12" t="str">
        <f t="shared" si="1"/>
        <v>ORDER1022//CUST4371/45386/Biscuits/Q-1/*@?##20</v>
      </c>
      <c r="D1958" s="13" t="str">
        <f t="shared" si="2"/>
        <v>ORDER1022CUST437145386BiscuitsQ-1*@?##20</v>
      </c>
      <c r="E1958" s="13" t="str">
        <f t="shared" si="3"/>
        <v>ORDER1022CUST437145386BiscuitsQ120</v>
      </c>
      <c r="F1958" s="14">
        <f t="shared" si="4"/>
        <v>45386</v>
      </c>
      <c r="G1958" s="13" t="str">
        <f t="shared" si="5"/>
        <v>ORDER1022</v>
      </c>
      <c r="H1958" s="13" t="str">
        <f t="shared" si="6"/>
        <v>CUST4371</v>
      </c>
      <c r="I1958" s="13" t="str">
        <f t="shared" si="7"/>
        <v>Biscuits</v>
      </c>
      <c r="J1958" s="13" t="str">
        <f t="shared" si="8"/>
        <v>1</v>
      </c>
      <c r="K1958" s="13" t="str">
        <f t="shared" si="9"/>
        <v>20</v>
      </c>
    </row>
    <row r="1959">
      <c r="A1959" s="10">
        <v>1958.0</v>
      </c>
      <c r="B1959" s="11" t="s">
        <v>1977</v>
      </c>
      <c r="C1959" s="12" t="str">
        <f t="shared" si="1"/>
        <v>ORDER1022//CUST4371/45386/Chocolates/Q-1/*@?##50</v>
      </c>
      <c r="D1959" s="13" t="str">
        <f t="shared" si="2"/>
        <v>ORDER1022CUST437145386ChocolatesQ-1*@?##50</v>
      </c>
      <c r="E1959" s="13" t="str">
        <f t="shared" si="3"/>
        <v>ORDER1022CUST437145386ChocolatesQ150</v>
      </c>
      <c r="F1959" s="14">
        <f t="shared" si="4"/>
        <v>45386</v>
      </c>
      <c r="G1959" s="13" t="str">
        <f t="shared" si="5"/>
        <v>ORDER1022</v>
      </c>
      <c r="H1959" s="13" t="str">
        <f t="shared" si="6"/>
        <v>CUST4371</v>
      </c>
      <c r="I1959" s="13" t="str">
        <f t="shared" si="7"/>
        <v>Chocolates</v>
      </c>
      <c r="J1959" s="13" t="str">
        <f t="shared" si="8"/>
        <v>1</v>
      </c>
      <c r="K1959" s="13" t="str">
        <f t="shared" si="9"/>
        <v>50</v>
      </c>
    </row>
    <row r="1960">
      <c r="A1960" s="10">
        <v>1959.0</v>
      </c>
      <c r="B1960" s="11" t="s">
        <v>1978</v>
      </c>
      <c r="C1960" s="12" t="str">
        <f t="shared" si="1"/>
        <v>ORDER1021//CUST7921/45386/IceCream/Q-1/*@?##90</v>
      </c>
      <c r="D1960" s="13" t="str">
        <f t="shared" si="2"/>
        <v>ORDER1021CUST792145386IceCreamQ-1*@?##90</v>
      </c>
      <c r="E1960" s="13" t="str">
        <f t="shared" si="3"/>
        <v>ORDER1021CUST792145386IceCreamQ190</v>
      </c>
      <c r="F1960" s="14">
        <f t="shared" si="4"/>
        <v>45386</v>
      </c>
      <c r="G1960" s="13" t="str">
        <f t="shared" si="5"/>
        <v>ORDER1021</v>
      </c>
      <c r="H1960" s="13" t="str">
        <f t="shared" si="6"/>
        <v>CUST7921</v>
      </c>
      <c r="I1960" s="13" t="str">
        <f t="shared" si="7"/>
        <v>IceCream</v>
      </c>
      <c r="J1960" s="13" t="str">
        <f t="shared" si="8"/>
        <v>1</v>
      </c>
      <c r="K1960" s="13" t="str">
        <f t="shared" si="9"/>
        <v>90</v>
      </c>
    </row>
    <row r="1961">
      <c r="A1961" s="10">
        <v>1960.0</v>
      </c>
      <c r="B1961" s="11" t="s">
        <v>1979</v>
      </c>
      <c r="C1961" s="12" t="str">
        <f t="shared" si="1"/>
        <v>ORDER1021//CUST7921/45386/SoftDrink/Q-1/*@?##50</v>
      </c>
      <c r="D1961" s="13" t="str">
        <f t="shared" si="2"/>
        <v>ORDER1021CUST792145386SoftDrinkQ-1*@?##50</v>
      </c>
      <c r="E1961" s="13" t="str">
        <f t="shared" si="3"/>
        <v>ORDER1021CUST792145386SoftDrinkQ150</v>
      </c>
      <c r="F1961" s="14">
        <f t="shared" si="4"/>
        <v>45386</v>
      </c>
      <c r="G1961" s="13" t="str">
        <f t="shared" si="5"/>
        <v>ORDER1021</v>
      </c>
      <c r="H1961" s="13" t="str">
        <f t="shared" si="6"/>
        <v>CUST7921</v>
      </c>
      <c r="I1961" s="13" t="str">
        <f t="shared" si="7"/>
        <v>SoftDrink</v>
      </c>
      <c r="J1961" s="13" t="str">
        <f t="shared" si="8"/>
        <v>1</v>
      </c>
      <c r="K1961" s="13" t="str">
        <f t="shared" si="9"/>
        <v>50</v>
      </c>
    </row>
    <row r="1962">
      <c r="A1962" s="10">
        <v>1961.0</v>
      </c>
      <c r="B1962" s="11" t="s">
        <v>1980</v>
      </c>
      <c r="C1962" s="12" t="str">
        <f t="shared" si="1"/>
        <v>ORDER1020//CUST4923/45386/BasmatiRice/Q-1/*@?##60</v>
      </c>
      <c r="D1962" s="13" t="str">
        <f t="shared" si="2"/>
        <v>ORDER1020CUST492345386BasmatiRiceQ-1*@?##60</v>
      </c>
      <c r="E1962" s="13" t="str">
        <f t="shared" si="3"/>
        <v>ORDER1020CUST492345386BasmatiRiceQ160</v>
      </c>
      <c r="F1962" s="14">
        <f t="shared" si="4"/>
        <v>45386</v>
      </c>
      <c r="G1962" s="13" t="str">
        <f t="shared" si="5"/>
        <v>ORDER1020</v>
      </c>
      <c r="H1962" s="13" t="str">
        <f t="shared" si="6"/>
        <v>CUST4923</v>
      </c>
      <c r="I1962" s="13" t="str">
        <f t="shared" si="7"/>
        <v>BasmatiRice</v>
      </c>
      <c r="J1962" s="13" t="str">
        <f t="shared" si="8"/>
        <v>1</v>
      </c>
      <c r="K1962" s="13" t="str">
        <f t="shared" si="9"/>
        <v>60</v>
      </c>
    </row>
    <row r="1963">
      <c r="A1963" s="10">
        <v>1962.0</v>
      </c>
      <c r="B1963" s="11" t="s">
        <v>1981</v>
      </c>
      <c r="C1963" s="12" t="str">
        <f t="shared" si="1"/>
        <v>ORDER1020//CUST4923/45386/WholeWheatBread/Q-1/*@?##20</v>
      </c>
      <c r="D1963" s="13" t="str">
        <f t="shared" si="2"/>
        <v>ORDER1020CUST492345386WholeWheatBreadQ-1*@?##20</v>
      </c>
      <c r="E1963" s="13" t="str">
        <f t="shared" si="3"/>
        <v>ORDER1020CUST492345386WholeWheatBreadQ120</v>
      </c>
      <c r="F1963" s="14">
        <f t="shared" si="4"/>
        <v>45386</v>
      </c>
      <c r="G1963" s="13" t="str">
        <f t="shared" si="5"/>
        <v>ORDER1020</v>
      </c>
      <c r="H1963" s="13" t="str">
        <f t="shared" si="6"/>
        <v>CUST4923</v>
      </c>
      <c r="I1963" s="13" t="str">
        <f t="shared" si="7"/>
        <v>WholeWheatBread</v>
      </c>
      <c r="J1963" s="13" t="str">
        <f t="shared" si="8"/>
        <v>1</v>
      </c>
      <c r="K1963" s="13" t="str">
        <f t="shared" si="9"/>
        <v>20</v>
      </c>
    </row>
    <row r="1964">
      <c r="A1964" s="10">
        <v>1963.0</v>
      </c>
      <c r="B1964" s="11" t="s">
        <v>1982</v>
      </c>
      <c r="C1964" s="12" t="str">
        <f t="shared" si="1"/>
        <v>ORDER1019//CUST9409/45386/FreshMilk/Q-1/*@?##30</v>
      </c>
      <c r="D1964" s="13" t="str">
        <f t="shared" si="2"/>
        <v>ORDER1019CUST940945386FreshMilkQ-1*@?##30</v>
      </c>
      <c r="E1964" s="13" t="str">
        <f t="shared" si="3"/>
        <v>ORDER1019CUST940945386FreshMilkQ130</v>
      </c>
      <c r="F1964" s="14">
        <f t="shared" si="4"/>
        <v>45386</v>
      </c>
      <c r="G1964" s="13" t="str">
        <f t="shared" si="5"/>
        <v>ORDER1019</v>
      </c>
      <c r="H1964" s="13" t="str">
        <f t="shared" si="6"/>
        <v>CUST9409</v>
      </c>
      <c r="I1964" s="13" t="str">
        <f t="shared" si="7"/>
        <v>FreshMilk</v>
      </c>
      <c r="J1964" s="13" t="str">
        <f t="shared" si="8"/>
        <v>1</v>
      </c>
      <c r="K1964" s="13" t="str">
        <f t="shared" si="9"/>
        <v>30</v>
      </c>
    </row>
    <row r="1965">
      <c r="A1965" s="10">
        <v>1964.0</v>
      </c>
      <c r="B1965" s="11" t="s">
        <v>1983</v>
      </c>
      <c r="C1965" s="12" t="str">
        <f t="shared" si="1"/>
        <v>ORDER1019//CUST9409/45386/Eggs/Q-1/*@?##40</v>
      </c>
      <c r="D1965" s="13" t="str">
        <f t="shared" si="2"/>
        <v>ORDER1019CUST940945386EggsQ-1*@?##40</v>
      </c>
      <c r="E1965" s="13" t="str">
        <f t="shared" si="3"/>
        <v>ORDER1019CUST940945386EggsQ140</v>
      </c>
      <c r="F1965" s="14">
        <f t="shared" si="4"/>
        <v>45386</v>
      </c>
      <c r="G1965" s="13" t="str">
        <f t="shared" si="5"/>
        <v>ORDER1019</v>
      </c>
      <c r="H1965" s="13" t="str">
        <f t="shared" si="6"/>
        <v>CUST9409</v>
      </c>
      <c r="I1965" s="13" t="str">
        <f t="shared" si="7"/>
        <v>Eggs</v>
      </c>
      <c r="J1965" s="13" t="str">
        <f t="shared" si="8"/>
        <v>1</v>
      </c>
      <c r="K1965" s="13" t="str">
        <f t="shared" si="9"/>
        <v>40</v>
      </c>
    </row>
    <row r="1966">
      <c r="A1966" s="10">
        <v>1965.0</v>
      </c>
      <c r="B1966" s="11" t="s">
        <v>1984</v>
      </c>
      <c r="C1966" s="12" t="str">
        <f t="shared" si="1"/>
        <v>ORDER1018//CUST8449/45385/ChickenBreast/Q-2/*@?##250</v>
      </c>
      <c r="D1966" s="13" t="str">
        <f t="shared" si="2"/>
        <v>ORDER1018CUST844945385ChickenBreastQ-2*@?##250</v>
      </c>
      <c r="E1966" s="13" t="str">
        <f t="shared" si="3"/>
        <v>ORDER1018CUST844945385ChickenBreastQ2250</v>
      </c>
      <c r="F1966" s="14">
        <f t="shared" si="4"/>
        <v>45385</v>
      </c>
      <c r="G1966" s="13" t="str">
        <f t="shared" si="5"/>
        <v>ORDER1018</v>
      </c>
      <c r="H1966" s="13" t="str">
        <f t="shared" si="6"/>
        <v>CUST8449</v>
      </c>
      <c r="I1966" s="13" t="str">
        <f t="shared" si="7"/>
        <v>ChickenBreast</v>
      </c>
      <c r="J1966" s="13" t="str">
        <f t="shared" si="8"/>
        <v>2</v>
      </c>
      <c r="K1966" s="13" t="str">
        <f t="shared" si="9"/>
        <v>250</v>
      </c>
    </row>
    <row r="1967">
      <c r="A1967" s="10">
        <v>1966.0</v>
      </c>
      <c r="B1967" s="11" t="s">
        <v>1985</v>
      </c>
      <c r="C1967" s="12" t="str">
        <f t="shared" si="1"/>
        <v>ORDER1018//CUST8449/45385/Apples/Q-1/*@?##75</v>
      </c>
      <c r="D1967" s="13" t="str">
        <f t="shared" si="2"/>
        <v>ORDER1018CUST844945385ApplesQ-1*@?##75</v>
      </c>
      <c r="E1967" s="13" t="str">
        <f t="shared" si="3"/>
        <v>ORDER1018CUST844945385ApplesQ175</v>
      </c>
      <c r="F1967" s="14">
        <f t="shared" si="4"/>
        <v>45385</v>
      </c>
      <c r="G1967" s="13" t="str">
        <f t="shared" si="5"/>
        <v>ORDER1018</v>
      </c>
      <c r="H1967" s="13" t="str">
        <f t="shared" si="6"/>
        <v>CUST8449</v>
      </c>
      <c r="I1967" s="13" t="str">
        <f t="shared" si="7"/>
        <v>Apples</v>
      </c>
      <c r="J1967" s="13" t="str">
        <f t="shared" si="8"/>
        <v>1</v>
      </c>
      <c r="K1967" s="13" t="str">
        <f t="shared" si="9"/>
        <v>75</v>
      </c>
    </row>
    <row r="1968">
      <c r="A1968" s="10">
        <v>1967.0</v>
      </c>
      <c r="B1968" s="11" t="s">
        <v>1986</v>
      </c>
      <c r="C1968" s="12" t="str">
        <f t="shared" si="1"/>
        <v>ORDER1017//CUST1879/45385/Bananas/Q-1/*@?##25</v>
      </c>
      <c r="D1968" s="13" t="str">
        <f t="shared" si="2"/>
        <v>ORDER1017CUST187945385BananasQ-1*@?##25</v>
      </c>
      <c r="E1968" s="13" t="str">
        <f t="shared" si="3"/>
        <v>ORDER1017CUST187945385BananasQ125</v>
      </c>
      <c r="F1968" s="14">
        <f t="shared" si="4"/>
        <v>45385</v>
      </c>
      <c r="G1968" s="13" t="str">
        <f t="shared" si="5"/>
        <v>ORDER1017</v>
      </c>
      <c r="H1968" s="13" t="str">
        <f t="shared" si="6"/>
        <v>CUST1879</v>
      </c>
      <c r="I1968" s="13" t="str">
        <f t="shared" si="7"/>
        <v>Bananas</v>
      </c>
      <c r="J1968" s="13" t="str">
        <f t="shared" si="8"/>
        <v>1</v>
      </c>
      <c r="K1968" s="13" t="str">
        <f t="shared" si="9"/>
        <v>25</v>
      </c>
    </row>
    <row r="1969">
      <c r="A1969" s="10">
        <v>1968.0</v>
      </c>
      <c r="B1969" s="11" t="s">
        <v>1987</v>
      </c>
      <c r="C1969" s="12" t="str">
        <f t="shared" si="1"/>
        <v>ORDER1017//CUST1879/45385/Potatoes/Q-2/*@?##30</v>
      </c>
      <c r="D1969" s="13" t="str">
        <f t="shared" si="2"/>
        <v>ORDER1017CUST187945385PotatoesQ-2*@?##30</v>
      </c>
      <c r="E1969" s="13" t="str">
        <f t="shared" si="3"/>
        <v>ORDER1017CUST187945385PotatoesQ230</v>
      </c>
      <c r="F1969" s="14">
        <f t="shared" si="4"/>
        <v>45385</v>
      </c>
      <c r="G1969" s="13" t="str">
        <f t="shared" si="5"/>
        <v>ORDER1017</v>
      </c>
      <c r="H1969" s="13" t="str">
        <f t="shared" si="6"/>
        <v>CUST1879</v>
      </c>
      <c r="I1969" s="13" t="str">
        <f t="shared" si="7"/>
        <v>Potatoes</v>
      </c>
      <c r="J1969" s="13" t="str">
        <f t="shared" si="8"/>
        <v>2</v>
      </c>
      <c r="K1969" s="13" t="str">
        <f t="shared" si="9"/>
        <v>30</v>
      </c>
    </row>
    <row r="1970">
      <c r="A1970" s="10">
        <v>1969.0</v>
      </c>
      <c r="B1970" s="11" t="s">
        <v>1988</v>
      </c>
      <c r="C1970" s="12" t="str">
        <f t="shared" si="1"/>
        <v>ORDER1016//CUST6228/45385/Onions/Q-1/*@?##12.5</v>
      </c>
      <c r="D1970" s="13" t="str">
        <f t="shared" si="2"/>
        <v>ORDER1016CUST622845385OnionsQ-1*@?##12.5</v>
      </c>
      <c r="E1970" s="13" t="str">
        <f t="shared" si="3"/>
        <v>ORDER1016CUST622845385OnionsQ112.5</v>
      </c>
      <c r="F1970" s="14">
        <f t="shared" si="4"/>
        <v>45385</v>
      </c>
      <c r="G1970" s="13" t="str">
        <f t="shared" si="5"/>
        <v>ORDER1016</v>
      </c>
      <c r="H1970" s="13" t="str">
        <f t="shared" si="6"/>
        <v>CUST6228</v>
      </c>
      <c r="I1970" s="13" t="str">
        <f t="shared" si="7"/>
        <v>Onions</v>
      </c>
      <c r="J1970" s="13" t="str">
        <f t="shared" si="8"/>
        <v>1</v>
      </c>
      <c r="K1970" s="13" t="str">
        <f t="shared" si="9"/>
        <v>12.5</v>
      </c>
    </row>
    <row r="1971">
      <c r="A1971" s="10">
        <v>1970.0</v>
      </c>
      <c r="B1971" s="11" t="s">
        <v>1989</v>
      </c>
      <c r="C1971" s="12" t="str">
        <f t="shared" si="1"/>
        <v>ORDER1016//CUST6228/45385/Paneer/Q-1/*@?##40</v>
      </c>
      <c r="D1971" s="13" t="str">
        <f t="shared" si="2"/>
        <v>ORDER1016CUST622845385PaneerQ-1*@?##40</v>
      </c>
      <c r="E1971" s="13" t="str">
        <f t="shared" si="3"/>
        <v>ORDER1016CUST622845385PaneerQ140</v>
      </c>
      <c r="F1971" s="14">
        <f t="shared" si="4"/>
        <v>45385</v>
      </c>
      <c r="G1971" s="13" t="str">
        <f t="shared" si="5"/>
        <v>ORDER1016</v>
      </c>
      <c r="H1971" s="13" t="str">
        <f t="shared" si="6"/>
        <v>CUST6228</v>
      </c>
      <c r="I1971" s="13" t="str">
        <f t="shared" si="7"/>
        <v>Paneer</v>
      </c>
      <c r="J1971" s="13" t="str">
        <f t="shared" si="8"/>
        <v>1</v>
      </c>
      <c r="K1971" s="13" t="str">
        <f t="shared" si="9"/>
        <v>40</v>
      </c>
    </row>
    <row r="1972">
      <c r="A1972" s="10">
        <v>1971.0</v>
      </c>
      <c r="B1972" s="11" t="s">
        <v>1990</v>
      </c>
      <c r="C1972" s="12" t="str">
        <f t="shared" si="1"/>
        <v>ORDER1015//CUST2982/45385/Butter/Q-1/*@?##125</v>
      </c>
      <c r="D1972" s="13" t="str">
        <f t="shared" si="2"/>
        <v>ORDER1015CUST298245385ButterQ-1*@?##125</v>
      </c>
      <c r="E1972" s="13" t="str">
        <f t="shared" si="3"/>
        <v>ORDER1015CUST298245385ButterQ1125</v>
      </c>
      <c r="F1972" s="14">
        <f t="shared" si="4"/>
        <v>45385</v>
      </c>
      <c r="G1972" s="13" t="str">
        <f t="shared" si="5"/>
        <v>ORDER1015</v>
      </c>
      <c r="H1972" s="13" t="str">
        <f t="shared" si="6"/>
        <v>CUST2982</v>
      </c>
      <c r="I1972" s="13" t="str">
        <f t="shared" si="7"/>
        <v>Butter</v>
      </c>
      <c r="J1972" s="13" t="str">
        <f t="shared" si="8"/>
        <v>1</v>
      </c>
      <c r="K1972" s="13" t="str">
        <f t="shared" si="9"/>
        <v>125</v>
      </c>
    </row>
    <row r="1973">
      <c r="A1973" s="10">
        <v>1972.0</v>
      </c>
      <c r="B1973" s="11" t="s">
        <v>1991</v>
      </c>
      <c r="C1973" s="12" t="str">
        <f t="shared" si="1"/>
        <v>ORDER1015//CUST2982/45385/CheeseSlices/Q-1/*@?##60</v>
      </c>
      <c r="D1973" s="13" t="str">
        <f t="shared" si="2"/>
        <v>ORDER1015CUST298245385CheeseSlicesQ-1*@?##60</v>
      </c>
      <c r="E1973" s="13" t="str">
        <f t="shared" si="3"/>
        <v>ORDER1015CUST298245385CheeseSlicesQ160</v>
      </c>
      <c r="F1973" s="14">
        <f t="shared" si="4"/>
        <v>45385</v>
      </c>
      <c r="G1973" s="13" t="str">
        <f t="shared" si="5"/>
        <v>ORDER1015</v>
      </c>
      <c r="H1973" s="13" t="str">
        <f t="shared" si="6"/>
        <v>CUST2982</v>
      </c>
      <c r="I1973" s="13" t="str">
        <f t="shared" si="7"/>
        <v>CheeseSlices</v>
      </c>
      <c r="J1973" s="13" t="str">
        <f t="shared" si="8"/>
        <v>1</v>
      </c>
      <c r="K1973" s="13" t="str">
        <f t="shared" si="9"/>
        <v>60</v>
      </c>
    </row>
    <row r="1974">
      <c r="A1974" s="10">
        <v>1973.0</v>
      </c>
      <c r="B1974" s="11" t="s">
        <v>1992</v>
      </c>
      <c r="C1974" s="12" t="str">
        <f t="shared" si="1"/>
        <v>ORDER1014//CUST9276/45385/Sugar/Q-2/*@?##45</v>
      </c>
      <c r="D1974" s="13" t="str">
        <f t="shared" si="2"/>
        <v>ORDER1014CUST927645385SugarQ-2*@?##45</v>
      </c>
      <c r="E1974" s="13" t="str">
        <f t="shared" si="3"/>
        <v>ORDER1014CUST927645385SugarQ245</v>
      </c>
      <c r="F1974" s="14">
        <f t="shared" si="4"/>
        <v>45385</v>
      </c>
      <c r="G1974" s="13" t="str">
        <f t="shared" si="5"/>
        <v>ORDER1014</v>
      </c>
      <c r="H1974" s="13" t="str">
        <f t="shared" si="6"/>
        <v>CUST9276</v>
      </c>
      <c r="I1974" s="13" t="str">
        <f t="shared" si="7"/>
        <v>Sugar</v>
      </c>
      <c r="J1974" s="13" t="str">
        <f t="shared" si="8"/>
        <v>2</v>
      </c>
      <c r="K1974" s="13" t="str">
        <f t="shared" si="9"/>
        <v>45</v>
      </c>
    </row>
    <row r="1975">
      <c r="A1975" s="10">
        <v>1974.0</v>
      </c>
      <c r="B1975" s="11" t="s">
        <v>1993</v>
      </c>
      <c r="C1975" s="12" t="str">
        <f t="shared" si="1"/>
        <v>ORDER1014//CUST9276/45385/CookingOil/Q-1/*@?##75</v>
      </c>
      <c r="D1975" s="13" t="str">
        <f t="shared" si="2"/>
        <v>ORDER1014CUST927645385CookingOilQ-1*@?##75</v>
      </c>
      <c r="E1975" s="13" t="str">
        <f t="shared" si="3"/>
        <v>ORDER1014CUST927645385CookingOilQ175</v>
      </c>
      <c r="F1975" s="14">
        <f t="shared" si="4"/>
        <v>45385</v>
      </c>
      <c r="G1975" s="13" t="str">
        <f t="shared" si="5"/>
        <v>ORDER1014</v>
      </c>
      <c r="H1975" s="13" t="str">
        <f t="shared" si="6"/>
        <v>CUST9276</v>
      </c>
      <c r="I1975" s="13" t="str">
        <f t="shared" si="7"/>
        <v>CookingOil</v>
      </c>
      <c r="J1975" s="13" t="str">
        <f t="shared" si="8"/>
        <v>1</v>
      </c>
      <c r="K1975" s="13" t="str">
        <f t="shared" si="9"/>
        <v>75</v>
      </c>
    </row>
    <row r="1976">
      <c r="A1976" s="10">
        <v>1975.0</v>
      </c>
      <c r="B1976" s="11" t="s">
        <v>1994</v>
      </c>
      <c r="C1976" s="12" t="str">
        <f t="shared" si="1"/>
        <v>ORDER1013//CUST4164/45385/TeaLeaves/Q-1/*@?##60</v>
      </c>
      <c r="D1976" s="13" t="str">
        <f t="shared" si="2"/>
        <v>ORDER1013CUST416445385TeaLeavesQ-1*@?##60</v>
      </c>
      <c r="E1976" s="13" t="str">
        <f t="shared" si="3"/>
        <v>ORDER1013CUST416445385TeaLeavesQ160</v>
      </c>
      <c r="F1976" s="14">
        <f t="shared" si="4"/>
        <v>45385</v>
      </c>
      <c r="G1976" s="13" t="str">
        <f t="shared" si="5"/>
        <v>ORDER1013</v>
      </c>
      <c r="H1976" s="13" t="str">
        <f t="shared" si="6"/>
        <v>CUST4164</v>
      </c>
      <c r="I1976" s="13" t="str">
        <f t="shared" si="7"/>
        <v>TeaLeaves</v>
      </c>
      <c r="J1976" s="13" t="str">
        <f t="shared" si="8"/>
        <v>1</v>
      </c>
      <c r="K1976" s="13" t="str">
        <f t="shared" si="9"/>
        <v>60</v>
      </c>
    </row>
    <row r="1977">
      <c r="A1977" s="10">
        <v>1976.0</v>
      </c>
      <c r="B1977" s="11" t="s">
        <v>1995</v>
      </c>
      <c r="C1977" s="12" t="str">
        <f t="shared" si="1"/>
        <v>ORDER1013//CUST4164/45385/CoffeePowder/Q-2/*@?##90</v>
      </c>
      <c r="D1977" s="13" t="str">
        <f t="shared" si="2"/>
        <v>ORDER1013CUST416445385CoffeePowderQ-2*@?##90</v>
      </c>
      <c r="E1977" s="13" t="str">
        <f t="shared" si="3"/>
        <v>ORDER1013CUST416445385CoffeePowderQ290</v>
      </c>
      <c r="F1977" s="14">
        <f t="shared" si="4"/>
        <v>45385</v>
      </c>
      <c r="G1977" s="13" t="str">
        <f t="shared" si="5"/>
        <v>ORDER1013</v>
      </c>
      <c r="H1977" s="13" t="str">
        <f t="shared" si="6"/>
        <v>CUST4164</v>
      </c>
      <c r="I1977" s="13" t="str">
        <f t="shared" si="7"/>
        <v>CoffeePowder</v>
      </c>
      <c r="J1977" s="13" t="str">
        <f t="shared" si="8"/>
        <v>2</v>
      </c>
      <c r="K1977" s="13" t="str">
        <f t="shared" si="9"/>
        <v>90</v>
      </c>
    </row>
    <row r="1978">
      <c r="A1978" s="10">
        <v>1977.0</v>
      </c>
      <c r="B1978" s="11" t="s">
        <v>1996</v>
      </c>
      <c r="C1978" s="12" t="str">
        <f t="shared" si="1"/>
        <v>ORDER1012//CUST9821/45384/Biscuits/Q-2/*@?##40</v>
      </c>
      <c r="D1978" s="13" t="str">
        <f t="shared" si="2"/>
        <v>ORDER1012CUST982145384BiscuitsQ-2*@?##40</v>
      </c>
      <c r="E1978" s="13" t="str">
        <f t="shared" si="3"/>
        <v>ORDER1012CUST982145384BiscuitsQ240</v>
      </c>
      <c r="F1978" s="14">
        <f t="shared" si="4"/>
        <v>45384</v>
      </c>
      <c r="G1978" s="13" t="str">
        <f t="shared" si="5"/>
        <v>ORDER1012</v>
      </c>
      <c r="H1978" s="13" t="str">
        <f t="shared" si="6"/>
        <v>CUST9821</v>
      </c>
      <c r="I1978" s="13" t="str">
        <f t="shared" si="7"/>
        <v>Biscuits</v>
      </c>
      <c r="J1978" s="13" t="str">
        <f t="shared" si="8"/>
        <v>2</v>
      </c>
      <c r="K1978" s="13" t="str">
        <f t="shared" si="9"/>
        <v>40</v>
      </c>
    </row>
    <row r="1979">
      <c r="A1979" s="10">
        <v>1978.0</v>
      </c>
      <c r="B1979" s="11" t="s">
        <v>1997</v>
      </c>
      <c r="C1979" s="12" t="str">
        <f t="shared" si="1"/>
        <v>ORDER1012//CUST9821/45384/Chocolates/Q-1/*@?##50</v>
      </c>
      <c r="D1979" s="13" t="str">
        <f t="shared" si="2"/>
        <v>ORDER1012CUST982145384ChocolatesQ-1*@?##50</v>
      </c>
      <c r="E1979" s="13" t="str">
        <f t="shared" si="3"/>
        <v>ORDER1012CUST982145384ChocolatesQ150</v>
      </c>
      <c r="F1979" s="14">
        <f t="shared" si="4"/>
        <v>45384</v>
      </c>
      <c r="G1979" s="13" t="str">
        <f t="shared" si="5"/>
        <v>ORDER1012</v>
      </c>
      <c r="H1979" s="13" t="str">
        <f t="shared" si="6"/>
        <v>CUST9821</v>
      </c>
      <c r="I1979" s="13" t="str">
        <f t="shared" si="7"/>
        <v>Chocolates</v>
      </c>
      <c r="J1979" s="13" t="str">
        <f t="shared" si="8"/>
        <v>1</v>
      </c>
      <c r="K1979" s="13" t="str">
        <f t="shared" si="9"/>
        <v>50</v>
      </c>
    </row>
    <row r="1980">
      <c r="A1980" s="10">
        <v>1979.0</v>
      </c>
      <c r="B1980" s="11" t="s">
        <v>1998</v>
      </c>
      <c r="C1980" s="12" t="str">
        <f t="shared" si="1"/>
        <v>ORDER1011//CUST8135/45384/IceCream/Q-1/*@?##90</v>
      </c>
      <c r="D1980" s="13" t="str">
        <f t="shared" si="2"/>
        <v>ORDER1011CUST813545384IceCreamQ-1*@?##90</v>
      </c>
      <c r="E1980" s="13" t="str">
        <f t="shared" si="3"/>
        <v>ORDER1011CUST813545384IceCreamQ190</v>
      </c>
      <c r="F1980" s="14">
        <f t="shared" si="4"/>
        <v>45384</v>
      </c>
      <c r="G1980" s="13" t="str">
        <f t="shared" si="5"/>
        <v>ORDER1011</v>
      </c>
      <c r="H1980" s="13" t="str">
        <f t="shared" si="6"/>
        <v>CUST8135</v>
      </c>
      <c r="I1980" s="13" t="str">
        <f t="shared" si="7"/>
        <v>IceCream</v>
      </c>
      <c r="J1980" s="13" t="str">
        <f t="shared" si="8"/>
        <v>1</v>
      </c>
      <c r="K1980" s="13" t="str">
        <f t="shared" si="9"/>
        <v>90</v>
      </c>
    </row>
    <row r="1981">
      <c r="A1981" s="10">
        <v>1980.0</v>
      </c>
      <c r="B1981" s="11" t="s">
        <v>1999</v>
      </c>
      <c r="C1981" s="12" t="str">
        <f t="shared" si="1"/>
        <v>ORDER1011//CUST8135/45384/SoftDrink/Q-1/*@?##50</v>
      </c>
      <c r="D1981" s="13" t="str">
        <f t="shared" si="2"/>
        <v>ORDER1011CUST813545384SoftDrinkQ-1*@?##50</v>
      </c>
      <c r="E1981" s="13" t="str">
        <f t="shared" si="3"/>
        <v>ORDER1011CUST813545384SoftDrinkQ150</v>
      </c>
      <c r="F1981" s="14">
        <f t="shared" si="4"/>
        <v>45384</v>
      </c>
      <c r="G1981" s="13" t="str">
        <f t="shared" si="5"/>
        <v>ORDER1011</v>
      </c>
      <c r="H1981" s="13" t="str">
        <f t="shared" si="6"/>
        <v>CUST8135</v>
      </c>
      <c r="I1981" s="13" t="str">
        <f t="shared" si="7"/>
        <v>SoftDrink</v>
      </c>
      <c r="J1981" s="13" t="str">
        <f t="shared" si="8"/>
        <v>1</v>
      </c>
      <c r="K1981" s="13" t="str">
        <f t="shared" si="9"/>
        <v>50</v>
      </c>
    </row>
    <row r="1982">
      <c r="A1982" s="10">
        <v>1981.0</v>
      </c>
      <c r="B1982" s="11" t="s">
        <v>2000</v>
      </c>
      <c r="C1982" s="12" t="str">
        <f t="shared" si="1"/>
        <v>ORDER1010//CUST3846/45384/BasmatiRice/Q-1/*@?##60</v>
      </c>
      <c r="D1982" s="13" t="str">
        <f t="shared" si="2"/>
        <v>ORDER1010CUST384645384BasmatiRiceQ-1*@?##60</v>
      </c>
      <c r="E1982" s="13" t="str">
        <f t="shared" si="3"/>
        <v>ORDER1010CUST384645384BasmatiRiceQ160</v>
      </c>
      <c r="F1982" s="14">
        <f t="shared" si="4"/>
        <v>45384</v>
      </c>
      <c r="G1982" s="13" t="str">
        <f t="shared" si="5"/>
        <v>ORDER1010</v>
      </c>
      <c r="H1982" s="13" t="str">
        <f t="shared" si="6"/>
        <v>CUST3846</v>
      </c>
      <c r="I1982" s="13" t="str">
        <f t="shared" si="7"/>
        <v>BasmatiRice</v>
      </c>
      <c r="J1982" s="13" t="str">
        <f t="shared" si="8"/>
        <v>1</v>
      </c>
      <c r="K1982" s="13" t="str">
        <f t="shared" si="9"/>
        <v>60</v>
      </c>
    </row>
    <row r="1983">
      <c r="A1983" s="10">
        <v>1982.0</v>
      </c>
      <c r="B1983" s="11" t="s">
        <v>2001</v>
      </c>
      <c r="C1983" s="12" t="str">
        <f t="shared" si="1"/>
        <v>ORDER1010//CUST3846/45384/WholeWheatBread/Q-2/*@?##40</v>
      </c>
      <c r="D1983" s="13" t="str">
        <f t="shared" si="2"/>
        <v>ORDER1010CUST384645384WholeWheatBreadQ-2*@?##40</v>
      </c>
      <c r="E1983" s="13" t="str">
        <f t="shared" si="3"/>
        <v>ORDER1010CUST384645384WholeWheatBreadQ240</v>
      </c>
      <c r="F1983" s="14">
        <f t="shared" si="4"/>
        <v>45384</v>
      </c>
      <c r="G1983" s="13" t="str">
        <f t="shared" si="5"/>
        <v>ORDER1010</v>
      </c>
      <c r="H1983" s="13" t="str">
        <f t="shared" si="6"/>
        <v>CUST3846</v>
      </c>
      <c r="I1983" s="13" t="str">
        <f t="shared" si="7"/>
        <v>WholeWheatBread</v>
      </c>
      <c r="J1983" s="13" t="str">
        <f t="shared" si="8"/>
        <v>2</v>
      </c>
      <c r="K1983" s="13" t="str">
        <f t="shared" si="9"/>
        <v>40</v>
      </c>
    </row>
    <row r="1984">
      <c r="A1984" s="10">
        <v>1983.0</v>
      </c>
      <c r="B1984" s="11" t="s">
        <v>2002</v>
      </c>
      <c r="C1984" s="12" t="str">
        <f t="shared" si="1"/>
        <v>ORDER1009//CUST4729/45384/FreshMilk/Q-1/*@?##30</v>
      </c>
      <c r="D1984" s="13" t="str">
        <f t="shared" si="2"/>
        <v>ORDER1009CUST472945384FreshMilkQ-1*@?##30</v>
      </c>
      <c r="E1984" s="13" t="str">
        <f t="shared" si="3"/>
        <v>ORDER1009CUST472945384FreshMilkQ130</v>
      </c>
      <c r="F1984" s="14">
        <f t="shared" si="4"/>
        <v>45384</v>
      </c>
      <c r="G1984" s="13" t="str">
        <f t="shared" si="5"/>
        <v>ORDER1009</v>
      </c>
      <c r="H1984" s="13" t="str">
        <f t="shared" si="6"/>
        <v>CUST4729</v>
      </c>
      <c r="I1984" s="13" t="str">
        <f t="shared" si="7"/>
        <v>FreshMilk</v>
      </c>
      <c r="J1984" s="13" t="str">
        <f t="shared" si="8"/>
        <v>1</v>
      </c>
      <c r="K1984" s="13" t="str">
        <f t="shared" si="9"/>
        <v>30</v>
      </c>
    </row>
    <row r="1985">
      <c r="A1985" s="10">
        <v>1984.0</v>
      </c>
      <c r="B1985" s="11" t="s">
        <v>2003</v>
      </c>
      <c r="C1985" s="12" t="str">
        <f t="shared" si="1"/>
        <v>ORDER1009//CUST4729/45384/Eggs/Q-2/*@?##80</v>
      </c>
      <c r="D1985" s="13" t="str">
        <f t="shared" si="2"/>
        <v>ORDER1009CUST472945384EggsQ-2*@?##80</v>
      </c>
      <c r="E1985" s="13" t="str">
        <f t="shared" si="3"/>
        <v>ORDER1009CUST472945384EggsQ280</v>
      </c>
      <c r="F1985" s="14">
        <f t="shared" si="4"/>
        <v>45384</v>
      </c>
      <c r="G1985" s="13" t="str">
        <f t="shared" si="5"/>
        <v>ORDER1009</v>
      </c>
      <c r="H1985" s="13" t="str">
        <f t="shared" si="6"/>
        <v>CUST4729</v>
      </c>
      <c r="I1985" s="13" t="str">
        <f t="shared" si="7"/>
        <v>Eggs</v>
      </c>
      <c r="J1985" s="13" t="str">
        <f t="shared" si="8"/>
        <v>2</v>
      </c>
      <c r="K1985" s="13" t="str">
        <f t="shared" si="9"/>
        <v>80</v>
      </c>
    </row>
    <row r="1986">
      <c r="A1986" s="10">
        <v>1985.0</v>
      </c>
      <c r="B1986" s="11" t="s">
        <v>2004</v>
      </c>
      <c r="C1986" s="12" t="str">
        <f t="shared" si="1"/>
        <v>ORDER1008//CUST8381/45384/ChickenBreast/Q-1/*@?##125</v>
      </c>
      <c r="D1986" s="13" t="str">
        <f t="shared" si="2"/>
        <v>ORDER1008CUST838145384ChickenBreastQ-1*@?##125</v>
      </c>
      <c r="E1986" s="13" t="str">
        <f t="shared" si="3"/>
        <v>ORDER1008CUST838145384ChickenBreastQ1125</v>
      </c>
      <c r="F1986" s="14">
        <f t="shared" si="4"/>
        <v>45384</v>
      </c>
      <c r="G1986" s="13" t="str">
        <f t="shared" si="5"/>
        <v>ORDER1008</v>
      </c>
      <c r="H1986" s="13" t="str">
        <f t="shared" si="6"/>
        <v>CUST8381</v>
      </c>
      <c r="I1986" s="13" t="str">
        <f t="shared" si="7"/>
        <v>ChickenBreast</v>
      </c>
      <c r="J1986" s="13" t="str">
        <f t="shared" si="8"/>
        <v>1</v>
      </c>
      <c r="K1986" s="13" t="str">
        <f t="shared" si="9"/>
        <v>125</v>
      </c>
    </row>
    <row r="1987">
      <c r="A1987" s="10">
        <v>1986.0</v>
      </c>
      <c r="B1987" s="11" t="s">
        <v>2005</v>
      </c>
      <c r="C1987" s="12" t="str">
        <f t="shared" si="1"/>
        <v>ORDER1008//CUST8381/45384/Apples/Q-1/*@?##75</v>
      </c>
      <c r="D1987" s="13" t="str">
        <f t="shared" si="2"/>
        <v>ORDER1008CUST838145384ApplesQ-1*@?##75</v>
      </c>
      <c r="E1987" s="13" t="str">
        <f t="shared" si="3"/>
        <v>ORDER1008CUST838145384ApplesQ175</v>
      </c>
      <c r="F1987" s="14">
        <f t="shared" si="4"/>
        <v>45384</v>
      </c>
      <c r="G1987" s="13" t="str">
        <f t="shared" si="5"/>
        <v>ORDER1008</v>
      </c>
      <c r="H1987" s="13" t="str">
        <f t="shared" si="6"/>
        <v>CUST8381</v>
      </c>
      <c r="I1987" s="13" t="str">
        <f t="shared" si="7"/>
        <v>Apples</v>
      </c>
      <c r="J1987" s="13" t="str">
        <f t="shared" si="8"/>
        <v>1</v>
      </c>
      <c r="K1987" s="13" t="str">
        <f t="shared" si="9"/>
        <v>75</v>
      </c>
    </row>
    <row r="1988">
      <c r="A1988" s="10">
        <v>1987.0</v>
      </c>
      <c r="B1988" s="11" t="s">
        <v>2006</v>
      </c>
      <c r="C1988" s="12" t="str">
        <f t="shared" si="1"/>
        <v>ORDER1007//CUST5905/45384/Bananas/Q-1/*@?##25</v>
      </c>
      <c r="D1988" s="13" t="str">
        <f t="shared" si="2"/>
        <v>ORDER1007CUST590545384BananasQ-1*@?##25</v>
      </c>
      <c r="E1988" s="13" t="str">
        <f t="shared" si="3"/>
        <v>ORDER1007CUST590545384BananasQ125</v>
      </c>
      <c r="F1988" s="14">
        <f t="shared" si="4"/>
        <v>45384</v>
      </c>
      <c r="G1988" s="13" t="str">
        <f t="shared" si="5"/>
        <v>ORDER1007</v>
      </c>
      <c r="H1988" s="13" t="str">
        <f t="shared" si="6"/>
        <v>CUST5905</v>
      </c>
      <c r="I1988" s="13" t="str">
        <f t="shared" si="7"/>
        <v>Bananas</v>
      </c>
      <c r="J1988" s="13" t="str">
        <f t="shared" si="8"/>
        <v>1</v>
      </c>
      <c r="K1988" s="13" t="str">
        <f t="shared" si="9"/>
        <v>25</v>
      </c>
    </row>
    <row r="1989">
      <c r="A1989" s="10">
        <v>1988.0</v>
      </c>
      <c r="B1989" s="11" t="s">
        <v>2007</v>
      </c>
      <c r="C1989" s="12" t="str">
        <f t="shared" si="1"/>
        <v>ORDER1007//CUST5905/45384/Potatoes/Q-1/*@?##15</v>
      </c>
      <c r="D1989" s="13" t="str">
        <f t="shared" si="2"/>
        <v>ORDER1007CUST590545384PotatoesQ-1*@?##15</v>
      </c>
      <c r="E1989" s="13" t="str">
        <f t="shared" si="3"/>
        <v>ORDER1007CUST590545384PotatoesQ115</v>
      </c>
      <c r="F1989" s="14">
        <f t="shared" si="4"/>
        <v>45384</v>
      </c>
      <c r="G1989" s="13" t="str">
        <f t="shared" si="5"/>
        <v>ORDER1007</v>
      </c>
      <c r="H1989" s="13" t="str">
        <f t="shared" si="6"/>
        <v>CUST5905</v>
      </c>
      <c r="I1989" s="13" t="str">
        <f t="shared" si="7"/>
        <v>Potatoes</v>
      </c>
      <c r="J1989" s="13" t="str">
        <f t="shared" si="8"/>
        <v>1</v>
      </c>
      <c r="K1989" s="13" t="str">
        <f t="shared" si="9"/>
        <v>15</v>
      </c>
    </row>
    <row r="1990">
      <c r="A1990" s="10">
        <v>1989.0</v>
      </c>
      <c r="B1990" s="11" t="s">
        <v>2008</v>
      </c>
      <c r="C1990" s="12" t="str">
        <f t="shared" si="1"/>
        <v>ORDER1006//CUST4291/45384/Onions/Q-2/*@?##25</v>
      </c>
      <c r="D1990" s="13" t="str">
        <f t="shared" si="2"/>
        <v>ORDER1006CUST429145384OnionsQ-2*@?##25</v>
      </c>
      <c r="E1990" s="13" t="str">
        <f t="shared" si="3"/>
        <v>ORDER1006CUST429145384OnionsQ225</v>
      </c>
      <c r="F1990" s="14">
        <f t="shared" si="4"/>
        <v>45384</v>
      </c>
      <c r="G1990" s="13" t="str">
        <f t="shared" si="5"/>
        <v>ORDER1006</v>
      </c>
      <c r="H1990" s="13" t="str">
        <f t="shared" si="6"/>
        <v>CUST4291</v>
      </c>
      <c r="I1990" s="13" t="str">
        <f t="shared" si="7"/>
        <v>Onions</v>
      </c>
      <c r="J1990" s="13" t="str">
        <f t="shared" si="8"/>
        <v>2</v>
      </c>
      <c r="K1990" s="13" t="str">
        <f t="shared" si="9"/>
        <v>25</v>
      </c>
    </row>
    <row r="1991">
      <c r="A1991" s="10">
        <v>1990.0</v>
      </c>
      <c r="B1991" s="11" t="s">
        <v>2009</v>
      </c>
      <c r="C1991" s="12" t="str">
        <f t="shared" si="1"/>
        <v>ORDER1006//CUST4291/45384/Paneer/Q-1/*@?##40</v>
      </c>
      <c r="D1991" s="13" t="str">
        <f t="shared" si="2"/>
        <v>ORDER1006CUST429145384PaneerQ-1*@?##40</v>
      </c>
      <c r="E1991" s="13" t="str">
        <f t="shared" si="3"/>
        <v>ORDER1006CUST429145384PaneerQ140</v>
      </c>
      <c r="F1991" s="14">
        <f t="shared" si="4"/>
        <v>45384</v>
      </c>
      <c r="G1991" s="13" t="str">
        <f t="shared" si="5"/>
        <v>ORDER1006</v>
      </c>
      <c r="H1991" s="13" t="str">
        <f t="shared" si="6"/>
        <v>CUST4291</v>
      </c>
      <c r="I1991" s="13" t="str">
        <f t="shared" si="7"/>
        <v>Paneer</v>
      </c>
      <c r="J1991" s="13" t="str">
        <f t="shared" si="8"/>
        <v>1</v>
      </c>
      <c r="K1991" s="13" t="str">
        <f t="shared" si="9"/>
        <v>40</v>
      </c>
    </row>
    <row r="1992">
      <c r="A1992" s="10">
        <v>1991.0</v>
      </c>
      <c r="B1992" s="11" t="s">
        <v>2010</v>
      </c>
      <c r="C1992" s="12" t="str">
        <f t="shared" si="1"/>
        <v>ORDER1005//CUST8311/45383/Butter/Q-1/*@?##125</v>
      </c>
      <c r="D1992" s="13" t="str">
        <f t="shared" si="2"/>
        <v>ORDER1005CUST831145383ButterQ-1*@?##125</v>
      </c>
      <c r="E1992" s="13" t="str">
        <f t="shared" si="3"/>
        <v>ORDER1005CUST831145383ButterQ1125</v>
      </c>
      <c r="F1992" s="14">
        <f t="shared" si="4"/>
        <v>45383</v>
      </c>
      <c r="G1992" s="13" t="str">
        <f t="shared" si="5"/>
        <v>ORDER1005</v>
      </c>
      <c r="H1992" s="13" t="str">
        <f t="shared" si="6"/>
        <v>CUST8311</v>
      </c>
      <c r="I1992" s="13" t="str">
        <f t="shared" si="7"/>
        <v>Butter</v>
      </c>
      <c r="J1992" s="13" t="str">
        <f t="shared" si="8"/>
        <v>1</v>
      </c>
      <c r="K1992" s="13" t="str">
        <f t="shared" si="9"/>
        <v>125</v>
      </c>
    </row>
    <row r="1993">
      <c r="A1993" s="10">
        <v>1992.0</v>
      </c>
      <c r="B1993" s="11" t="s">
        <v>2011</v>
      </c>
      <c r="C1993" s="12" t="str">
        <f t="shared" si="1"/>
        <v>ORDER1005//CUST8311/45383/CheeseSlices/Q-2/*@?##120</v>
      </c>
      <c r="D1993" s="13" t="str">
        <f t="shared" si="2"/>
        <v>ORDER1005CUST831145383CheeseSlicesQ-2*@?##120</v>
      </c>
      <c r="E1993" s="13" t="str">
        <f t="shared" si="3"/>
        <v>ORDER1005CUST831145383CheeseSlicesQ2120</v>
      </c>
      <c r="F1993" s="14">
        <f t="shared" si="4"/>
        <v>45383</v>
      </c>
      <c r="G1993" s="13" t="str">
        <f t="shared" si="5"/>
        <v>ORDER1005</v>
      </c>
      <c r="H1993" s="13" t="str">
        <f t="shared" si="6"/>
        <v>CUST8311</v>
      </c>
      <c r="I1993" s="13" t="str">
        <f t="shared" si="7"/>
        <v>CheeseSlices</v>
      </c>
      <c r="J1993" s="13" t="str">
        <f t="shared" si="8"/>
        <v>2</v>
      </c>
      <c r="K1993" s="13" t="str">
        <f t="shared" si="9"/>
        <v>120</v>
      </c>
    </row>
    <row r="1994">
      <c r="A1994" s="10">
        <v>1993.0</v>
      </c>
      <c r="B1994" s="11" t="s">
        <v>2012</v>
      </c>
      <c r="C1994" s="12" t="str">
        <f t="shared" si="1"/>
        <v>ORDER1004//CUST7322/45383/Sugar/Q-1/*@?##22.5</v>
      </c>
      <c r="D1994" s="13" t="str">
        <f t="shared" si="2"/>
        <v>ORDER1004CUST732245383SugarQ-1*@?##22.5</v>
      </c>
      <c r="E1994" s="13" t="str">
        <f t="shared" si="3"/>
        <v>ORDER1004CUST732245383SugarQ122.5</v>
      </c>
      <c r="F1994" s="14">
        <f t="shared" si="4"/>
        <v>45383</v>
      </c>
      <c r="G1994" s="13" t="str">
        <f t="shared" si="5"/>
        <v>ORDER1004</v>
      </c>
      <c r="H1994" s="13" t="str">
        <f t="shared" si="6"/>
        <v>CUST7322</v>
      </c>
      <c r="I1994" s="13" t="str">
        <f t="shared" si="7"/>
        <v>Sugar</v>
      </c>
      <c r="J1994" s="13" t="str">
        <f t="shared" si="8"/>
        <v>1</v>
      </c>
      <c r="K1994" s="13" t="str">
        <f t="shared" si="9"/>
        <v>22.5</v>
      </c>
    </row>
    <row r="1995">
      <c r="A1995" s="10">
        <v>1994.0</v>
      </c>
      <c r="B1995" s="11" t="s">
        <v>2013</v>
      </c>
      <c r="C1995" s="12" t="str">
        <f t="shared" si="1"/>
        <v>ORDER1004//CUST7322/45383/CookingOil/Q-1/*@?##75</v>
      </c>
      <c r="D1995" s="13" t="str">
        <f t="shared" si="2"/>
        <v>ORDER1004CUST732245383CookingOilQ-1*@?##75</v>
      </c>
      <c r="E1995" s="13" t="str">
        <f t="shared" si="3"/>
        <v>ORDER1004CUST732245383CookingOilQ175</v>
      </c>
      <c r="F1995" s="14">
        <f t="shared" si="4"/>
        <v>45383</v>
      </c>
      <c r="G1995" s="13" t="str">
        <f t="shared" si="5"/>
        <v>ORDER1004</v>
      </c>
      <c r="H1995" s="13" t="str">
        <f t="shared" si="6"/>
        <v>CUST7322</v>
      </c>
      <c r="I1995" s="13" t="str">
        <f t="shared" si="7"/>
        <v>CookingOil</v>
      </c>
      <c r="J1995" s="13" t="str">
        <f t="shared" si="8"/>
        <v>1</v>
      </c>
      <c r="K1995" s="13" t="str">
        <f t="shared" si="9"/>
        <v>75</v>
      </c>
    </row>
    <row r="1996">
      <c r="A1996" s="10">
        <v>1995.0</v>
      </c>
      <c r="B1996" s="11" t="s">
        <v>2014</v>
      </c>
      <c r="C1996" s="12" t="str">
        <f t="shared" si="1"/>
        <v>ORDER1003//CUST4614/45383/TeaLeaves/Q-1/*@?##60</v>
      </c>
      <c r="D1996" s="13" t="str">
        <f t="shared" si="2"/>
        <v>ORDER1003CUST461445383TeaLeavesQ-1*@?##60</v>
      </c>
      <c r="E1996" s="13" t="str">
        <f t="shared" si="3"/>
        <v>ORDER1003CUST461445383TeaLeavesQ160</v>
      </c>
      <c r="F1996" s="14">
        <f t="shared" si="4"/>
        <v>45383</v>
      </c>
      <c r="G1996" s="13" t="str">
        <f t="shared" si="5"/>
        <v>ORDER1003</v>
      </c>
      <c r="H1996" s="13" t="str">
        <f t="shared" si="6"/>
        <v>CUST4614</v>
      </c>
      <c r="I1996" s="13" t="str">
        <f t="shared" si="7"/>
        <v>TeaLeaves</v>
      </c>
      <c r="J1996" s="13" t="str">
        <f t="shared" si="8"/>
        <v>1</v>
      </c>
      <c r="K1996" s="13" t="str">
        <f t="shared" si="9"/>
        <v>60</v>
      </c>
    </row>
    <row r="1997">
      <c r="A1997" s="10">
        <v>1996.0</v>
      </c>
      <c r="B1997" s="11" t="s">
        <v>2015</v>
      </c>
      <c r="C1997" s="12" t="str">
        <f t="shared" si="1"/>
        <v>ORDER1003//CUST4614/45383/CoffeePowder/Q-1/*@?##45</v>
      </c>
      <c r="D1997" s="13" t="str">
        <f t="shared" si="2"/>
        <v>ORDER1003CUST461445383CoffeePowderQ-1*@?##45</v>
      </c>
      <c r="E1997" s="13" t="str">
        <f t="shared" si="3"/>
        <v>ORDER1003CUST461445383CoffeePowderQ145</v>
      </c>
      <c r="F1997" s="14">
        <f t="shared" si="4"/>
        <v>45383</v>
      </c>
      <c r="G1997" s="13" t="str">
        <f t="shared" si="5"/>
        <v>ORDER1003</v>
      </c>
      <c r="H1997" s="13" t="str">
        <f t="shared" si="6"/>
        <v>CUST4614</v>
      </c>
      <c r="I1997" s="13" t="str">
        <f t="shared" si="7"/>
        <v>CoffeePowder</v>
      </c>
      <c r="J1997" s="13" t="str">
        <f t="shared" si="8"/>
        <v>1</v>
      </c>
      <c r="K1997" s="13" t="str">
        <f t="shared" si="9"/>
        <v>45</v>
      </c>
    </row>
    <row r="1998">
      <c r="A1998" s="10">
        <v>1997.0</v>
      </c>
      <c r="B1998" s="11" t="s">
        <v>2016</v>
      </c>
      <c r="C1998" s="12" t="str">
        <f t="shared" si="1"/>
        <v>ORDER1002//CUST9288/45383/Biscuits/Q-1/*@?##20</v>
      </c>
      <c r="D1998" s="13" t="str">
        <f t="shared" si="2"/>
        <v>ORDER1002CUST928845383BiscuitsQ-1*@?##20</v>
      </c>
      <c r="E1998" s="13" t="str">
        <f t="shared" si="3"/>
        <v>ORDER1002CUST928845383BiscuitsQ120</v>
      </c>
      <c r="F1998" s="14">
        <f t="shared" si="4"/>
        <v>45383</v>
      </c>
      <c r="G1998" s="13" t="str">
        <f t="shared" si="5"/>
        <v>ORDER1002</v>
      </c>
      <c r="H1998" s="13" t="str">
        <f t="shared" si="6"/>
        <v>CUST9288</v>
      </c>
      <c r="I1998" s="13" t="str">
        <f t="shared" si="7"/>
        <v>Biscuits</v>
      </c>
      <c r="J1998" s="13" t="str">
        <f t="shared" si="8"/>
        <v>1</v>
      </c>
      <c r="K1998" s="13" t="str">
        <f t="shared" si="9"/>
        <v>20</v>
      </c>
    </row>
    <row r="1999">
      <c r="A1999" s="10">
        <v>1998.0</v>
      </c>
      <c r="B1999" s="11" t="s">
        <v>2017</v>
      </c>
      <c r="C1999" s="12" t="str">
        <f t="shared" si="1"/>
        <v>ORDER1002//CUST9288/45383/Chocolates/Q-1/*@?##50</v>
      </c>
      <c r="D1999" s="13" t="str">
        <f t="shared" si="2"/>
        <v>ORDER1002CUST928845383ChocolatesQ-1*@?##50</v>
      </c>
      <c r="E1999" s="13" t="str">
        <f t="shared" si="3"/>
        <v>ORDER1002CUST928845383ChocolatesQ150</v>
      </c>
      <c r="F1999" s="14">
        <f t="shared" si="4"/>
        <v>45383</v>
      </c>
      <c r="G1999" s="13" t="str">
        <f t="shared" si="5"/>
        <v>ORDER1002</v>
      </c>
      <c r="H1999" s="13" t="str">
        <f t="shared" si="6"/>
        <v>CUST9288</v>
      </c>
      <c r="I1999" s="13" t="str">
        <f t="shared" si="7"/>
        <v>Chocolates</v>
      </c>
      <c r="J1999" s="13" t="str">
        <f t="shared" si="8"/>
        <v>1</v>
      </c>
      <c r="K1999" s="13" t="str">
        <f t="shared" si="9"/>
        <v>50</v>
      </c>
    </row>
    <row r="2000">
      <c r="A2000" s="10">
        <v>1999.0</v>
      </c>
      <c r="B2000" s="11" t="s">
        <v>2018</v>
      </c>
      <c r="C2000" s="12" t="str">
        <f t="shared" si="1"/>
        <v>ORDER1001//CUST7753/45383/IceCream/Q-2/*@?##180</v>
      </c>
      <c r="D2000" s="13" t="str">
        <f t="shared" si="2"/>
        <v>ORDER1001CUST775345383IceCreamQ-2*@?##180</v>
      </c>
      <c r="E2000" s="13" t="str">
        <f t="shared" si="3"/>
        <v>ORDER1001CUST775345383IceCreamQ2180</v>
      </c>
      <c r="F2000" s="14">
        <f t="shared" si="4"/>
        <v>45383</v>
      </c>
      <c r="G2000" s="13" t="str">
        <f t="shared" si="5"/>
        <v>ORDER1001</v>
      </c>
      <c r="H2000" s="13" t="str">
        <f t="shared" si="6"/>
        <v>CUST7753</v>
      </c>
      <c r="I2000" s="13" t="str">
        <f t="shared" si="7"/>
        <v>IceCream</v>
      </c>
      <c r="J2000" s="13" t="str">
        <f t="shared" si="8"/>
        <v>2</v>
      </c>
      <c r="K2000" s="13" t="str">
        <f t="shared" si="9"/>
        <v>180</v>
      </c>
    </row>
    <row r="2001">
      <c r="A2001" s="10">
        <v>2000.0</v>
      </c>
      <c r="B2001" s="11" t="s">
        <v>2019</v>
      </c>
      <c r="C2001" s="12" t="str">
        <f t="shared" si="1"/>
        <v>ORDER1001//CUST7753/45383/SoftDrink/Q-1/*@?##50</v>
      </c>
      <c r="D2001" s="13" t="str">
        <f t="shared" si="2"/>
        <v>ORDER1001CUST775345383SoftDrinkQ-1*@?##50</v>
      </c>
      <c r="E2001" s="13" t="str">
        <f t="shared" si="3"/>
        <v>ORDER1001CUST775345383SoftDrinkQ150</v>
      </c>
      <c r="F2001" s="14">
        <f t="shared" si="4"/>
        <v>45383</v>
      </c>
      <c r="G2001" s="13" t="str">
        <f t="shared" si="5"/>
        <v>ORDER1001</v>
      </c>
      <c r="H2001" s="13" t="str">
        <f t="shared" si="6"/>
        <v>CUST7753</v>
      </c>
      <c r="I2001" s="13" t="str">
        <f t="shared" si="7"/>
        <v>SoftDrink</v>
      </c>
      <c r="J2001" s="13" t="str">
        <f t="shared" si="8"/>
        <v>1</v>
      </c>
      <c r="K2001" s="13" t="str">
        <f t="shared" si="9"/>
        <v>50</v>
      </c>
    </row>
    <row r="2002">
      <c r="A2002" s="16"/>
      <c r="B2002" s="2"/>
      <c r="C2002" s="17"/>
      <c r="E2002" s="13"/>
    </row>
    <row r="2003">
      <c r="A2003" s="16"/>
      <c r="B2003" s="2"/>
      <c r="C2003" s="17"/>
    </row>
    <row r="2004">
      <c r="A2004" s="16"/>
      <c r="B2004" s="2"/>
      <c r="C2004" s="17"/>
    </row>
    <row r="2005">
      <c r="A2005" s="16"/>
      <c r="B2005" s="2"/>
      <c r="C2005" s="17"/>
    </row>
    <row r="2006">
      <c r="A2006" s="16"/>
      <c r="B2006" s="2"/>
      <c r="C2006" s="17"/>
    </row>
    <row r="2007">
      <c r="A2007" s="16"/>
      <c r="B2007" s="2"/>
      <c r="C2007" s="17"/>
    </row>
    <row r="2008">
      <c r="A2008" s="16"/>
      <c r="B2008" s="2"/>
      <c r="C2008" s="17"/>
    </row>
    <row r="2009">
      <c r="A2009" s="16"/>
      <c r="B2009" s="2"/>
      <c r="C2009" s="17"/>
    </row>
    <row r="2010">
      <c r="A2010" s="16"/>
      <c r="B2010" s="2"/>
      <c r="C2010" s="17"/>
    </row>
    <row r="2011">
      <c r="A2011" s="16"/>
      <c r="B2011" s="2"/>
      <c r="C2011" s="17"/>
    </row>
    <row r="2012">
      <c r="A2012" s="16"/>
      <c r="B2012" s="2"/>
      <c r="C2012" s="17"/>
    </row>
    <row r="2013">
      <c r="A2013" s="16"/>
      <c r="B2013" s="2"/>
      <c r="C2013" s="17"/>
    </row>
    <row r="2014">
      <c r="A2014" s="16"/>
      <c r="B2014" s="2"/>
      <c r="C2014" s="17"/>
    </row>
    <row r="2015">
      <c r="A2015" s="16"/>
      <c r="B2015" s="2"/>
      <c r="C2015" s="17"/>
    </row>
    <row r="2016">
      <c r="A2016" s="16"/>
      <c r="B2016" s="2"/>
      <c r="C2016" s="17"/>
    </row>
    <row r="2017">
      <c r="A2017" s="16"/>
      <c r="B2017" s="2"/>
      <c r="C2017" s="17"/>
    </row>
    <row r="2018">
      <c r="A2018" s="16"/>
      <c r="B2018" s="2"/>
      <c r="C2018" s="17"/>
    </row>
    <row r="2019">
      <c r="A2019" s="16"/>
      <c r="B2019" s="2"/>
      <c r="C2019" s="17"/>
    </row>
    <row r="2020">
      <c r="A2020" s="16"/>
      <c r="B2020" s="2"/>
      <c r="C2020" s="17"/>
    </row>
    <row r="2021">
      <c r="A2021" s="16"/>
      <c r="B2021" s="2"/>
      <c r="C2021" s="17"/>
    </row>
    <row r="2022">
      <c r="A2022" s="16"/>
      <c r="B2022" s="2"/>
      <c r="C2022" s="17"/>
    </row>
    <row r="2023">
      <c r="A2023" s="16"/>
      <c r="B2023" s="2"/>
      <c r="C2023" s="17"/>
    </row>
    <row r="2024">
      <c r="A2024" s="16"/>
      <c r="B2024" s="2"/>
      <c r="C2024" s="17"/>
    </row>
    <row r="2025">
      <c r="A2025" s="16"/>
      <c r="B2025" s="2"/>
      <c r="C2025" s="17"/>
    </row>
    <row r="2026">
      <c r="A2026" s="16"/>
      <c r="B2026" s="2"/>
      <c r="C2026" s="17"/>
    </row>
    <row r="2027">
      <c r="A2027" s="16"/>
      <c r="B2027" s="2"/>
      <c r="C2027" s="17"/>
    </row>
    <row r="2028">
      <c r="A2028" s="16"/>
      <c r="B2028" s="2"/>
      <c r="C2028" s="17"/>
    </row>
    <row r="2029">
      <c r="A2029" s="16"/>
      <c r="B2029" s="2"/>
      <c r="C2029" s="17"/>
    </row>
    <row r="2030">
      <c r="A2030" s="16"/>
      <c r="B2030" s="2"/>
      <c r="C2030" s="17"/>
    </row>
    <row r="2031">
      <c r="A2031" s="16"/>
      <c r="B2031" s="2"/>
      <c r="C2031" s="17"/>
    </row>
    <row r="2032">
      <c r="A2032" s="16"/>
      <c r="B2032" s="2"/>
      <c r="C2032" s="17"/>
    </row>
    <row r="2033">
      <c r="A2033" s="16"/>
      <c r="B2033" s="2"/>
      <c r="C2033" s="17"/>
    </row>
    <row r="2034">
      <c r="A2034" s="16"/>
      <c r="B2034" s="2"/>
      <c r="C2034" s="17"/>
    </row>
    <row r="2035">
      <c r="A2035" s="16"/>
      <c r="B2035" s="2"/>
      <c r="C2035" s="17"/>
    </row>
    <row r="2036">
      <c r="A2036" s="16"/>
      <c r="B2036" s="2"/>
      <c r="C2036" s="17"/>
    </row>
    <row r="2037">
      <c r="A2037" s="16"/>
      <c r="B2037" s="2"/>
      <c r="C2037" s="17"/>
    </row>
    <row r="2038">
      <c r="A2038" s="16"/>
      <c r="B2038" s="2"/>
      <c r="C2038" s="17"/>
    </row>
    <row r="2039">
      <c r="A2039" s="16"/>
      <c r="B2039" s="2"/>
      <c r="C2039" s="17"/>
    </row>
    <row r="2040">
      <c r="A2040" s="16"/>
      <c r="B2040" s="2"/>
      <c r="C2040" s="17"/>
    </row>
    <row r="2041">
      <c r="A2041" s="16"/>
      <c r="B2041" s="2"/>
      <c r="C2041" s="17"/>
    </row>
    <row r="2042">
      <c r="A2042" s="16"/>
      <c r="B2042" s="2"/>
      <c r="C2042" s="17"/>
    </row>
    <row r="2043">
      <c r="A2043" s="16"/>
      <c r="B2043" s="2"/>
      <c r="C2043" s="17"/>
    </row>
    <row r="2044">
      <c r="A2044" s="16"/>
      <c r="B2044" s="2"/>
      <c r="C2044" s="17"/>
    </row>
    <row r="2045">
      <c r="A2045" s="16"/>
      <c r="B2045" s="2"/>
      <c r="C2045" s="17"/>
    </row>
    <row r="2046">
      <c r="A2046" s="16"/>
      <c r="B2046" s="2"/>
      <c r="C2046" s="17"/>
    </row>
    <row r="2047">
      <c r="A2047" s="16"/>
      <c r="B2047" s="2"/>
      <c r="C2047" s="17"/>
    </row>
    <row r="2048">
      <c r="A2048" s="16"/>
      <c r="B2048" s="2"/>
      <c r="C2048" s="17"/>
    </row>
    <row r="2049">
      <c r="A2049" s="16"/>
      <c r="B2049" s="2"/>
      <c r="C2049" s="17"/>
    </row>
    <row r="2050">
      <c r="A2050" s="16"/>
      <c r="B2050" s="2"/>
      <c r="C2050" s="17"/>
    </row>
    <row r="2051">
      <c r="A2051" s="16"/>
      <c r="B2051" s="2"/>
      <c r="C2051" s="17"/>
    </row>
    <row r="2052">
      <c r="A2052" s="16"/>
      <c r="B2052" s="2"/>
      <c r="C2052" s="17"/>
    </row>
    <row r="2053">
      <c r="A2053" s="16"/>
      <c r="B2053" s="2"/>
      <c r="C2053" s="17"/>
    </row>
    <row r="2054">
      <c r="A2054" s="16"/>
      <c r="B2054" s="2"/>
      <c r="C2054" s="17"/>
    </row>
    <row r="2055">
      <c r="A2055" s="16"/>
      <c r="B2055" s="2"/>
      <c r="C2055" s="17"/>
    </row>
    <row r="2056">
      <c r="A2056" s="16"/>
      <c r="B2056" s="2"/>
      <c r="C2056" s="17"/>
    </row>
    <row r="2057">
      <c r="A2057" s="16"/>
      <c r="B2057" s="2"/>
      <c r="C2057" s="17"/>
    </row>
    <row r="2058">
      <c r="A2058" s="16"/>
      <c r="B2058" s="2"/>
      <c r="C2058" s="17"/>
    </row>
    <row r="2059">
      <c r="A2059" s="16"/>
      <c r="B2059" s="2"/>
      <c r="C2059" s="17"/>
    </row>
    <row r="2060">
      <c r="A2060" s="16"/>
      <c r="B2060" s="2"/>
      <c r="C2060" s="17"/>
    </row>
    <row r="2061">
      <c r="A2061" s="16"/>
      <c r="B2061" s="2"/>
      <c r="C2061" s="17"/>
    </row>
    <row r="2062">
      <c r="A2062" s="16"/>
      <c r="B2062" s="2"/>
      <c r="C2062" s="17"/>
    </row>
    <row r="2063">
      <c r="A2063" s="16"/>
      <c r="B2063" s="2"/>
      <c r="C2063" s="17"/>
    </row>
    <row r="2064">
      <c r="A2064" s="16"/>
      <c r="B2064" s="2"/>
      <c r="C2064" s="17"/>
    </row>
    <row r="2065">
      <c r="A2065" s="16"/>
      <c r="B2065" s="2"/>
      <c r="C2065" s="17"/>
    </row>
    <row r="2066">
      <c r="A2066" s="16"/>
      <c r="B2066" s="2"/>
      <c r="C2066" s="17"/>
    </row>
    <row r="2067">
      <c r="A2067" s="16"/>
      <c r="B2067" s="2"/>
      <c r="C2067" s="17"/>
    </row>
    <row r="2068">
      <c r="A2068" s="16"/>
      <c r="B2068" s="2"/>
      <c r="C2068" s="17"/>
    </row>
    <row r="2069">
      <c r="A2069" s="16"/>
      <c r="B2069" s="2"/>
      <c r="C2069" s="17"/>
    </row>
    <row r="2070">
      <c r="A2070" s="16"/>
      <c r="B2070" s="2"/>
      <c r="C2070" s="17"/>
    </row>
    <row r="2071">
      <c r="A2071" s="16"/>
      <c r="B2071" s="2"/>
      <c r="C2071" s="17"/>
    </row>
    <row r="2072">
      <c r="A2072" s="16"/>
      <c r="B2072" s="2"/>
      <c r="C2072" s="17"/>
    </row>
    <row r="2073">
      <c r="A2073" s="16"/>
      <c r="B2073" s="2"/>
      <c r="C2073" s="17"/>
    </row>
    <row r="2074">
      <c r="A2074" s="16"/>
      <c r="B2074" s="2"/>
      <c r="C2074" s="17"/>
    </row>
    <row r="2075">
      <c r="A2075" s="16"/>
      <c r="B2075" s="2"/>
      <c r="C2075" s="17"/>
    </row>
    <row r="2076">
      <c r="A2076" s="16"/>
      <c r="B2076" s="2"/>
      <c r="C2076" s="17"/>
    </row>
    <row r="2077">
      <c r="A2077" s="16"/>
      <c r="B2077" s="2"/>
      <c r="C2077" s="17"/>
    </row>
    <row r="2078">
      <c r="A2078" s="16"/>
      <c r="B2078" s="2"/>
      <c r="C2078" s="17"/>
    </row>
    <row r="2079">
      <c r="A2079" s="16"/>
      <c r="B2079" s="2"/>
      <c r="C2079" s="17"/>
    </row>
    <row r="2080">
      <c r="A2080" s="16"/>
      <c r="B2080" s="2"/>
      <c r="C2080" s="17"/>
    </row>
    <row r="2081">
      <c r="A2081" s="16"/>
      <c r="B2081" s="2"/>
      <c r="C2081" s="17"/>
    </row>
    <row r="2082">
      <c r="A2082" s="16"/>
      <c r="B2082" s="2"/>
      <c r="C2082" s="17"/>
    </row>
    <row r="2083">
      <c r="A2083" s="16"/>
      <c r="B2083" s="2"/>
      <c r="C2083" s="17"/>
    </row>
    <row r="2084">
      <c r="A2084" s="16"/>
      <c r="B2084" s="2"/>
      <c r="C2084" s="17"/>
    </row>
    <row r="2085">
      <c r="A2085" s="16"/>
      <c r="B2085" s="2"/>
      <c r="C2085" s="17"/>
    </row>
    <row r="2086">
      <c r="A2086" s="16"/>
      <c r="B2086" s="2"/>
      <c r="C2086" s="17"/>
    </row>
    <row r="2087">
      <c r="A2087" s="16"/>
      <c r="B2087" s="2"/>
      <c r="C2087" s="17"/>
    </row>
    <row r="2088">
      <c r="A2088" s="16"/>
      <c r="B2088" s="2"/>
      <c r="C2088" s="17"/>
    </row>
    <row r="2089">
      <c r="A2089" s="16"/>
      <c r="B2089" s="2"/>
      <c r="C2089" s="17"/>
    </row>
    <row r="2090">
      <c r="A2090" s="16"/>
      <c r="B2090" s="2"/>
      <c r="C2090" s="17"/>
    </row>
    <row r="2091">
      <c r="A2091" s="16"/>
      <c r="B2091" s="2"/>
      <c r="C2091" s="17"/>
    </row>
    <row r="2092">
      <c r="A2092" s="16"/>
      <c r="B2092" s="2"/>
      <c r="C2092" s="17"/>
    </row>
    <row r="2093">
      <c r="A2093" s="16"/>
      <c r="B2093" s="2"/>
      <c r="C2093" s="17"/>
    </row>
    <row r="2094">
      <c r="A2094" s="16"/>
      <c r="B2094" s="2"/>
      <c r="C2094" s="17"/>
    </row>
    <row r="2095">
      <c r="A2095" s="16"/>
      <c r="B2095" s="2"/>
      <c r="C2095" s="17"/>
    </row>
    <row r="2096">
      <c r="A2096" s="16"/>
      <c r="B2096" s="2"/>
      <c r="C2096" s="17"/>
    </row>
    <row r="2097">
      <c r="A2097" s="16"/>
      <c r="B2097" s="2"/>
      <c r="C2097" s="17"/>
    </row>
    <row r="2098">
      <c r="A2098" s="16"/>
      <c r="B2098" s="2"/>
      <c r="C2098" s="17"/>
    </row>
    <row r="2099">
      <c r="A2099" s="16"/>
      <c r="B2099" s="2"/>
      <c r="C2099" s="17"/>
    </row>
    <row r="2100">
      <c r="A2100" s="16"/>
      <c r="B2100" s="2"/>
      <c r="C2100" s="17"/>
    </row>
    <row r="2101">
      <c r="A2101" s="16"/>
      <c r="B2101" s="2"/>
      <c r="C2101" s="17"/>
    </row>
    <row r="2102">
      <c r="A2102" s="16"/>
      <c r="B2102" s="2"/>
      <c r="C2102" s="17"/>
    </row>
    <row r="2103">
      <c r="A2103" s="16"/>
      <c r="B2103" s="2"/>
      <c r="C2103" s="17"/>
    </row>
    <row r="2104">
      <c r="A2104" s="16"/>
      <c r="B2104" s="2"/>
      <c r="C2104" s="17"/>
    </row>
    <row r="2105">
      <c r="A2105" s="16"/>
      <c r="B2105" s="2"/>
      <c r="C2105" s="17"/>
    </row>
    <row r="2106">
      <c r="A2106" s="16"/>
      <c r="B2106" s="2"/>
      <c r="C2106" s="17"/>
    </row>
    <row r="2107">
      <c r="A2107" s="16"/>
      <c r="B2107" s="2"/>
      <c r="C2107" s="17"/>
    </row>
    <row r="2108">
      <c r="A2108" s="16"/>
      <c r="B2108" s="2"/>
      <c r="C2108" s="17"/>
    </row>
    <row r="2109">
      <c r="A2109" s="16"/>
      <c r="B2109" s="2"/>
      <c r="C2109" s="17"/>
    </row>
    <row r="2110">
      <c r="A2110" s="16"/>
      <c r="B2110" s="2"/>
      <c r="C2110" s="17"/>
    </row>
    <row r="2111">
      <c r="A2111" s="16"/>
      <c r="B2111" s="2"/>
      <c r="C2111" s="17"/>
    </row>
    <row r="2112">
      <c r="A2112" s="16"/>
      <c r="B2112" s="2"/>
      <c r="C2112" s="17"/>
    </row>
    <row r="2113">
      <c r="A2113" s="16"/>
      <c r="B2113" s="2"/>
      <c r="C2113" s="17"/>
    </row>
    <row r="2114">
      <c r="A2114" s="16"/>
      <c r="B2114" s="2"/>
      <c r="C2114" s="17"/>
    </row>
    <row r="2115">
      <c r="A2115" s="16"/>
      <c r="B2115" s="2"/>
      <c r="C2115" s="17"/>
    </row>
    <row r="2116">
      <c r="A2116" s="16"/>
      <c r="B2116" s="2"/>
      <c r="C2116" s="17"/>
    </row>
    <row r="2117">
      <c r="A2117" s="16"/>
      <c r="B2117" s="2"/>
      <c r="C2117" s="17"/>
    </row>
    <row r="2118">
      <c r="A2118" s="16"/>
      <c r="B2118" s="2"/>
      <c r="C2118" s="17"/>
    </row>
    <row r="2119">
      <c r="A2119" s="16"/>
      <c r="B2119" s="2"/>
      <c r="C2119" s="17"/>
    </row>
    <row r="2120">
      <c r="A2120" s="16"/>
      <c r="B2120" s="2"/>
      <c r="C2120" s="17"/>
    </row>
    <row r="2121">
      <c r="A2121" s="16"/>
      <c r="B2121" s="2"/>
      <c r="C2121" s="17"/>
    </row>
    <row r="2122">
      <c r="A2122" s="16"/>
      <c r="B2122" s="2"/>
      <c r="C2122" s="17"/>
    </row>
    <row r="2123">
      <c r="A2123" s="16"/>
      <c r="B2123" s="2"/>
      <c r="C2123" s="17"/>
    </row>
    <row r="2124">
      <c r="A2124" s="16"/>
      <c r="B2124" s="2"/>
      <c r="C2124" s="17"/>
    </row>
    <row r="2125">
      <c r="A2125" s="16"/>
      <c r="B2125" s="2"/>
      <c r="C2125" s="17"/>
    </row>
    <row r="2126">
      <c r="A2126" s="16"/>
      <c r="B2126" s="2"/>
      <c r="C2126" s="17"/>
    </row>
    <row r="2127">
      <c r="A2127" s="16"/>
      <c r="B2127" s="2"/>
      <c r="C2127" s="17"/>
    </row>
    <row r="2128">
      <c r="A2128" s="16"/>
      <c r="B2128" s="2"/>
      <c r="C2128" s="17"/>
    </row>
    <row r="2129">
      <c r="A2129" s="16"/>
      <c r="B2129" s="2"/>
      <c r="C2129" s="17"/>
    </row>
    <row r="2130">
      <c r="A2130" s="16"/>
      <c r="B2130" s="2"/>
      <c r="C2130" s="17"/>
    </row>
    <row r="2131">
      <c r="A2131" s="16"/>
      <c r="B2131" s="2"/>
      <c r="C2131" s="17"/>
    </row>
    <row r="2132">
      <c r="A2132" s="16"/>
      <c r="B2132" s="2"/>
      <c r="C2132" s="17"/>
    </row>
    <row r="2133">
      <c r="A2133" s="16"/>
      <c r="B2133" s="2"/>
      <c r="C2133" s="17"/>
    </row>
    <row r="2134">
      <c r="A2134" s="16"/>
      <c r="B2134" s="2"/>
      <c r="C2134" s="17"/>
    </row>
    <row r="2135">
      <c r="A2135" s="16"/>
      <c r="B2135" s="2"/>
      <c r="C2135" s="17"/>
    </row>
    <row r="2136">
      <c r="A2136" s="16"/>
      <c r="B2136" s="2"/>
      <c r="C2136" s="17"/>
    </row>
    <row r="2137">
      <c r="A2137" s="16"/>
      <c r="B2137" s="2"/>
      <c r="C2137" s="17"/>
    </row>
    <row r="2138">
      <c r="A2138" s="16"/>
      <c r="B2138" s="2"/>
      <c r="C2138" s="17"/>
    </row>
    <row r="2139">
      <c r="A2139" s="16"/>
      <c r="B2139" s="2"/>
      <c r="C2139" s="17"/>
    </row>
    <row r="2140">
      <c r="A2140" s="16"/>
      <c r="B2140" s="2"/>
      <c r="C2140" s="17"/>
    </row>
    <row r="2141">
      <c r="A2141" s="16"/>
      <c r="B2141" s="2"/>
      <c r="C2141" s="17"/>
    </row>
    <row r="2142">
      <c r="A2142" s="16"/>
      <c r="B2142" s="2"/>
      <c r="C2142" s="17"/>
    </row>
    <row r="2143">
      <c r="A2143" s="16"/>
      <c r="B2143" s="2"/>
      <c r="C2143" s="17"/>
    </row>
    <row r="2144">
      <c r="A2144" s="16"/>
      <c r="B2144" s="2"/>
      <c r="C2144" s="17"/>
    </row>
    <row r="2145">
      <c r="A2145" s="16"/>
      <c r="B2145" s="2"/>
      <c r="C2145" s="17"/>
    </row>
    <row r="2146">
      <c r="A2146" s="16"/>
      <c r="B2146" s="2"/>
      <c r="C2146" s="17"/>
    </row>
    <row r="2147">
      <c r="A2147" s="16"/>
      <c r="B2147" s="2"/>
      <c r="C2147" s="17"/>
    </row>
    <row r="2148">
      <c r="A2148" s="16"/>
      <c r="B2148" s="2"/>
      <c r="C2148" s="17"/>
    </row>
    <row r="2149">
      <c r="A2149" s="16"/>
      <c r="B2149" s="2"/>
      <c r="C2149" s="17"/>
    </row>
    <row r="2150">
      <c r="A2150" s="16"/>
      <c r="B2150" s="2"/>
      <c r="C2150" s="17"/>
    </row>
    <row r="2151">
      <c r="A2151" s="16"/>
      <c r="B2151" s="2"/>
      <c r="C2151" s="17"/>
    </row>
    <row r="2152">
      <c r="A2152" s="16"/>
      <c r="B2152" s="2"/>
      <c r="C2152" s="17"/>
    </row>
    <row r="2153">
      <c r="A2153" s="16"/>
      <c r="B2153" s="2"/>
      <c r="C2153" s="17"/>
    </row>
    <row r="2154">
      <c r="A2154" s="16"/>
      <c r="B2154" s="2"/>
      <c r="C2154" s="17"/>
    </row>
    <row r="2155">
      <c r="A2155" s="16"/>
      <c r="B2155" s="2"/>
      <c r="C2155" s="17"/>
    </row>
    <row r="2156">
      <c r="A2156" s="16"/>
      <c r="B2156" s="2"/>
      <c r="C2156" s="17"/>
    </row>
    <row r="2157">
      <c r="A2157" s="16"/>
      <c r="B2157" s="2"/>
      <c r="C2157" s="17"/>
    </row>
    <row r="2158">
      <c r="A2158" s="16"/>
      <c r="B2158" s="2"/>
      <c r="C2158" s="17"/>
    </row>
    <row r="2159">
      <c r="A2159" s="16"/>
      <c r="B2159" s="2"/>
      <c r="C2159" s="17"/>
    </row>
    <row r="2160">
      <c r="A2160" s="16"/>
      <c r="B2160" s="2"/>
      <c r="C2160" s="17"/>
    </row>
    <row r="2161">
      <c r="A2161" s="16"/>
      <c r="B2161" s="2"/>
      <c r="C2161" s="17"/>
    </row>
    <row r="2162">
      <c r="A2162" s="16"/>
      <c r="B2162" s="2"/>
      <c r="C2162" s="17"/>
    </row>
    <row r="2163">
      <c r="A2163" s="16"/>
      <c r="B2163" s="2"/>
      <c r="C2163" s="17"/>
    </row>
    <row r="2164">
      <c r="A2164" s="16"/>
      <c r="B2164" s="2"/>
      <c r="C2164" s="17"/>
    </row>
    <row r="2165">
      <c r="A2165" s="16"/>
      <c r="B2165" s="2"/>
      <c r="C2165" s="17"/>
    </row>
    <row r="2166">
      <c r="A2166" s="16"/>
      <c r="B2166" s="2"/>
      <c r="C2166" s="17"/>
    </row>
    <row r="2167">
      <c r="A2167" s="16"/>
      <c r="B2167" s="2"/>
      <c r="C2167" s="17"/>
    </row>
    <row r="2168">
      <c r="A2168" s="16"/>
      <c r="B2168" s="2"/>
      <c r="C2168" s="17"/>
    </row>
    <row r="2169">
      <c r="A2169" s="16"/>
      <c r="B2169" s="2"/>
      <c r="C2169" s="17"/>
    </row>
    <row r="2170">
      <c r="A2170" s="16"/>
      <c r="B2170" s="2"/>
      <c r="C2170" s="17"/>
    </row>
    <row r="2171">
      <c r="A2171" s="16"/>
      <c r="B2171" s="2"/>
      <c r="C2171" s="17"/>
    </row>
    <row r="2172">
      <c r="A2172" s="16"/>
      <c r="B2172" s="2"/>
      <c r="C2172" s="17"/>
    </row>
    <row r="2173">
      <c r="A2173" s="16"/>
      <c r="B2173" s="2"/>
      <c r="C2173" s="17"/>
    </row>
    <row r="2174">
      <c r="A2174" s="16"/>
      <c r="B2174" s="2"/>
      <c r="C2174" s="17"/>
    </row>
    <row r="2175">
      <c r="A2175" s="16"/>
      <c r="B2175" s="2"/>
      <c r="C2175" s="17"/>
    </row>
    <row r="2176">
      <c r="A2176" s="16"/>
      <c r="B2176" s="2"/>
      <c r="C2176" s="17"/>
    </row>
    <row r="2177">
      <c r="A2177" s="16"/>
      <c r="B2177" s="2"/>
      <c r="C2177" s="17"/>
    </row>
    <row r="2178">
      <c r="A2178" s="16"/>
      <c r="B2178" s="2"/>
      <c r="C2178" s="17"/>
    </row>
    <row r="2179">
      <c r="A2179" s="16"/>
      <c r="B2179" s="2"/>
      <c r="C2179" s="17"/>
    </row>
    <row r="2180">
      <c r="A2180" s="16"/>
      <c r="B2180" s="2"/>
      <c r="C2180" s="17"/>
    </row>
    <row r="2181">
      <c r="A2181" s="16"/>
      <c r="B2181" s="2"/>
      <c r="C2181" s="17"/>
    </row>
    <row r="2182">
      <c r="A2182" s="16"/>
      <c r="B2182" s="2"/>
      <c r="C2182" s="17"/>
    </row>
    <row r="2183">
      <c r="A2183" s="16"/>
      <c r="B2183" s="2"/>
      <c r="C2183" s="17"/>
    </row>
    <row r="2184">
      <c r="A2184" s="16"/>
      <c r="B2184" s="2"/>
      <c r="C2184" s="17"/>
    </row>
    <row r="2185">
      <c r="A2185" s="16"/>
      <c r="B2185" s="2"/>
      <c r="C2185" s="17"/>
    </row>
    <row r="2186">
      <c r="A2186" s="16"/>
      <c r="B2186" s="2"/>
      <c r="C2186" s="17"/>
    </row>
    <row r="2187">
      <c r="A2187" s="16"/>
      <c r="B2187" s="2"/>
      <c r="C2187" s="17"/>
    </row>
    <row r="2188">
      <c r="A2188" s="16"/>
      <c r="B2188" s="2"/>
      <c r="C2188" s="17"/>
    </row>
    <row r="2189">
      <c r="A2189" s="16"/>
      <c r="B2189" s="2"/>
      <c r="C2189" s="17"/>
    </row>
    <row r="2190">
      <c r="A2190" s="16"/>
      <c r="B2190" s="2"/>
      <c r="C2190" s="17"/>
    </row>
    <row r="2191">
      <c r="A2191" s="16"/>
      <c r="B2191" s="2"/>
      <c r="C2191" s="17"/>
    </row>
    <row r="2192">
      <c r="A2192" s="16"/>
      <c r="B2192" s="2"/>
      <c r="C2192" s="17"/>
    </row>
    <row r="2193">
      <c r="A2193" s="16"/>
      <c r="B2193" s="2"/>
      <c r="C2193" s="17"/>
    </row>
    <row r="2194">
      <c r="A2194" s="16"/>
      <c r="B2194" s="2"/>
      <c r="C2194" s="17"/>
    </row>
    <row r="2195">
      <c r="A2195" s="16"/>
      <c r="B2195" s="2"/>
      <c r="C2195" s="17"/>
    </row>
    <row r="2196">
      <c r="A2196" s="16"/>
      <c r="B2196" s="2"/>
      <c r="C2196" s="17"/>
    </row>
    <row r="2197">
      <c r="A2197" s="16"/>
      <c r="B2197" s="2"/>
      <c r="C2197" s="17"/>
    </row>
    <row r="2198">
      <c r="A2198" s="16"/>
      <c r="B2198" s="2"/>
      <c r="C2198" s="17"/>
    </row>
    <row r="2199">
      <c r="A2199" s="16"/>
      <c r="B2199" s="2"/>
      <c r="C2199" s="17"/>
    </row>
    <row r="2200">
      <c r="A2200" s="16"/>
      <c r="B2200" s="2"/>
      <c r="C2200" s="17"/>
    </row>
    <row r="2201">
      <c r="A2201" s="16"/>
      <c r="B2201" s="2"/>
      <c r="C2201" s="17"/>
    </row>
    <row r="2202">
      <c r="A2202" s="16"/>
      <c r="B2202" s="2"/>
      <c r="C2202" s="17"/>
    </row>
    <row r="2203">
      <c r="A2203" s="16"/>
      <c r="B2203" s="2"/>
      <c r="C2203" s="17"/>
    </row>
    <row r="2204">
      <c r="A2204" s="16"/>
      <c r="B2204" s="2"/>
      <c r="C2204" s="17"/>
    </row>
    <row r="2205">
      <c r="A2205" s="16"/>
      <c r="B2205" s="2"/>
      <c r="C2205" s="17"/>
    </row>
    <row r="2206">
      <c r="A2206" s="16"/>
      <c r="B2206" s="2"/>
      <c r="C2206" s="17"/>
    </row>
    <row r="2207">
      <c r="A2207" s="16"/>
      <c r="B2207" s="2"/>
      <c r="C2207" s="17"/>
    </row>
    <row r="2208">
      <c r="A2208" s="16"/>
      <c r="B2208" s="2"/>
      <c r="C2208" s="17"/>
    </row>
    <row r="2209">
      <c r="A2209" s="16"/>
      <c r="B2209" s="2"/>
      <c r="C2209" s="17"/>
    </row>
    <row r="2210">
      <c r="A2210" s="16"/>
      <c r="B2210" s="2"/>
      <c r="C2210" s="17"/>
    </row>
    <row r="2211">
      <c r="A2211" s="16"/>
      <c r="B2211" s="2"/>
      <c r="C2211" s="17"/>
    </row>
    <row r="2212">
      <c r="A2212" s="16"/>
      <c r="B2212" s="2"/>
      <c r="C2212" s="17"/>
    </row>
    <row r="2213">
      <c r="A2213" s="16"/>
      <c r="B2213" s="2"/>
      <c r="C2213" s="17"/>
    </row>
    <row r="2214">
      <c r="A2214" s="16"/>
      <c r="B2214" s="2"/>
      <c r="C2214" s="17"/>
    </row>
    <row r="2215">
      <c r="A2215" s="16"/>
      <c r="B2215" s="2"/>
      <c r="C2215" s="17"/>
    </row>
    <row r="2216">
      <c r="A2216" s="16"/>
      <c r="B2216" s="2"/>
      <c r="C2216" s="17"/>
    </row>
    <row r="2217">
      <c r="A2217" s="16"/>
      <c r="B2217" s="2"/>
      <c r="C2217" s="17"/>
    </row>
    <row r="2218">
      <c r="A2218" s="16"/>
      <c r="B2218" s="2"/>
      <c r="C2218" s="17"/>
    </row>
    <row r="2219">
      <c r="A2219" s="16"/>
      <c r="B2219" s="2"/>
      <c r="C2219" s="17"/>
    </row>
    <row r="2220">
      <c r="A2220" s="16"/>
      <c r="B2220" s="2"/>
      <c r="C2220" s="17"/>
    </row>
    <row r="2221">
      <c r="A2221" s="16"/>
      <c r="B2221" s="2"/>
      <c r="C2221" s="17"/>
    </row>
    <row r="2222">
      <c r="A2222" s="16"/>
      <c r="B2222" s="2"/>
      <c r="C2222" s="17"/>
    </row>
    <row r="2223">
      <c r="A2223" s="16"/>
      <c r="B2223" s="2"/>
      <c r="C2223" s="17"/>
    </row>
    <row r="2224">
      <c r="A2224" s="16"/>
      <c r="B2224" s="2"/>
      <c r="C2224" s="17"/>
    </row>
    <row r="2225">
      <c r="A2225" s="16"/>
      <c r="B2225" s="2"/>
      <c r="C2225" s="17"/>
    </row>
    <row r="2226">
      <c r="A2226" s="16"/>
      <c r="B2226" s="2"/>
      <c r="C2226" s="17"/>
    </row>
    <row r="2227">
      <c r="A2227" s="16"/>
      <c r="B2227" s="2"/>
      <c r="C2227" s="17"/>
    </row>
    <row r="2228">
      <c r="A2228" s="16"/>
      <c r="B2228" s="2"/>
      <c r="C2228" s="17"/>
    </row>
    <row r="2229">
      <c r="A2229" s="16"/>
      <c r="B2229" s="2"/>
      <c r="C2229" s="17"/>
    </row>
    <row r="2230">
      <c r="A2230" s="16"/>
      <c r="B2230" s="2"/>
      <c r="C2230" s="17"/>
    </row>
    <row r="2231">
      <c r="A2231" s="16"/>
      <c r="B2231" s="2"/>
      <c r="C2231" s="17"/>
    </row>
    <row r="2232">
      <c r="A2232" s="16"/>
      <c r="B2232" s="2"/>
      <c r="C2232" s="17"/>
    </row>
    <row r="2233">
      <c r="A2233" s="16"/>
      <c r="B2233" s="2"/>
      <c r="C2233" s="17"/>
    </row>
    <row r="2234">
      <c r="A2234" s="16"/>
      <c r="B2234" s="2"/>
      <c r="C2234" s="17"/>
    </row>
    <row r="2235">
      <c r="A2235" s="16"/>
      <c r="B2235" s="2"/>
      <c r="C2235" s="17"/>
    </row>
    <row r="2236">
      <c r="A2236" s="16"/>
      <c r="B2236" s="2"/>
      <c r="C2236" s="17"/>
    </row>
    <row r="2237">
      <c r="A2237" s="16"/>
      <c r="B2237" s="2"/>
      <c r="C2237" s="17"/>
    </row>
    <row r="2238">
      <c r="A2238" s="16"/>
      <c r="B2238" s="2"/>
      <c r="C2238" s="17"/>
    </row>
    <row r="2239">
      <c r="A2239" s="16"/>
      <c r="B2239" s="2"/>
      <c r="C2239" s="17"/>
    </row>
    <row r="2240">
      <c r="A2240" s="16"/>
      <c r="B2240" s="2"/>
      <c r="C2240" s="17"/>
    </row>
    <row r="2241">
      <c r="A2241" s="16"/>
      <c r="B2241" s="2"/>
      <c r="C2241" s="17"/>
    </row>
    <row r="2242">
      <c r="A2242" s="16"/>
      <c r="B2242" s="2"/>
      <c r="C2242" s="17"/>
    </row>
    <row r="2243">
      <c r="A2243" s="16"/>
      <c r="B2243" s="2"/>
      <c r="C2243" s="17"/>
    </row>
    <row r="2244">
      <c r="A2244" s="16"/>
      <c r="B2244" s="2"/>
      <c r="C2244" s="17"/>
    </row>
    <row r="2245">
      <c r="A2245" s="16"/>
      <c r="B2245" s="2"/>
      <c r="C2245" s="17"/>
    </row>
    <row r="2246">
      <c r="A2246" s="16"/>
      <c r="B2246" s="2"/>
      <c r="C2246" s="17"/>
    </row>
    <row r="2247">
      <c r="A2247" s="16"/>
      <c r="B2247" s="2"/>
      <c r="C2247" s="17"/>
    </row>
    <row r="2248">
      <c r="A2248" s="16"/>
      <c r="B2248" s="2"/>
      <c r="C2248" s="17"/>
    </row>
    <row r="2249">
      <c r="A2249" s="16"/>
      <c r="B2249" s="2"/>
      <c r="C2249" s="17"/>
    </row>
    <row r="2250">
      <c r="A2250" s="16"/>
      <c r="B2250" s="2"/>
      <c r="C2250" s="17"/>
    </row>
    <row r="2251">
      <c r="A2251" s="16"/>
      <c r="B2251" s="2"/>
      <c r="C2251" s="17"/>
    </row>
    <row r="2252">
      <c r="A2252" s="16"/>
      <c r="B2252" s="2"/>
      <c r="C2252" s="17"/>
    </row>
    <row r="2253">
      <c r="A2253" s="16"/>
      <c r="B2253" s="2"/>
      <c r="C2253" s="17"/>
    </row>
    <row r="2254">
      <c r="A2254" s="16"/>
      <c r="B2254" s="2"/>
      <c r="C2254" s="17"/>
    </row>
    <row r="2255">
      <c r="A2255" s="16"/>
      <c r="B2255" s="2"/>
      <c r="C2255" s="17"/>
    </row>
    <row r="2256">
      <c r="A2256" s="16"/>
      <c r="B2256" s="2"/>
      <c r="C2256" s="17"/>
    </row>
    <row r="2257">
      <c r="A2257" s="16"/>
      <c r="B2257" s="2"/>
      <c r="C2257" s="17"/>
    </row>
    <row r="2258">
      <c r="A2258" s="16"/>
      <c r="B2258" s="2"/>
      <c r="C2258" s="17"/>
    </row>
    <row r="2259">
      <c r="A2259" s="16"/>
      <c r="B2259" s="2"/>
      <c r="C2259" s="17"/>
    </row>
    <row r="2260">
      <c r="A2260" s="16"/>
      <c r="B2260" s="2"/>
      <c r="C2260" s="17"/>
    </row>
    <row r="2261">
      <c r="A2261" s="16"/>
      <c r="B2261" s="2"/>
      <c r="C2261" s="17"/>
    </row>
    <row r="2262">
      <c r="A2262" s="16"/>
      <c r="B2262" s="2"/>
      <c r="C2262" s="17"/>
    </row>
    <row r="2263">
      <c r="A2263" s="16"/>
      <c r="B2263" s="2"/>
      <c r="C2263" s="17"/>
    </row>
    <row r="2264">
      <c r="A2264" s="16"/>
      <c r="B2264" s="2"/>
      <c r="C2264" s="17"/>
    </row>
    <row r="2265">
      <c r="A2265" s="16"/>
      <c r="B2265" s="2"/>
      <c r="C2265" s="17"/>
    </row>
    <row r="2266">
      <c r="A2266" s="16"/>
      <c r="B2266" s="2"/>
      <c r="C2266" s="17"/>
    </row>
    <row r="2267">
      <c r="A2267" s="16"/>
      <c r="B2267" s="2"/>
      <c r="C2267" s="17"/>
    </row>
    <row r="2268">
      <c r="A2268" s="16"/>
      <c r="B2268" s="2"/>
      <c r="C2268" s="17"/>
    </row>
    <row r="2269">
      <c r="A2269" s="16"/>
      <c r="B2269" s="2"/>
      <c r="C2269" s="17"/>
    </row>
    <row r="2270">
      <c r="A2270" s="16"/>
      <c r="B2270" s="2"/>
      <c r="C2270" s="17"/>
    </row>
    <row r="2271">
      <c r="A2271" s="16"/>
      <c r="B2271" s="2"/>
      <c r="C2271" s="17"/>
    </row>
    <row r="2272">
      <c r="A2272" s="16"/>
      <c r="B2272" s="2"/>
      <c r="C2272" s="17"/>
    </row>
    <row r="2273">
      <c r="A2273" s="16"/>
      <c r="B2273" s="2"/>
      <c r="C2273" s="17"/>
    </row>
    <row r="2274">
      <c r="A2274" s="16"/>
      <c r="B2274" s="2"/>
      <c r="C2274" s="17"/>
    </row>
    <row r="2275">
      <c r="A2275" s="16"/>
      <c r="B2275" s="2"/>
      <c r="C2275" s="17"/>
    </row>
    <row r="2276">
      <c r="A2276" s="16"/>
      <c r="B2276" s="2"/>
      <c r="C2276" s="17"/>
    </row>
    <row r="2277">
      <c r="A2277" s="16"/>
      <c r="B2277" s="2"/>
      <c r="C2277" s="17"/>
    </row>
    <row r="2278">
      <c r="A2278" s="16"/>
      <c r="B2278" s="2"/>
      <c r="C2278" s="17"/>
    </row>
    <row r="2279">
      <c r="A2279" s="16"/>
      <c r="B2279" s="2"/>
      <c r="C2279" s="17"/>
    </row>
    <row r="2280">
      <c r="A2280" s="16"/>
      <c r="B2280" s="2"/>
      <c r="C2280" s="17"/>
    </row>
    <row r="2281">
      <c r="A2281" s="16"/>
      <c r="B2281" s="2"/>
      <c r="C2281" s="17"/>
    </row>
    <row r="2282">
      <c r="A2282" s="16"/>
      <c r="B2282" s="2"/>
      <c r="C2282" s="17"/>
    </row>
    <row r="2283">
      <c r="A2283" s="16"/>
      <c r="B2283" s="2"/>
      <c r="C2283" s="17"/>
    </row>
    <row r="2284">
      <c r="A2284" s="16"/>
      <c r="B2284" s="2"/>
      <c r="C2284" s="17"/>
    </row>
    <row r="2285">
      <c r="A2285" s="16"/>
      <c r="B2285" s="2"/>
      <c r="C2285" s="17"/>
    </row>
    <row r="2286">
      <c r="A2286" s="16"/>
      <c r="B2286" s="2"/>
      <c r="C2286" s="17"/>
    </row>
    <row r="2287">
      <c r="A2287" s="16"/>
      <c r="B2287" s="2"/>
      <c r="C2287" s="17"/>
    </row>
    <row r="2288">
      <c r="A2288" s="16"/>
      <c r="B2288" s="2"/>
      <c r="C2288" s="17"/>
    </row>
    <row r="2289">
      <c r="A2289" s="16"/>
      <c r="B2289" s="2"/>
      <c r="C2289" s="17"/>
    </row>
    <row r="2290">
      <c r="A2290" s="16"/>
      <c r="B2290" s="2"/>
      <c r="C2290" s="17"/>
    </row>
    <row r="2291">
      <c r="A2291" s="16"/>
      <c r="B2291" s="2"/>
      <c r="C2291" s="17"/>
    </row>
    <row r="2292">
      <c r="A2292" s="16"/>
      <c r="B2292" s="2"/>
      <c r="C2292" s="17"/>
    </row>
    <row r="2293">
      <c r="A2293" s="16"/>
      <c r="B2293" s="2"/>
      <c r="C2293" s="17"/>
    </row>
    <row r="2294">
      <c r="A2294" s="16"/>
      <c r="B2294" s="2"/>
      <c r="C2294" s="17"/>
    </row>
    <row r="2295">
      <c r="A2295" s="16"/>
      <c r="B2295" s="2"/>
      <c r="C2295" s="17"/>
    </row>
    <row r="2296">
      <c r="A2296" s="16"/>
      <c r="B2296" s="2"/>
      <c r="C2296" s="17"/>
    </row>
    <row r="2297">
      <c r="A2297" s="16"/>
      <c r="B2297" s="2"/>
      <c r="C2297" s="17"/>
    </row>
    <row r="2298">
      <c r="A2298" s="16"/>
      <c r="B2298" s="2"/>
      <c r="C2298" s="17"/>
    </row>
    <row r="2299">
      <c r="A2299" s="16"/>
      <c r="B2299" s="2"/>
      <c r="C2299" s="17"/>
    </row>
    <row r="2300">
      <c r="A2300" s="16"/>
      <c r="B2300" s="2"/>
      <c r="C2300" s="17"/>
    </row>
    <row r="2301">
      <c r="A2301" s="16"/>
      <c r="B2301" s="2"/>
      <c r="C2301" s="17"/>
    </row>
    <row r="2302">
      <c r="A2302" s="16"/>
      <c r="B2302" s="2"/>
      <c r="C2302" s="17"/>
    </row>
    <row r="2303">
      <c r="A2303" s="16"/>
      <c r="B2303" s="2"/>
      <c r="C2303" s="17"/>
    </row>
    <row r="2304">
      <c r="A2304" s="16"/>
      <c r="B2304" s="2"/>
      <c r="C2304" s="17"/>
    </row>
    <row r="2305">
      <c r="A2305" s="16"/>
      <c r="B2305" s="2"/>
      <c r="C2305" s="17"/>
    </row>
    <row r="2306">
      <c r="A2306" s="16"/>
      <c r="B2306" s="2"/>
      <c r="C2306" s="17"/>
    </row>
    <row r="2307">
      <c r="A2307" s="16"/>
      <c r="B2307" s="2"/>
      <c r="C2307" s="17"/>
    </row>
    <row r="2308">
      <c r="A2308" s="16"/>
      <c r="B2308" s="2"/>
      <c r="C2308" s="17"/>
    </row>
    <row r="2309">
      <c r="A2309" s="16"/>
      <c r="B2309" s="2"/>
      <c r="C2309" s="17"/>
    </row>
    <row r="2310">
      <c r="A2310" s="16"/>
      <c r="B2310" s="2"/>
      <c r="C2310" s="17"/>
    </row>
    <row r="2311">
      <c r="A2311" s="16"/>
      <c r="B2311" s="2"/>
      <c r="C2311" s="17"/>
    </row>
    <row r="2312">
      <c r="A2312" s="16"/>
      <c r="B2312" s="2"/>
      <c r="C2312" s="17"/>
    </row>
    <row r="2313">
      <c r="A2313" s="16"/>
      <c r="B2313" s="2"/>
      <c r="C2313" s="17"/>
    </row>
    <row r="2314">
      <c r="A2314" s="16"/>
      <c r="B2314" s="2"/>
      <c r="C2314" s="17"/>
    </row>
    <row r="2315">
      <c r="A2315" s="16"/>
      <c r="B2315" s="2"/>
      <c r="C2315" s="17"/>
    </row>
    <row r="2316">
      <c r="A2316" s="16"/>
      <c r="B2316" s="2"/>
      <c r="C2316" s="17"/>
    </row>
    <row r="2317">
      <c r="A2317" s="16"/>
      <c r="B2317" s="2"/>
      <c r="C2317" s="17"/>
    </row>
    <row r="2318">
      <c r="A2318" s="16"/>
      <c r="B2318" s="2"/>
      <c r="C2318" s="17"/>
    </row>
    <row r="2319">
      <c r="A2319" s="16"/>
      <c r="B2319" s="2"/>
      <c r="C2319" s="17"/>
    </row>
    <row r="2320">
      <c r="A2320" s="16"/>
      <c r="B2320" s="2"/>
      <c r="C2320" s="17"/>
    </row>
    <row r="2321">
      <c r="A2321" s="16"/>
      <c r="B2321" s="2"/>
      <c r="C2321" s="17"/>
    </row>
    <row r="2322">
      <c r="A2322" s="16"/>
      <c r="B2322" s="2"/>
      <c r="C2322" s="17"/>
    </row>
    <row r="2323">
      <c r="A2323" s="16"/>
      <c r="B2323" s="2"/>
      <c r="C2323" s="17"/>
    </row>
    <row r="2324">
      <c r="A2324" s="16"/>
      <c r="B2324" s="2"/>
      <c r="C2324" s="17"/>
    </row>
    <row r="2325">
      <c r="A2325" s="16"/>
      <c r="B2325" s="2"/>
      <c r="C2325" s="17"/>
    </row>
    <row r="2326">
      <c r="A2326" s="16"/>
      <c r="B2326" s="2"/>
      <c r="C2326" s="17"/>
    </row>
    <row r="2327">
      <c r="A2327" s="16"/>
      <c r="B2327" s="2"/>
      <c r="C2327" s="17"/>
    </row>
    <row r="2328">
      <c r="A2328" s="16"/>
      <c r="B2328" s="2"/>
      <c r="C2328" s="17"/>
    </row>
    <row r="2329">
      <c r="A2329" s="16"/>
      <c r="B2329" s="2"/>
      <c r="C2329" s="17"/>
    </row>
    <row r="2330">
      <c r="A2330" s="16"/>
      <c r="B2330" s="2"/>
      <c r="C2330" s="17"/>
    </row>
    <row r="2331">
      <c r="A2331" s="16"/>
      <c r="B2331" s="2"/>
      <c r="C2331" s="17"/>
    </row>
    <row r="2332">
      <c r="A2332" s="16"/>
      <c r="B2332" s="2"/>
      <c r="C2332" s="17"/>
    </row>
    <row r="2333">
      <c r="A2333" s="16"/>
      <c r="B2333" s="2"/>
      <c r="C2333" s="17"/>
    </row>
    <row r="2334">
      <c r="A2334" s="16"/>
      <c r="B2334" s="2"/>
      <c r="C2334" s="17"/>
    </row>
    <row r="2335">
      <c r="A2335" s="16"/>
      <c r="B2335" s="2"/>
      <c r="C2335" s="17"/>
    </row>
    <row r="2336">
      <c r="A2336" s="16"/>
      <c r="B2336" s="2"/>
      <c r="C2336" s="17"/>
    </row>
    <row r="2337">
      <c r="A2337" s="16"/>
      <c r="B2337" s="2"/>
      <c r="C2337" s="17"/>
    </row>
    <row r="2338">
      <c r="A2338" s="16"/>
      <c r="B2338" s="2"/>
      <c r="C2338" s="17"/>
    </row>
    <row r="2339">
      <c r="A2339" s="16"/>
      <c r="B2339" s="2"/>
      <c r="C2339" s="17"/>
    </row>
    <row r="2340">
      <c r="A2340" s="16"/>
      <c r="B2340" s="2"/>
      <c r="C2340" s="17"/>
    </row>
    <row r="2341">
      <c r="A2341" s="16"/>
      <c r="B2341" s="2"/>
      <c r="C2341" s="17"/>
    </row>
    <row r="2342">
      <c r="A2342" s="16"/>
      <c r="B2342" s="2"/>
      <c r="C2342" s="17"/>
    </row>
    <row r="2343">
      <c r="A2343" s="16"/>
      <c r="B2343" s="2"/>
      <c r="C2343" s="17"/>
    </row>
    <row r="2344">
      <c r="A2344" s="16"/>
      <c r="B2344" s="2"/>
      <c r="C2344" s="17"/>
    </row>
    <row r="2345">
      <c r="A2345" s="16"/>
      <c r="B2345" s="2"/>
      <c r="C2345" s="17"/>
    </row>
    <row r="2346">
      <c r="A2346" s="16"/>
      <c r="B2346" s="2"/>
      <c r="C2346" s="17"/>
    </row>
    <row r="2347">
      <c r="A2347" s="16"/>
      <c r="B2347" s="2"/>
      <c r="C2347" s="17"/>
    </row>
    <row r="2348">
      <c r="A2348" s="16"/>
      <c r="B2348" s="2"/>
      <c r="C2348" s="17"/>
    </row>
    <row r="2349">
      <c r="A2349" s="16"/>
      <c r="B2349" s="2"/>
      <c r="C2349" s="17"/>
    </row>
    <row r="2350">
      <c r="A2350" s="16"/>
      <c r="B2350" s="2"/>
      <c r="C2350" s="17"/>
    </row>
    <row r="2351">
      <c r="A2351" s="16"/>
      <c r="B2351" s="2"/>
      <c r="C2351" s="17"/>
    </row>
    <row r="2352">
      <c r="A2352" s="16"/>
      <c r="B2352" s="2"/>
      <c r="C2352" s="17"/>
    </row>
    <row r="2353">
      <c r="A2353" s="16"/>
      <c r="B2353" s="2"/>
      <c r="C2353" s="17"/>
    </row>
    <row r="2354">
      <c r="A2354" s="16"/>
      <c r="B2354" s="2"/>
      <c r="C2354" s="17"/>
    </row>
    <row r="2355">
      <c r="A2355" s="16"/>
      <c r="B2355" s="2"/>
      <c r="C2355" s="17"/>
    </row>
    <row r="2356">
      <c r="A2356" s="16"/>
      <c r="B2356" s="2"/>
      <c r="C2356" s="17"/>
    </row>
    <row r="2357">
      <c r="A2357" s="16"/>
      <c r="B2357" s="2"/>
      <c r="C2357" s="17"/>
    </row>
    <row r="2358">
      <c r="A2358" s="16"/>
      <c r="B2358" s="2"/>
      <c r="C2358" s="17"/>
    </row>
    <row r="2359">
      <c r="A2359" s="16"/>
      <c r="B2359" s="2"/>
      <c r="C2359" s="17"/>
    </row>
    <row r="2360">
      <c r="A2360" s="16"/>
      <c r="B2360" s="2"/>
      <c r="C2360" s="17"/>
    </row>
    <row r="2361">
      <c r="A2361" s="16"/>
      <c r="B2361" s="2"/>
      <c r="C2361" s="17"/>
    </row>
    <row r="2362">
      <c r="A2362" s="16"/>
      <c r="B2362" s="2"/>
      <c r="C2362" s="17"/>
    </row>
    <row r="2363">
      <c r="A2363" s="16"/>
      <c r="B2363" s="2"/>
      <c r="C2363" s="17"/>
    </row>
    <row r="2364">
      <c r="A2364" s="16"/>
      <c r="B2364" s="2"/>
      <c r="C2364" s="17"/>
    </row>
    <row r="2365">
      <c r="A2365" s="16"/>
      <c r="B2365" s="2"/>
      <c r="C2365" s="17"/>
    </row>
    <row r="2366">
      <c r="A2366" s="16"/>
      <c r="B2366" s="2"/>
      <c r="C2366" s="17"/>
    </row>
    <row r="2367">
      <c r="A2367" s="16"/>
      <c r="B2367" s="2"/>
      <c r="C2367" s="17"/>
    </row>
    <row r="2368">
      <c r="A2368" s="16"/>
      <c r="B2368" s="2"/>
      <c r="C2368" s="17"/>
    </row>
    <row r="2369">
      <c r="A2369" s="16"/>
      <c r="B2369" s="2"/>
      <c r="C2369" s="17"/>
    </row>
    <row r="2370">
      <c r="A2370" s="16"/>
      <c r="B2370" s="2"/>
      <c r="C2370" s="17"/>
    </row>
    <row r="2371">
      <c r="A2371" s="16"/>
      <c r="B2371" s="2"/>
      <c r="C2371" s="17"/>
    </row>
    <row r="2372">
      <c r="A2372" s="16"/>
      <c r="B2372" s="2"/>
      <c r="C2372" s="17"/>
    </row>
    <row r="2373">
      <c r="A2373" s="16"/>
      <c r="B2373" s="2"/>
      <c r="C2373" s="17"/>
    </row>
    <row r="2374">
      <c r="A2374" s="16"/>
      <c r="B2374" s="2"/>
      <c r="C2374" s="17"/>
    </row>
    <row r="2375">
      <c r="A2375" s="16"/>
      <c r="B2375" s="2"/>
      <c r="C2375" s="17"/>
    </row>
    <row r="2376">
      <c r="A2376" s="16"/>
      <c r="B2376" s="2"/>
      <c r="C2376" s="17"/>
    </row>
    <row r="2377">
      <c r="A2377" s="16"/>
      <c r="B2377" s="2"/>
      <c r="C2377" s="17"/>
    </row>
    <row r="2378">
      <c r="A2378" s="16"/>
      <c r="B2378" s="2"/>
      <c r="C2378" s="17"/>
    </row>
    <row r="2379">
      <c r="A2379" s="16"/>
      <c r="B2379" s="2"/>
      <c r="C2379" s="17"/>
    </row>
    <row r="2380">
      <c r="A2380" s="16"/>
      <c r="B2380" s="2"/>
      <c r="C2380" s="17"/>
    </row>
    <row r="2381">
      <c r="A2381" s="16"/>
      <c r="B2381" s="2"/>
      <c r="C2381" s="17"/>
    </row>
    <row r="2382">
      <c r="A2382" s="16"/>
      <c r="B2382" s="2"/>
      <c r="C2382" s="17"/>
    </row>
    <row r="2383">
      <c r="A2383" s="16"/>
      <c r="B2383" s="2"/>
      <c r="C2383" s="17"/>
    </row>
    <row r="2384">
      <c r="A2384" s="16"/>
      <c r="B2384" s="2"/>
      <c r="C2384" s="17"/>
    </row>
    <row r="2385">
      <c r="A2385" s="16"/>
      <c r="B2385" s="2"/>
      <c r="C2385" s="17"/>
    </row>
    <row r="2386">
      <c r="A2386" s="16"/>
      <c r="B2386" s="2"/>
      <c r="C2386" s="17"/>
    </row>
    <row r="2387">
      <c r="A2387" s="16"/>
      <c r="B2387" s="2"/>
      <c r="C2387" s="17"/>
    </row>
    <row r="2388">
      <c r="A2388" s="16"/>
      <c r="B2388" s="2"/>
      <c r="C2388" s="17"/>
    </row>
    <row r="2389">
      <c r="A2389" s="16"/>
      <c r="B2389" s="2"/>
      <c r="C2389" s="17"/>
    </row>
    <row r="2390">
      <c r="A2390" s="16"/>
      <c r="B2390" s="2"/>
      <c r="C2390" s="17"/>
    </row>
    <row r="2391">
      <c r="A2391" s="16"/>
      <c r="B2391" s="2"/>
      <c r="C2391" s="17"/>
    </row>
    <row r="2392">
      <c r="A2392" s="16"/>
      <c r="B2392" s="2"/>
      <c r="C2392" s="17"/>
    </row>
    <row r="2393">
      <c r="A2393" s="16"/>
      <c r="B2393" s="2"/>
      <c r="C2393" s="17"/>
    </row>
    <row r="2394">
      <c r="A2394" s="16"/>
      <c r="B2394" s="2"/>
      <c r="C2394" s="17"/>
    </row>
    <row r="2395">
      <c r="A2395" s="16"/>
      <c r="B2395" s="2"/>
      <c r="C2395" s="17"/>
    </row>
    <row r="2396">
      <c r="A2396" s="16"/>
      <c r="B2396" s="2"/>
      <c r="C2396" s="17"/>
    </row>
    <row r="2397">
      <c r="A2397" s="16"/>
      <c r="B2397" s="2"/>
      <c r="C2397" s="17"/>
    </row>
    <row r="2398">
      <c r="A2398" s="16"/>
      <c r="B2398" s="2"/>
      <c r="C2398" s="17"/>
    </row>
    <row r="2399">
      <c r="A2399" s="16"/>
      <c r="B2399" s="2"/>
      <c r="C2399" s="17"/>
    </row>
    <row r="2400">
      <c r="A2400" s="16"/>
      <c r="B2400" s="2"/>
      <c r="C2400" s="17"/>
    </row>
    <row r="2401">
      <c r="A2401" s="16"/>
      <c r="B2401" s="2"/>
      <c r="C2401" s="17"/>
    </row>
    <row r="2402">
      <c r="A2402" s="16"/>
      <c r="B2402" s="2"/>
      <c r="C2402" s="17"/>
    </row>
    <row r="2403">
      <c r="A2403" s="16"/>
      <c r="B2403" s="2"/>
      <c r="C2403" s="17"/>
    </row>
    <row r="2404">
      <c r="A2404" s="16"/>
      <c r="B2404" s="2"/>
      <c r="C2404" s="17"/>
    </row>
    <row r="2405">
      <c r="A2405" s="16"/>
      <c r="B2405" s="2"/>
      <c r="C2405" s="17"/>
    </row>
    <row r="2406">
      <c r="A2406" s="16"/>
      <c r="B2406" s="2"/>
      <c r="C2406" s="17"/>
    </row>
    <row r="2407">
      <c r="A2407" s="16"/>
      <c r="B2407" s="2"/>
      <c r="C2407" s="17"/>
    </row>
    <row r="2408">
      <c r="A2408" s="16"/>
      <c r="B2408" s="2"/>
      <c r="C2408" s="17"/>
    </row>
    <row r="2409">
      <c r="A2409" s="16"/>
      <c r="B2409" s="2"/>
      <c r="C2409" s="17"/>
    </row>
    <row r="2410">
      <c r="A2410" s="16"/>
      <c r="B2410" s="2"/>
      <c r="C2410" s="17"/>
    </row>
    <row r="2411">
      <c r="A2411" s="16"/>
      <c r="B2411" s="2"/>
      <c r="C2411" s="17"/>
    </row>
    <row r="2412">
      <c r="A2412" s="16"/>
      <c r="B2412" s="2"/>
      <c r="C2412" s="17"/>
    </row>
    <row r="2413">
      <c r="A2413" s="16"/>
      <c r="B2413" s="2"/>
      <c r="C2413" s="17"/>
    </row>
    <row r="2414">
      <c r="A2414" s="16"/>
      <c r="B2414" s="2"/>
      <c r="C2414" s="17"/>
    </row>
    <row r="2415">
      <c r="A2415" s="16"/>
      <c r="B2415" s="2"/>
      <c r="C2415" s="17"/>
    </row>
    <row r="2416">
      <c r="A2416" s="16"/>
      <c r="B2416" s="2"/>
      <c r="C2416" s="17"/>
    </row>
    <row r="2417">
      <c r="A2417" s="16"/>
      <c r="B2417" s="2"/>
      <c r="C2417" s="17"/>
    </row>
    <row r="2418">
      <c r="A2418" s="16"/>
      <c r="B2418" s="2"/>
      <c r="C2418" s="17"/>
    </row>
    <row r="2419">
      <c r="A2419" s="16"/>
      <c r="B2419" s="2"/>
      <c r="C2419" s="17"/>
    </row>
    <row r="2420">
      <c r="A2420" s="16"/>
      <c r="B2420" s="2"/>
      <c r="C2420" s="17"/>
    </row>
    <row r="2421">
      <c r="A2421" s="16"/>
      <c r="B2421" s="2"/>
      <c r="C2421" s="17"/>
    </row>
    <row r="2422">
      <c r="A2422" s="16"/>
      <c r="B2422" s="2"/>
      <c r="C2422" s="17"/>
    </row>
    <row r="2423">
      <c r="A2423" s="16"/>
      <c r="B2423" s="2"/>
      <c r="C2423" s="17"/>
    </row>
    <row r="2424">
      <c r="A2424" s="16"/>
      <c r="B2424" s="2"/>
      <c r="C2424" s="17"/>
    </row>
    <row r="2425">
      <c r="A2425" s="16"/>
      <c r="B2425" s="2"/>
      <c r="C2425" s="17"/>
    </row>
    <row r="2426">
      <c r="A2426" s="16"/>
      <c r="B2426" s="2"/>
      <c r="C2426" s="17"/>
    </row>
    <row r="2427">
      <c r="A2427" s="16"/>
      <c r="B2427" s="2"/>
      <c r="C2427" s="17"/>
    </row>
    <row r="2428">
      <c r="A2428" s="16"/>
      <c r="B2428" s="2"/>
      <c r="C2428" s="17"/>
    </row>
    <row r="2429">
      <c r="A2429" s="16"/>
      <c r="B2429" s="2"/>
      <c r="C2429" s="17"/>
    </row>
    <row r="2430">
      <c r="A2430" s="16"/>
      <c r="B2430" s="2"/>
      <c r="C2430" s="17"/>
    </row>
    <row r="2431">
      <c r="A2431" s="16"/>
      <c r="B2431" s="2"/>
      <c r="C2431" s="17"/>
    </row>
    <row r="2432">
      <c r="A2432" s="16"/>
      <c r="B2432" s="2"/>
      <c r="C2432" s="17"/>
    </row>
    <row r="2433">
      <c r="A2433" s="16"/>
      <c r="B2433" s="2"/>
      <c r="C2433" s="17"/>
    </row>
    <row r="2434">
      <c r="A2434" s="16"/>
      <c r="B2434" s="2"/>
      <c r="C2434" s="17"/>
    </row>
    <row r="2435">
      <c r="A2435" s="16"/>
      <c r="B2435" s="2"/>
      <c r="C2435" s="17"/>
    </row>
    <row r="2436">
      <c r="A2436" s="16"/>
      <c r="B2436" s="2"/>
      <c r="C2436" s="17"/>
    </row>
    <row r="2437">
      <c r="A2437" s="16"/>
      <c r="B2437" s="2"/>
      <c r="C2437" s="17"/>
    </row>
    <row r="2438">
      <c r="A2438" s="16"/>
      <c r="B2438" s="2"/>
      <c r="C2438" s="17"/>
    </row>
    <row r="2439">
      <c r="A2439" s="16"/>
      <c r="B2439" s="2"/>
      <c r="C2439" s="17"/>
    </row>
    <row r="2440">
      <c r="A2440" s="16"/>
      <c r="B2440" s="2"/>
      <c r="C2440" s="17"/>
    </row>
    <row r="2441">
      <c r="A2441" s="16"/>
      <c r="B2441" s="2"/>
      <c r="C2441" s="17"/>
    </row>
    <row r="2442">
      <c r="A2442" s="16"/>
      <c r="B2442" s="2"/>
      <c r="C2442" s="17"/>
    </row>
    <row r="2443">
      <c r="A2443" s="16"/>
      <c r="B2443" s="2"/>
      <c r="C2443" s="17"/>
    </row>
    <row r="2444">
      <c r="A2444" s="16"/>
      <c r="B2444" s="2"/>
      <c r="C2444" s="17"/>
    </row>
    <row r="2445">
      <c r="A2445" s="16"/>
      <c r="B2445" s="2"/>
      <c r="C2445" s="17"/>
    </row>
    <row r="2446">
      <c r="A2446" s="16"/>
      <c r="B2446" s="2"/>
      <c r="C2446" s="17"/>
    </row>
    <row r="2447">
      <c r="A2447" s="16"/>
      <c r="B2447" s="2"/>
      <c r="C2447" s="17"/>
    </row>
    <row r="2448">
      <c r="A2448" s="16"/>
      <c r="B2448" s="2"/>
      <c r="C2448" s="17"/>
    </row>
    <row r="2449">
      <c r="A2449" s="16"/>
      <c r="B2449" s="2"/>
      <c r="C2449" s="17"/>
    </row>
    <row r="2450">
      <c r="A2450" s="16"/>
      <c r="B2450" s="2"/>
      <c r="C2450" s="17"/>
    </row>
    <row r="2451">
      <c r="A2451" s="16"/>
      <c r="B2451" s="2"/>
      <c r="C2451" s="17"/>
    </row>
    <row r="2452">
      <c r="A2452" s="16"/>
      <c r="B2452" s="2"/>
      <c r="C2452" s="17"/>
    </row>
    <row r="2453">
      <c r="A2453" s="16"/>
      <c r="B2453" s="2"/>
      <c r="C2453" s="17"/>
    </row>
    <row r="2454">
      <c r="A2454" s="16"/>
      <c r="B2454" s="2"/>
      <c r="C2454" s="17"/>
    </row>
    <row r="2455">
      <c r="A2455" s="16"/>
      <c r="B2455" s="2"/>
      <c r="C2455" s="17"/>
    </row>
    <row r="2456">
      <c r="A2456" s="16"/>
      <c r="B2456" s="2"/>
      <c r="C2456" s="17"/>
    </row>
    <row r="2457">
      <c r="A2457" s="16"/>
      <c r="B2457" s="2"/>
      <c r="C2457" s="17"/>
    </row>
    <row r="2458">
      <c r="A2458" s="16"/>
      <c r="B2458" s="2"/>
      <c r="C2458" s="17"/>
    </row>
    <row r="2459">
      <c r="A2459" s="16"/>
      <c r="B2459" s="2"/>
      <c r="C2459" s="17"/>
    </row>
    <row r="2460">
      <c r="A2460" s="16"/>
      <c r="B2460" s="2"/>
      <c r="C2460" s="17"/>
    </row>
    <row r="2461">
      <c r="A2461" s="16"/>
      <c r="B2461" s="2"/>
      <c r="C2461" s="17"/>
    </row>
    <row r="2462">
      <c r="A2462" s="16"/>
      <c r="B2462" s="2"/>
      <c r="C2462" s="17"/>
    </row>
    <row r="2463">
      <c r="A2463" s="16"/>
      <c r="B2463" s="2"/>
      <c r="C2463" s="17"/>
    </row>
    <row r="2464">
      <c r="A2464" s="16"/>
      <c r="B2464" s="2"/>
      <c r="C2464" s="17"/>
    </row>
    <row r="2465">
      <c r="A2465" s="16"/>
      <c r="B2465" s="2"/>
      <c r="C2465" s="17"/>
    </row>
    <row r="2466">
      <c r="A2466" s="16"/>
      <c r="B2466" s="2"/>
      <c r="C2466" s="17"/>
    </row>
    <row r="2467">
      <c r="A2467" s="16"/>
      <c r="B2467" s="2"/>
      <c r="C2467" s="17"/>
    </row>
    <row r="2468">
      <c r="A2468" s="16"/>
      <c r="B2468" s="2"/>
      <c r="C2468" s="17"/>
    </row>
    <row r="2469">
      <c r="A2469" s="16"/>
      <c r="B2469" s="2"/>
      <c r="C2469" s="17"/>
    </row>
    <row r="2470">
      <c r="A2470" s="16"/>
      <c r="B2470" s="2"/>
      <c r="C2470" s="17"/>
    </row>
    <row r="2471">
      <c r="A2471" s="16"/>
      <c r="B2471" s="2"/>
      <c r="C2471" s="17"/>
    </row>
    <row r="2472">
      <c r="A2472" s="16"/>
      <c r="B2472" s="2"/>
      <c r="C2472" s="17"/>
    </row>
    <row r="2473">
      <c r="A2473" s="16"/>
      <c r="B2473" s="2"/>
      <c r="C2473" s="17"/>
    </row>
    <row r="2474">
      <c r="A2474" s="16"/>
      <c r="B2474" s="2"/>
      <c r="C2474" s="17"/>
    </row>
    <row r="2475">
      <c r="A2475" s="16"/>
      <c r="B2475" s="2"/>
      <c r="C2475" s="17"/>
    </row>
    <row r="2476">
      <c r="A2476" s="16"/>
      <c r="B2476" s="2"/>
      <c r="C2476" s="17"/>
    </row>
    <row r="2477">
      <c r="A2477" s="16"/>
      <c r="B2477" s="2"/>
      <c r="C2477" s="17"/>
    </row>
    <row r="2478">
      <c r="A2478" s="16"/>
      <c r="B2478" s="2"/>
      <c r="C2478" s="17"/>
    </row>
    <row r="2479">
      <c r="A2479" s="16"/>
      <c r="B2479" s="2"/>
      <c r="C2479" s="17"/>
    </row>
    <row r="2480">
      <c r="A2480" s="16"/>
      <c r="B2480" s="2"/>
      <c r="C2480" s="17"/>
    </row>
    <row r="2481">
      <c r="A2481" s="16"/>
      <c r="B2481" s="2"/>
      <c r="C2481" s="17"/>
    </row>
    <row r="2482">
      <c r="A2482" s="16"/>
      <c r="B2482" s="2"/>
      <c r="C2482" s="17"/>
    </row>
    <row r="2483">
      <c r="A2483" s="16"/>
      <c r="B2483" s="2"/>
      <c r="C2483" s="17"/>
    </row>
    <row r="2484">
      <c r="A2484" s="16"/>
      <c r="B2484" s="2"/>
      <c r="C2484" s="17"/>
    </row>
    <row r="2485">
      <c r="A2485" s="16"/>
      <c r="B2485" s="2"/>
      <c r="C2485" s="17"/>
    </row>
    <row r="2486">
      <c r="A2486" s="16"/>
      <c r="B2486" s="2"/>
      <c r="C2486" s="17"/>
    </row>
    <row r="2487">
      <c r="A2487" s="16"/>
      <c r="B2487" s="2"/>
      <c r="C2487" s="17"/>
    </row>
    <row r="2488">
      <c r="A2488" s="16"/>
      <c r="B2488" s="2"/>
      <c r="C2488" s="17"/>
    </row>
    <row r="2489">
      <c r="A2489" s="16"/>
      <c r="B2489" s="2"/>
      <c r="C2489" s="17"/>
    </row>
    <row r="2490">
      <c r="A2490" s="16"/>
      <c r="B2490" s="2"/>
      <c r="C2490" s="17"/>
    </row>
    <row r="2491">
      <c r="A2491" s="16"/>
      <c r="B2491" s="2"/>
      <c r="C2491" s="17"/>
    </row>
    <row r="2492">
      <c r="A2492" s="16"/>
      <c r="B2492" s="2"/>
      <c r="C2492" s="17"/>
    </row>
    <row r="2493">
      <c r="A2493" s="16"/>
      <c r="B2493" s="2"/>
      <c r="C2493" s="17"/>
    </row>
    <row r="2494">
      <c r="A2494" s="16"/>
      <c r="B2494" s="2"/>
      <c r="C2494" s="17"/>
    </row>
    <row r="2495">
      <c r="A2495" s="16"/>
      <c r="B2495" s="2"/>
      <c r="C2495" s="17"/>
    </row>
    <row r="2496">
      <c r="A2496" s="16"/>
      <c r="B2496" s="2"/>
      <c r="C2496" s="17"/>
    </row>
    <row r="2497">
      <c r="A2497" s="16"/>
      <c r="B2497" s="2"/>
      <c r="C2497" s="17"/>
    </row>
    <row r="2498">
      <c r="A2498" s="16"/>
      <c r="B2498" s="2"/>
      <c r="C2498" s="17"/>
    </row>
    <row r="2499">
      <c r="A2499" s="16"/>
      <c r="B2499" s="2"/>
      <c r="C2499" s="17"/>
    </row>
    <row r="2500">
      <c r="A2500" s="16"/>
      <c r="B2500" s="2"/>
      <c r="C2500" s="17"/>
    </row>
    <row r="2501">
      <c r="A2501" s="16"/>
      <c r="B2501" s="2"/>
      <c r="C2501" s="17"/>
    </row>
    <row r="2502">
      <c r="A2502" s="16"/>
      <c r="B2502" s="2"/>
      <c r="C2502" s="17"/>
    </row>
    <row r="2503">
      <c r="A2503" s="16"/>
      <c r="B2503" s="2"/>
      <c r="C2503" s="17"/>
    </row>
    <row r="2504">
      <c r="A2504" s="16"/>
      <c r="B2504" s="2"/>
      <c r="C2504" s="17"/>
    </row>
    <row r="2505">
      <c r="A2505" s="16"/>
      <c r="B2505" s="2"/>
      <c r="C2505" s="17"/>
    </row>
    <row r="2506">
      <c r="A2506" s="16"/>
      <c r="B2506" s="2"/>
      <c r="C2506" s="17"/>
    </row>
    <row r="2507">
      <c r="A2507" s="16"/>
      <c r="B2507" s="2"/>
      <c r="C2507" s="17"/>
    </row>
    <row r="2508">
      <c r="A2508" s="16"/>
      <c r="B2508" s="2"/>
      <c r="C2508" s="17"/>
    </row>
    <row r="2509">
      <c r="A2509" s="16"/>
      <c r="B2509" s="2"/>
      <c r="C2509" s="17"/>
    </row>
    <row r="2510">
      <c r="A2510" s="16"/>
      <c r="B2510" s="2"/>
      <c r="C2510" s="17"/>
    </row>
    <row r="2511">
      <c r="A2511" s="16"/>
      <c r="B2511" s="2"/>
      <c r="C2511" s="17"/>
    </row>
    <row r="2512">
      <c r="A2512" s="16"/>
      <c r="B2512" s="2"/>
      <c r="C2512" s="17"/>
    </row>
    <row r="2513">
      <c r="A2513" s="16"/>
      <c r="B2513" s="2"/>
      <c r="C2513" s="17"/>
    </row>
    <row r="2514">
      <c r="A2514" s="16"/>
      <c r="B2514" s="2"/>
      <c r="C2514" s="17"/>
    </row>
    <row r="2515">
      <c r="A2515" s="16"/>
      <c r="B2515" s="2"/>
      <c r="C2515" s="17"/>
    </row>
    <row r="2516">
      <c r="A2516" s="16"/>
      <c r="B2516" s="2"/>
      <c r="C2516" s="17"/>
    </row>
    <row r="2517">
      <c r="A2517" s="16"/>
      <c r="B2517" s="2"/>
      <c r="C2517" s="17"/>
    </row>
    <row r="2518">
      <c r="A2518" s="16"/>
      <c r="B2518" s="2"/>
      <c r="C2518" s="17"/>
    </row>
    <row r="2519">
      <c r="A2519" s="16"/>
      <c r="B2519" s="2"/>
      <c r="C2519" s="17"/>
    </row>
    <row r="2520">
      <c r="A2520" s="16"/>
      <c r="B2520" s="2"/>
      <c r="C2520" s="17"/>
    </row>
    <row r="2521">
      <c r="A2521" s="16"/>
      <c r="B2521" s="2"/>
      <c r="C2521" s="17"/>
    </row>
    <row r="2522">
      <c r="A2522" s="16"/>
      <c r="B2522" s="2"/>
      <c r="C2522" s="17"/>
    </row>
    <row r="2523">
      <c r="A2523" s="16"/>
      <c r="B2523" s="2"/>
      <c r="C2523" s="17"/>
    </row>
    <row r="2524">
      <c r="A2524" s="16"/>
      <c r="B2524" s="2"/>
      <c r="C2524" s="17"/>
    </row>
    <row r="2525">
      <c r="A2525" s="16"/>
      <c r="B2525" s="2"/>
      <c r="C2525" s="17"/>
    </row>
    <row r="2526">
      <c r="A2526" s="16"/>
      <c r="B2526" s="2"/>
      <c r="C2526" s="17"/>
    </row>
    <row r="2527">
      <c r="A2527" s="16"/>
      <c r="B2527" s="2"/>
      <c r="C2527" s="17"/>
    </row>
    <row r="2528">
      <c r="A2528" s="16"/>
      <c r="B2528" s="2"/>
      <c r="C2528" s="17"/>
    </row>
    <row r="2529">
      <c r="A2529" s="16"/>
      <c r="B2529" s="2"/>
      <c r="C2529" s="17"/>
    </row>
    <row r="2530">
      <c r="A2530" s="16"/>
      <c r="B2530" s="2"/>
      <c r="C2530" s="17"/>
    </row>
    <row r="2531">
      <c r="A2531" s="16"/>
      <c r="B2531" s="2"/>
      <c r="C2531" s="17"/>
    </row>
    <row r="2532">
      <c r="A2532" s="16"/>
      <c r="B2532" s="2"/>
      <c r="C2532" s="17"/>
    </row>
    <row r="2533">
      <c r="A2533" s="16"/>
      <c r="B2533" s="2"/>
      <c r="C2533" s="17"/>
    </row>
    <row r="2534">
      <c r="A2534" s="16"/>
      <c r="B2534" s="2"/>
      <c r="C2534" s="17"/>
    </row>
    <row r="2535">
      <c r="A2535" s="16"/>
      <c r="B2535" s="2"/>
      <c r="C2535" s="17"/>
    </row>
    <row r="2536">
      <c r="A2536" s="16"/>
      <c r="B2536" s="2"/>
      <c r="C2536" s="17"/>
    </row>
    <row r="2537">
      <c r="A2537" s="16"/>
      <c r="B2537" s="2"/>
      <c r="C2537" s="17"/>
    </row>
    <row r="2538">
      <c r="A2538" s="16"/>
      <c r="B2538" s="2"/>
      <c r="C2538" s="17"/>
    </row>
    <row r="2539">
      <c r="A2539" s="16"/>
      <c r="B2539" s="2"/>
      <c r="C2539" s="17"/>
    </row>
    <row r="2540">
      <c r="A2540" s="16"/>
      <c r="B2540" s="2"/>
      <c r="C2540" s="17"/>
    </row>
    <row r="2541">
      <c r="A2541" s="16"/>
      <c r="B2541" s="2"/>
      <c r="C2541" s="17"/>
    </row>
    <row r="2542">
      <c r="A2542" s="16"/>
      <c r="B2542" s="2"/>
      <c r="C2542" s="17"/>
    </row>
    <row r="2543">
      <c r="A2543" s="16"/>
      <c r="B2543" s="2"/>
      <c r="C2543" s="17"/>
    </row>
    <row r="2544">
      <c r="A2544" s="16"/>
      <c r="B2544" s="2"/>
      <c r="C2544" s="17"/>
    </row>
    <row r="2545">
      <c r="A2545" s="16"/>
      <c r="B2545" s="2"/>
      <c r="C2545" s="17"/>
    </row>
    <row r="2546">
      <c r="A2546" s="16"/>
      <c r="B2546" s="2"/>
      <c r="C2546" s="17"/>
    </row>
    <row r="2547">
      <c r="A2547" s="16"/>
      <c r="B2547" s="2"/>
      <c r="C2547" s="17"/>
    </row>
    <row r="2548">
      <c r="A2548" s="16"/>
      <c r="B2548" s="2"/>
      <c r="C2548" s="17"/>
    </row>
    <row r="2549">
      <c r="A2549" s="16"/>
      <c r="B2549" s="2"/>
      <c r="C2549" s="17"/>
    </row>
    <row r="2550">
      <c r="A2550" s="16"/>
      <c r="B2550" s="2"/>
      <c r="C2550" s="17"/>
    </row>
    <row r="2551">
      <c r="A2551" s="16"/>
      <c r="B2551" s="2"/>
      <c r="C2551" s="17"/>
    </row>
    <row r="2552">
      <c r="A2552" s="16"/>
      <c r="B2552" s="2"/>
      <c r="C2552" s="17"/>
    </row>
    <row r="2553">
      <c r="A2553" s="16"/>
      <c r="B2553" s="2"/>
      <c r="C2553" s="17"/>
    </row>
    <row r="2554">
      <c r="A2554" s="16"/>
      <c r="B2554" s="2"/>
      <c r="C2554" s="17"/>
    </row>
    <row r="2555">
      <c r="A2555" s="16"/>
      <c r="B2555" s="2"/>
      <c r="C2555" s="17"/>
    </row>
    <row r="2556">
      <c r="A2556" s="16"/>
      <c r="B2556" s="2"/>
      <c r="C2556" s="17"/>
    </row>
    <row r="2557">
      <c r="A2557" s="16"/>
      <c r="B2557" s="2"/>
      <c r="C2557" s="17"/>
    </row>
    <row r="2558">
      <c r="A2558" s="16"/>
      <c r="B2558" s="2"/>
      <c r="C2558" s="17"/>
    </row>
    <row r="2559">
      <c r="A2559" s="16"/>
      <c r="B2559" s="2"/>
      <c r="C2559" s="17"/>
    </row>
    <row r="2560">
      <c r="A2560" s="16"/>
      <c r="B2560" s="2"/>
      <c r="C2560" s="17"/>
    </row>
    <row r="2561">
      <c r="A2561" s="16"/>
      <c r="B2561" s="2"/>
      <c r="C2561" s="17"/>
    </row>
    <row r="2562">
      <c r="A2562" s="16"/>
      <c r="B2562" s="2"/>
      <c r="C2562" s="17"/>
    </row>
    <row r="2563">
      <c r="A2563" s="16"/>
      <c r="B2563" s="2"/>
      <c r="C2563" s="17"/>
    </row>
    <row r="2564">
      <c r="A2564" s="16"/>
      <c r="B2564" s="2"/>
      <c r="C2564" s="17"/>
    </row>
    <row r="2565">
      <c r="A2565" s="16"/>
      <c r="B2565" s="2"/>
      <c r="C2565" s="17"/>
    </row>
    <row r="2566">
      <c r="A2566" s="16"/>
      <c r="B2566" s="2"/>
      <c r="C2566" s="17"/>
    </row>
    <row r="2567">
      <c r="A2567" s="16"/>
      <c r="B2567" s="2"/>
      <c r="C2567" s="17"/>
    </row>
    <row r="2568">
      <c r="A2568" s="16"/>
      <c r="B2568" s="2"/>
      <c r="C2568" s="17"/>
    </row>
    <row r="2569">
      <c r="A2569" s="16"/>
      <c r="B2569" s="2"/>
      <c r="C2569" s="17"/>
    </row>
    <row r="2570">
      <c r="A2570" s="16"/>
      <c r="B2570" s="2"/>
      <c r="C2570" s="17"/>
    </row>
    <row r="2571">
      <c r="A2571" s="16"/>
      <c r="B2571" s="2"/>
      <c r="C2571" s="17"/>
    </row>
    <row r="2572">
      <c r="A2572" s="16"/>
      <c r="B2572" s="2"/>
      <c r="C2572" s="17"/>
    </row>
    <row r="2573">
      <c r="A2573" s="16"/>
      <c r="B2573" s="2"/>
      <c r="C2573" s="17"/>
    </row>
    <row r="2574">
      <c r="A2574" s="16"/>
      <c r="B2574" s="2"/>
      <c r="C2574" s="17"/>
    </row>
    <row r="2575">
      <c r="A2575" s="16"/>
      <c r="B2575" s="2"/>
      <c r="C2575" s="17"/>
    </row>
    <row r="2576">
      <c r="A2576" s="16"/>
      <c r="B2576" s="2"/>
      <c r="C2576" s="17"/>
    </row>
    <row r="2577">
      <c r="A2577" s="16"/>
      <c r="B2577" s="2"/>
      <c r="C2577" s="17"/>
    </row>
    <row r="2578">
      <c r="A2578" s="16"/>
      <c r="B2578" s="2"/>
      <c r="C2578" s="17"/>
    </row>
    <row r="2579">
      <c r="A2579" s="16"/>
      <c r="B2579" s="2"/>
      <c r="C2579" s="17"/>
    </row>
    <row r="2580">
      <c r="A2580" s="16"/>
      <c r="B2580" s="2"/>
      <c r="C2580" s="17"/>
    </row>
    <row r="2581">
      <c r="A2581" s="16"/>
      <c r="B2581" s="2"/>
      <c r="C2581" s="17"/>
    </row>
    <row r="2582">
      <c r="A2582" s="16"/>
      <c r="B2582" s="2"/>
      <c r="C2582" s="17"/>
    </row>
    <row r="2583">
      <c r="A2583" s="16"/>
      <c r="B2583" s="2"/>
      <c r="C2583" s="17"/>
    </row>
    <row r="2584">
      <c r="A2584" s="16"/>
      <c r="B2584" s="2"/>
      <c r="C2584" s="17"/>
    </row>
    <row r="2585">
      <c r="A2585" s="16"/>
      <c r="B2585" s="2"/>
      <c r="C2585" s="17"/>
    </row>
    <row r="2586">
      <c r="A2586" s="16"/>
      <c r="B2586" s="2"/>
      <c r="C2586" s="17"/>
    </row>
    <row r="2587">
      <c r="A2587" s="16"/>
      <c r="B2587" s="2"/>
      <c r="C2587" s="17"/>
    </row>
    <row r="2588">
      <c r="A2588" s="16"/>
      <c r="B2588" s="2"/>
      <c r="C2588" s="17"/>
    </row>
    <row r="2589">
      <c r="A2589" s="16"/>
      <c r="B2589" s="2"/>
      <c r="C2589" s="17"/>
    </row>
    <row r="2590">
      <c r="A2590" s="16"/>
      <c r="B2590" s="2"/>
      <c r="C2590" s="17"/>
    </row>
    <row r="2591">
      <c r="A2591" s="16"/>
      <c r="B2591" s="2"/>
      <c r="C2591" s="17"/>
    </row>
    <row r="2592">
      <c r="A2592" s="16"/>
      <c r="B2592" s="2"/>
      <c r="C2592" s="17"/>
    </row>
    <row r="2593">
      <c r="A2593" s="16"/>
      <c r="B2593" s="2"/>
      <c r="C2593" s="17"/>
    </row>
    <row r="2594">
      <c r="A2594" s="16"/>
      <c r="B2594" s="2"/>
      <c r="C2594" s="17"/>
    </row>
    <row r="2595">
      <c r="A2595" s="16"/>
      <c r="B2595" s="2"/>
      <c r="C2595" s="17"/>
    </row>
    <row r="2596">
      <c r="A2596" s="16"/>
      <c r="B2596" s="2"/>
      <c r="C2596" s="17"/>
    </row>
    <row r="2597">
      <c r="A2597" s="16"/>
      <c r="B2597" s="2"/>
      <c r="C2597" s="17"/>
    </row>
    <row r="2598">
      <c r="A2598" s="16"/>
      <c r="B2598" s="2"/>
      <c r="C2598" s="17"/>
    </row>
    <row r="2599">
      <c r="A2599" s="16"/>
      <c r="B2599" s="2"/>
      <c r="C2599" s="17"/>
    </row>
    <row r="2600">
      <c r="A2600" s="16"/>
      <c r="B2600" s="2"/>
      <c r="C2600" s="17"/>
    </row>
    <row r="2601">
      <c r="A2601" s="16"/>
      <c r="B2601" s="2"/>
      <c r="C2601" s="17"/>
    </row>
    <row r="2602">
      <c r="A2602" s="16"/>
      <c r="B2602" s="2"/>
      <c r="C2602" s="17"/>
    </row>
    <row r="2603">
      <c r="A2603" s="16"/>
      <c r="B2603" s="2"/>
      <c r="C2603" s="17"/>
    </row>
    <row r="2604">
      <c r="A2604" s="16"/>
      <c r="B2604" s="2"/>
      <c r="C2604" s="17"/>
    </row>
    <row r="2605">
      <c r="A2605" s="16"/>
      <c r="B2605" s="2"/>
      <c r="C2605" s="17"/>
    </row>
    <row r="2606">
      <c r="A2606" s="16"/>
      <c r="B2606" s="2"/>
      <c r="C2606" s="17"/>
    </row>
    <row r="2607">
      <c r="A2607" s="16"/>
      <c r="B2607" s="2"/>
      <c r="C2607" s="17"/>
    </row>
    <row r="2608">
      <c r="A2608" s="16"/>
      <c r="B2608" s="2"/>
      <c r="C2608" s="17"/>
    </row>
    <row r="2609">
      <c r="A2609" s="16"/>
      <c r="B2609" s="2"/>
      <c r="C2609" s="17"/>
    </row>
    <row r="2610">
      <c r="A2610" s="16"/>
      <c r="B2610" s="2"/>
      <c r="C2610" s="17"/>
    </row>
    <row r="2611">
      <c r="A2611" s="16"/>
      <c r="B2611" s="2"/>
      <c r="C2611" s="17"/>
    </row>
    <row r="2612">
      <c r="A2612" s="16"/>
      <c r="B2612" s="2"/>
      <c r="C2612" s="17"/>
    </row>
    <row r="2613">
      <c r="A2613" s="16"/>
      <c r="B2613" s="2"/>
      <c r="C2613" s="17"/>
    </row>
    <row r="2614">
      <c r="A2614" s="16"/>
      <c r="B2614" s="2"/>
      <c r="C2614" s="17"/>
    </row>
    <row r="2615">
      <c r="A2615" s="16"/>
      <c r="B2615" s="2"/>
      <c r="C2615" s="17"/>
    </row>
    <row r="2616">
      <c r="A2616" s="16"/>
      <c r="B2616" s="2"/>
      <c r="C2616" s="17"/>
    </row>
    <row r="2617">
      <c r="A2617" s="16"/>
      <c r="B2617" s="2"/>
      <c r="C2617" s="17"/>
    </row>
    <row r="2618">
      <c r="A2618" s="16"/>
      <c r="B2618" s="2"/>
      <c r="C2618" s="17"/>
    </row>
    <row r="2619">
      <c r="A2619" s="16"/>
      <c r="B2619" s="2"/>
      <c r="C2619" s="17"/>
    </row>
    <row r="2620">
      <c r="A2620" s="16"/>
      <c r="B2620" s="2"/>
      <c r="C2620" s="17"/>
    </row>
    <row r="2621">
      <c r="A2621" s="16"/>
      <c r="B2621" s="2"/>
      <c r="C2621" s="17"/>
    </row>
    <row r="2622">
      <c r="A2622" s="16"/>
      <c r="B2622" s="2"/>
      <c r="C2622" s="17"/>
    </row>
    <row r="2623">
      <c r="A2623" s="16"/>
      <c r="B2623" s="2"/>
      <c r="C2623" s="17"/>
    </row>
    <row r="2624">
      <c r="A2624" s="16"/>
      <c r="B2624" s="2"/>
      <c r="C2624" s="17"/>
    </row>
    <row r="2625">
      <c r="A2625" s="16"/>
      <c r="B2625" s="2"/>
      <c r="C2625" s="17"/>
    </row>
    <row r="2626">
      <c r="A2626" s="16"/>
      <c r="B2626" s="2"/>
      <c r="C2626" s="17"/>
    </row>
    <row r="2627">
      <c r="A2627" s="16"/>
      <c r="B2627" s="2"/>
      <c r="C2627" s="17"/>
    </row>
    <row r="2628">
      <c r="A2628" s="16"/>
      <c r="B2628" s="2"/>
      <c r="C2628" s="17"/>
    </row>
    <row r="2629">
      <c r="A2629" s="16"/>
      <c r="B2629" s="2"/>
      <c r="C2629" s="17"/>
    </row>
    <row r="2630">
      <c r="A2630" s="16"/>
      <c r="B2630" s="2"/>
      <c r="C2630" s="17"/>
    </row>
    <row r="2631">
      <c r="A2631" s="16"/>
      <c r="B2631" s="2"/>
      <c r="C2631" s="17"/>
    </row>
    <row r="2632">
      <c r="A2632" s="16"/>
      <c r="B2632" s="2"/>
      <c r="C2632" s="17"/>
    </row>
    <row r="2633">
      <c r="A2633" s="16"/>
      <c r="B2633" s="2"/>
      <c r="C2633" s="17"/>
    </row>
    <row r="2634">
      <c r="A2634" s="16"/>
      <c r="B2634" s="2"/>
      <c r="C2634" s="17"/>
    </row>
    <row r="2635">
      <c r="A2635" s="16"/>
      <c r="B2635" s="2"/>
      <c r="C2635" s="17"/>
    </row>
    <row r="2636">
      <c r="A2636" s="16"/>
      <c r="B2636" s="2"/>
      <c r="C2636" s="17"/>
    </row>
    <row r="2637">
      <c r="A2637" s="16"/>
      <c r="B2637" s="2"/>
      <c r="C2637" s="17"/>
    </row>
    <row r="2638">
      <c r="A2638" s="16"/>
      <c r="B2638" s="2"/>
      <c r="C2638" s="17"/>
    </row>
    <row r="2639">
      <c r="A2639" s="16"/>
      <c r="B2639" s="2"/>
      <c r="C2639" s="17"/>
    </row>
    <row r="2640">
      <c r="A2640" s="16"/>
      <c r="B2640" s="2"/>
      <c r="C2640" s="17"/>
    </row>
    <row r="2641">
      <c r="A2641" s="16"/>
      <c r="B2641" s="2"/>
      <c r="C2641" s="17"/>
    </row>
    <row r="2642">
      <c r="A2642" s="16"/>
      <c r="B2642" s="2"/>
      <c r="C2642" s="17"/>
    </row>
    <row r="2643">
      <c r="A2643" s="16"/>
      <c r="B2643" s="2"/>
      <c r="C2643" s="17"/>
    </row>
    <row r="2644">
      <c r="A2644" s="16"/>
      <c r="B2644" s="2"/>
      <c r="C2644" s="17"/>
    </row>
    <row r="2645">
      <c r="A2645" s="16"/>
      <c r="B2645" s="2"/>
      <c r="C2645" s="17"/>
    </row>
    <row r="2646">
      <c r="A2646" s="16"/>
      <c r="B2646" s="2"/>
      <c r="C2646" s="17"/>
    </row>
    <row r="2647">
      <c r="A2647" s="16"/>
      <c r="B2647" s="2"/>
      <c r="C2647" s="17"/>
    </row>
    <row r="2648">
      <c r="A2648" s="16"/>
      <c r="B2648" s="2"/>
      <c r="C2648" s="17"/>
    </row>
    <row r="2649">
      <c r="A2649" s="16"/>
      <c r="B2649" s="2"/>
      <c r="C2649" s="17"/>
    </row>
    <row r="2650">
      <c r="A2650" s="16"/>
      <c r="B2650" s="2"/>
      <c r="C2650" s="17"/>
    </row>
    <row r="2651">
      <c r="A2651" s="16"/>
      <c r="B2651" s="2"/>
      <c r="C2651" s="17"/>
    </row>
    <row r="2652">
      <c r="A2652" s="16"/>
      <c r="B2652" s="2"/>
      <c r="C2652" s="17"/>
    </row>
    <row r="2653">
      <c r="A2653" s="16"/>
      <c r="B2653" s="2"/>
      <c r="C2653" s="17"/>
    </row>
    <row r="2654">
      <c r="A2654" s="16"/>
      <c r="B2654" s="2"/>
      <c r="C2654" s="17"/>
    </row>
    <row r="2655">
      <c r="A2655" s="16"/>
      <c r="B2655" s="2"/>
      <c r="C2655" s="17"/>
    </row>
    <row r="2656">
      <c r="A2656" s="16"/>
      <c r="B2656" s="2"/>
      <c r="C2656" s="17"/>
    </row>
    <row r="2657">
      <c r="A2657" s="16"/>
      <c r="B2657" s="2"/>
      <c r="C2657" s="17"/>
    </row>
    <row r="2658">
      <c r="A2658" s="16"/>
      <c r="B2658" s="2"/>
      <c r="C2658" s="17"/>
    </row>
    <row r="2659">
      <c r="A2659" s="16"/>
      <c r="B2659" s="2"/>
      <c r="C2659" s="17"/>
    </row>
    <row r="2660">
      <c r="A2660" s="16"/>
      <c r="B2660" s="2"/>
      <c r="C2660" s="17"/>
    </row>
    <row r="2661">
      <c r="A2661" s="16"/>
      <c r="B2661" s="2"/>
      <c r="C2661" s="17"/>
    </row>
    <row r="2662">
      <c r="A2662" s="16"/>
      <c r="B2662" s="2"/>
      <c r="C2662" s="17"/>
    </row>
    <row r="2663">
      <c r="A2663" s="16"/>
      <c r="B2663" s="2"/>
      <c r="C2663" s="17"/>
    </row>
    <row r="2664">
      <c r="A2664" s="16"/>
      <c r="B2664" s="2"/>
      <c r="C2664" s="17"/>
    </row>
    <row r="2665">
      <c r="A2665" s="16"/>
      <c r="B2665" s="2"/>
      <c r="C2665" s="17"/>
    </row>
    <row r="2666">
      <c r="A2666" s="16"/>
      <c r="B2666" s="2"/>
      <c r="C2666" s="17"/>
    </row>
    <row r="2667">
      <c r="A2667" s="16"/>
      <c r="B2667" s="2"/>
      <c r="C2667" s="17"/>
    </row>
    <row r="2668">
      <c r="A2668" s="16"/>
      <c r="B2668" s="2"/>
      <c r="C2668" s="17"/>
    </row>
    <row r="2669">
      <c r="A2669" s="16"/>
      <c r="B2669" s="2"/>
      <c r="C2669" s="17"/>
    </row>
    <row r="2670">
      <c r="A2670" s="16"/>
      <c r="B2670" s="2"/>
      <c r="C2670" s="17"/>
    </row>
    <row r="2671">
      <c r="A2671" s="16"/>
      <c r="B2671" s="2"/>
      <c r="C2671" s="17"/>
    </row>
    <row r="2672">
      <c r="A2672" s="16"/>
      <c r="B2672" s="2"/>
      <c r="C2672" s="17"/>
    </row>
    <row r="2673">
      <c r="A2673" s="16"/>
      <c r="B2673" s="2"/>
      <c r="C2673" s="17"/>
    </row>
    <row r="2674">
      <c r="A2674" s="16"/>
      <c r="B2674" s="2"/>
      <c r="C2674" s="17"/>
    </row>
    <row r="2675">
      <c r="A2675" s="16"/>
      <c r="B2675" s="2"/>
      <c r="C2675" s="17"/>
    </row>
    <row r="2676">
      <c r="A2676" s="16"/>
      <c r="B2676" s="2"/>
      <c r="C2676" s="17"/>
    </row>
    <row r="2677">
      <c r="A2677" s="16"/>
      <c r="B2677" s="2"/>
      <c r="C2677" s="17"/>
    </row>
    <row r="2678">
      <c r="A2678" s="16"/>
      <c r="B2678" s="2"/>
      <c r="C2678" s="17"/>
    </row>
    <row r="2679">
      <c r="A2679" s="16"/>
      <c r="B2679" s="2"/>
      <c r="C2679" s="17"/>
    </row>
    <row r="2680">
      <c r="A2680" s="16"/>
      <c r="B2680" s="2"/>
      <c r="C2680" s="17"/>
    </row>
    <row r="2681">
      <c r="A2681" s="16"/>
      <c r="B2681" s="2"/>
      <c r="C2681" s="17"/>
    </row>
    <row r="2682">
      <c r="A2682" s="16"/>
      <c r="B2682" s="2"/>
      <c r="C2682" s="17"/>
    </row>
    <row r="2683">
      <c r="A2683" s="16"/>
      <c r="B2683" s="2"/>
      <c r="C2683" s="17"/>
    </row>
    <row r="2684">
      <c r="A2684" s="16"/>
      <c r="B2684" s="2"/>
      <c r="C2684" s="17"/>
    </row>
    <row r="2685">
      <c r="A2685" s="16"/>
      <c r="B2685" s="2"/>
      <c r="C2685" s="17"/>
    </row>
    <row r="2686">
      <c r="A2686" s="16"/>
      <c r="B2686" s="2"/>
      <c r="C2686" s="17"/>
    </row>
    <row r="2687">
      <c r="A2687" s="16"/>
      <c r="B2687" s="2"/>
      <c r="C2687" s="17"/>
    </row>
    <row r="2688">
      <c r="A2688" s="16"/>
      <c r="B2688" s="2"/>
      <c r="C2688" s="17"/>
    </row>
    <row r="2689">
      <c r="A2689" s="16"/>
      <c r="B2689" s="2"/>
      <c r="C2689" s="17"/>
    </row>
    <row r="2690">
      <c r="A2690" s="16"/>
      <c r="B2690" s="2"/>
      <c r="C2690" s="17"/>
    </row>
    <row r="2691">
      <c r="A2691" s="16"/>
      <c r="B2691" s="2"/>
      <c r="C2691" s="17"/>
    </row>
    <row r="2692">
      <c r="A2692" s="16"/>
      <c r="B2692" s="2"/>
      <c r="C2692" s="17"/>
    </row>
    <row r="2693">
      <c r="A2693" s="16"/>
      <c r="B2693" s="2"/>
      <c r="C2693" s="17"/>
    </row>
    <row r="2694">
      <c r="A2694" s="16"/>
      <c r="B2694" s="2"/>
      <c r="C2694" s="17"/>
    </row>
    <row r="2695">
      <c r="A2695" s="16"/>
      <c r="B2695" s="2"/>
      <c r="C2695" s="17"/>
    </row>
    <row r="2696">
      <c r="A2696" s="16"/>
      <c r="B2696" s="2"/>
      <c r="C2696" s="17"/>
    </row>
    <row r="2697">
      <c r="A2697" s="16"/>
      <c r="B2697" s="2"/>
      <c r="C2697" s="17"/>
    </row>
    <row r="2698">
      <c r="A2698" s="16"/>
      <c r="B2698" s="2"/>
      <c r="C2698" s="17"/>
    </row>
    <row r="2699">
      <c r="A2699" s="16"/>
      <c r="B2699" s="2"/>
      <c r="C2699" s="17"/>
    </row>
    <row r="2700">
      <c r="A2700" s="16"/>
      <c r="B2700" s="2"/>
      <c r="C2700" s="17"/>
    </row>
    <row r="2701">
      <c r="A2701" s="16"/>
      <c r="B2701" s="2"/>
      <c r="C2701" s="17"/>
    </row>
    <row r="2702">
      <c r="A2702" s="16"/>
      <c r="B2702" s="2"/>
      <c r="C2702" s="17"/>
    </row>
    <row r="2703">
      <c r="A2703" s="16"/>
      <c r="B2703" s="2"/>
      <c r="C2703" s="17"/>
    </row>
    <row r="2704">
      <c r="A2704" s="16"/>
      <c r="B2704" s="2"/>
      <c r="C2704" s="17"/>
    </row>
    <row r="2705">
      <c r="A2705" s="16"/>
      <c r="B2705" s="2"/>
      <c r="C2705" s="17"/>
    </row>
    <row r="2706">
      <c r="A2706" s="16"/>
      <c r="B2706" s="2"/>
      <c r="C2706" s="17"/>
    </row>
    <row r="2707">
      <c r="A2707" s="16"/>
      <c r="B2707" s="2"/>
      <c r="C2707" s="17"/>
    </row>
    <row r="2708">
      <c r="A2708" s="16"/>
      <c r="B2708" s="2"/>
      <c r="C2708" s="17"/>
    </row>
    <row r="2709">
      <c r="A2709" s="16"/>
      <c r="B2709" s="2"/>
      <c r="C2709" s="17"/>
    </row>
    <row r="2710">
      <c r="A2710" s="16"/>
      <c r="B2710" s="2"/>
      <c r="C2710" s="17"/>
    </row>
    <row r="2711">
      <c r="A2711" s="16"/>
      <c r="B2711" s="2"/>
      <c r="C2711" s="17"/>
    </row>
    <row r="2712">
      <c r="A2712" s="16"/>
      <c r="B2712" s="2"/>
      <c r="C2712" s="17"/>
    </row>
    <row r="2713">
      <c r="A2713" s="16"/>
      <c r="B2713" s="2"/>
      <c r="C2713" s="17"/>
    </row>
    <row r="2714">
      <c r="A2714" s="16"/>
      <c r="B2714" s="2"/>
      <c r="C2714" s="17"/>
    </row>
    <row r="2715">
      <c r="A2715" s="16"/>
      <c r="B2715" s="2"/>
      <c r="C2715" s="17"/>
    </row>
    <row r="2716">
      <c r="A2716" s="16"/>
      <c r="B2716" s="2"/>
      <c r="C2716" s="17"/>
    </row>
    <row r="2717">
      <c r="A2717" s="16"/>
      <c r="B2717" s="2"/>
      <c r="C2717" s="17"/>
    </row>
    <row r="2718">
      <c r="A2718" s="16"/>
      <c r="B2718" s="2"/>
      <c r="C2718" s="17"/>
    </row>
    <row r="2719">
      <c r="A2719" s="16"/>
      <c r="B2719" s="2"/>
      <c r="C2719" s="17"/>
    </row>
    <row r="2720">
      <c r="A2720" s="16"/>
      <c r="B2720" s="2"/>
      <c r="C2720" s="17"/>
    </row>
    <row r="2721">
      <c r="A2721" s="16"/>
      <c r="B2721" s="2"/>
      <c r="C2721" s="17"/>
    </row>
    <row r="2722">
      <c r="A2722" s="16"/>
      <c r="B2722" s="2"/>
      <c r="C2722" s="17"/>
    </row>
    <row r="2723">
      <c r="A2723" s="16"/>
      <c r="B2723" s="2"/>
      <c r="C2723" s="17"/>
    </row>
    <row r="2724">
      <c r="A2724" s="16"/>
      <c r="B2724" s="2"/>
      <c r="C2724" s="17"/>
    </row>
    <row r="2725">
      <c r="A2725" s="16"/>
      <c r="B2725" s="2"/>
      <c r="C2725" s="17"/>
    </row>
    <row r="2726">
      <c r="A2726" s="16"/>
      <c r="B2726" s="2"/>
      <c r="C2726" s="17"/>
    </row>
    <row r="2727">
      <c r="A2727" s="16"/>
      <c r="B2727" s="2"/>
      <c r="C2727" s="17"/>
    </row>
    <row r="2728">
      <c r="A2728" s="16"/>
      <c r="B2728" s="2"/>
      <c r="C2728" s="17"/>
    </row>
    <row r="2729">
      <c r="A2729" s="16"/>
      <c r="B2729" s="2"/>
      <c r="C2729" s="17"/>
    </row>
    <row r="2730">
      <c r="A2730" s="16"/>
      <c r="B2730" s="2"/>
      <c r="C2730" s="17"/>
    </row>
    <row r="2731">
      <c r="A2731" s="16"/>
      <c r="B2731" s="2"/>
      <c r="C2731" s="17"/>
    </row>
    <row r="2732">
      <c r="A2732" s="16"/>
      <c r="B2732" s="2"/>
      <c r="C2732" s="17"/>
    </row>
    <row r="2733">
      <c r="A2733" s="16"/>
      <c r="B2733" s="2"/>
      <c r="C2733" s="17"/>
    </row>
    <row r="2734">
      <c r="A2734" s="16"/>
      <c r="B2734" s="2"/>
      <c r="C2734" s="17"/>
    </row>
    <row r="2735">
      <c r="A2735" s="16"/>
      <c r="B2735" s="2"/>
      <c r="C2735" s="17"/>
    </row>
    <row r="2736">
      <c r="A2736" s="16"/>
      <c r="B2736" s="2"/>
      <c r="C2736" s="17"/>
    </row>
    <row r="2737">
      <c r="A2737" s="16"/>
      <c r="B2737" s="2"/>
      <c r="C2737" s="17"/>
    </row>
    <row r="2738">
      <c r="A2738" s="16"/>
      <c r="B2738" s="2"/>
      <c r="C2738" s="17"/>
    </row>
    <row r="2739">
      <c r="A2739" s="16"/>
      <c r="B2739" s="2"/>
      <c r="C2739" s="17"/>
    </row>
    <row r="2740">
      <c r="A2740" s="16"/>
      <c r="B2740" s="2"/>
      <c r="C2740" s="17"/>
    </row>
    <row r="2741">
      <c r="A2741" s="16"/>
      <c r="B2741" s="2"/>
      <c r="C2741" s="17"/>
    </row>
    <row r="2742">
      <c r="A2742" s="16"/>
      <c r="B2742" s="2"/>
      <c r="C2742" s="17"/>
    </row>
    <row r="2743">
      <c r="A2743" s="16"/>
      <c r="B2743" s="2"/>
      <c r="C2743" s="17"/>
    </row>
    <row r="2744">
      <c r="A2744" s="16"/>
      <c r="B2744" s="2"/>
      <c r="C2744" s="17"/>
    </row>
    <row r="2745">
      <c r="A2745" s="16"/>
      <c r="B2745" s="2"/>
      <c r="C2745" s="17"/>
    </row>
    <row r="2746">
      <c r="A2746" s="16"/>
      <c r="B2746" s="2"/>
      <c r="C2746" s="17"/>
    </row>
    <row r="2747">
      <c r="A2747" s="16"/>
      <c r="B2747" s="2"/>
      <c r="C2747" s="17"/>
    </row>
    <row r="2748">
      <c r="A2748" s="16"/>
      <c r="B2748" s="2"/>
      <c r="C2748" s="17"/>
    </row>
    <row r="2749">
      <c r="A2749" s="16"/>
      <c r="B2749" s="2"/>
      <c r="C2749" s="17"/>
    </row>
    <row r="2750">
      <c r="A2750" s="16"/>
      <c r="B2750" s="2"/>
      <c r="C2750" s="17"/>
    </row>
    <row r="2751">
      <c r="A2751" s="16"/>
      <c r="B2751" s="2"/>
      <c r="C2751" s="17"/>
    </row>
    <row r="2752">
      <c r="A2752" s="16"/>
      <c r="B2752" s="2"/>
      <c r="C2752" s="17"/>
    </row>
    <row r="2753">
      <c r="A2753" s="16"/>
      <c r="B2753" s="2"/>
      <c r="C2753" s="17"/>
    </row>
    <row r="2754">
      <c r="A2754" s="16"/>
      <c r="B2754" s="2"/>
      <c r="C2754" s="17"/>
    </row>
    <row r="2755">
      <c r="A2755" s="16"/>
      <c r="B2755" s="2"/>
      <c r="C2755" s="17"/>
    </row>
    <row r="2756">
      <c r="A2756" s="16"/>
      <c r="B2756" s="2"/>
      <c r="C2756" s="17"/>
    </row>
    <row r="2757">
      <c r="A2757" s="16"/>
      <c r="B2757" s="2"/>
      <c r="C2757" s="17"/>
    </row>
    <row r="2758">
      <c r="A2758" s="16"/>
      <c r="B2758" s="2"/>
      <c r="C2758" s="17"/>
    </row>
    <row r="2759">
      <c r="A2759" s="16"/>
      <c r="B2759" s="2"/>
      <c r="C2759" s="17"/>
    </row>
    <row r="2760">
      <c r="A2760" s="16"/>
      <c r="B2760" s="2"/>
      <c r="C2760" s="17"/>
    </row>
    <row r="2761">
      <c r="A2761" s="16"/>
      <c r="B2761" s="2"/>
      <c r="C2761" s="17"/>
    </row>
    <row r="2762">
      <c r="A2762" s="16"/>
      <c r="B2762" s="2"/>
      <c r="C2762" s="17"/>
    </row>
    <row r="2763">
      <c r="A2763" s="16"/>
      <c r="B2763" s="2"/>
      <c r="C2763" s="17"/>
    </row>
    <row r="2764">
      <c r="A2764" s="16"/>
      <c r="B2764" s="2"/>
      <c r="C2764" s="17"/>
    </row>
    <row r="2765">
      <c r="A2765" s="16"/>
      <c r="B2765" s="2"/>
      <c r="C2765" s="17"/>
    </row>
    <row r="2766">
      <c r="A2766" s="16"/>
      <c r="B2766" s="2"/>
      <c r="C2766" s="17"/>
    </row>
    <row r="2767">
      <c r="A2767" s="16"/>
      <c r="B2767" s="2"/>
      <c r="C2767" s="17"/>
    </row>
    <row r="2768">
      <c r="A2768" s="16"/>
      <c r="B2768" s="2"/>
      <c r="C2768" s="17"/>
    </row>
    <row r="2769">
      <c r="A2769" s="16"/>
      <c r="B2769" s="2"/>
      <c r="C2769" s="17"/>
    </row>
    <row r="2770">
      <c r="A2770" s="16"/>
      <c r="B2770" s="2"/>
      <c r="C2770" s="17"/>
    </row>
    <row r="2771">
      <c r="A2771" s="16"/>
      <c r="B2771" s="2"/>
      <c r="C2771" s="17"/>
    </row>
    <row r="2772">
      <c r="A2772" s="16"/>
      <c r="B2772" s="2"/>
      <c r="C2772" s="17"/>
    </row>
    <row r="2773">
      <c r="A2773" s="16"/>
      <c r="B2773" s="2"/>
      <c r="C2773" s="17"/>
    </row>
    <row r="2774">
      <c r="A2774" s="16"/>
      <c r="B2774" s="2"/>
      <c r="C2774" s="17"/>
    </row>
    <row r="2775">
      <c r="A2775" s="16"/>
      <c r="B2775" s="2"/>
      <c r="C2775" s="17"/>
    </row>
    <row r="2776">
      <c r="A2776" s="16"/>
      <c r="B2776" s="2"/>
      <c r="C2776" s="17"/>
    </row>
    <row r="2777">
      <c r="A2777" s="16"/>
      <c r="B2777" s="2"/>
      <c r="C2777" s="17"/>
    </row>
    <row r="2778">
      <c r="A2778" s="16"/>
      <c r="B2778" s="2"/>
      <c r="C2778" s="17"/>
    </row>
    <row r="2779">
      <c r="A2779" s="16"/>
      <c r="B2779" s="2"/>
      <c r="C2779" s="17"/>
    </row>
    <row r="2780">
      <c r="A2780" s="16"/>
      <c r="B2780" s="2"/>
      <c r="C2780" s="17"/>
    </row>
    <row r="2781">
      <c r="A2781" s="16"/>
      <c r="B2781" s="2"/>
      <c r="C2781" s="17"/>
    </row>
    <row r="2782">
      <c r="A2782" s="16"/>
      <c r="B2782" s="2"/>
      <c r="C2782" s="17"/>
    </row>
    <row r="2783">
      <c r="A2783" s="16"/>
      <c r="B2783" s="2"/>
      <c r="C2783" s="17"/>
    </row>
    <row r="2784">
      <c r="A2784" s="16"/>
      <c r="B2784" s="2"/>
      <c r="C2784" s="17"/>
    </row>
    <row r="2785">
      <c r="A2785" s="16"/>
      <c r="B2785" s="2"/>
      <c r="C2785" s="17"/>
    </row>
    <row r="2786">
      <c r="A2786" s="16"/>
      <c r="B2786" s="2"/>
      <c r="C2786" s="17"/>
    </row>
    <row r="2787">
      <c r="A2787" s="16"/>
      <c r="B2787" s="2"/>
      <c r="C2787" s="17"/>
    </row>
    <row r="2788">
      <c r="A2788" s="16"/>
      <c r="B2788" s="2"/>
      <c r="C2788" s="17"/>
    </row>
    <row r="2789">
      <c r="A2789" s="16"/>
      <c r="B2789" s="2"/>
      <c r="C2789" s="17"/>
    </row>
    <row r="2790">
      <c r="A2790" s="16"/>
      <c r="B2790" s="2"/>
      <c r="C2790" s="17"/>
    </row>
    <row r="2791">
      <c r="A2791" s="16"/>
      <c r="B2791" s="2"/>
      <c r="C2791" s="17"/>
    </row>
    <row r="2792">
      <c r="A2792" s="16"/>
      <c r="B2792" s="2"/>
      <c r="C2792" s="17"/>
    </row>
    <row r="2793">
      <c r="A2793" s="16"/>
      <c r="B2793" s="2"/>
      <c r="C2793" s="17"/>
    </row>
    <row r="2794">
      <c r="A2794" s="16"/>
      <c r="B2794" s="2"/>
      <c r="C2794" s="17"/>
    </row>
    <row r="2795">
      <c r="A2795" s="16"/>
      <c r="B2795" s="2"/>
      <c r="C2795" s="17"/>
    </row>
    <row r="2796">
      <c r="A2796" s="16"/>
      <c r="B2796" s="2"/>
      <c r="C2796" s="17"/>
    </row>
    <row r="2797">
      <c r="A2797" s="16"/>
      <c r="B2797" s="2"/>
      <c r="C2797" s="17"/>
    </row>
    <row r="2798">
      <c r="A2798" s="16"/>
      <c r="B2798" s="2"/>
      <c r="C2798" s="17"/>
    </row>
    <row r="2799">
      <c r="A2799" s="16"/>
      <c r="B2799" s="2"/>
      <c r="C2799" s="17"/>
    </row>
    <row r="2800">
      <c r="A2800" s="16"/>
      <c r="B2800" s="2"/>
      <c r="C2800" s="17"/>
    </row>
    <row r="2801">
      <c r="A2801" s="16"/>
      <c r="B2801" s="2"/>
      <c r="C2801" s="17"/>
    </row>
    <row r="2802">
      <c r="A2802" s="16"/>
      <c r="B2802" s="2"/>
      <c r="C2802" s="17"/>
    </row>
    <row r="2803">
      <c r="A2803" s="16"/>
      <c r="B2803" s="2"/>
      <c r="C2803" s="17"/>
    </row>
    <row r="2804">
      <c r="A2804" s="16"/>
      <c r="B2804" s="2"/>
      <c r="C2804" s="17"/>
    </row>
    <row r="2805">
      <c r="A2805" s="16"/>
      <c r="B2805" s="2"/>
      <c r="C2805" s="17"/>
    </row>
    <row r="2806">
      <c r="A2806" s="16"/>
      <c r="B2806" s="2"/>
      <c r="C2806" s="17"/>
    </row>
    <row r="2807">
      <c r="A2807" s="16"/>
      <c r="B2807" s="2"/>
      <c r="C2807" s="17"/>
    </row>
    <row r="2808">
      <c r="A2808" s="16"/>
      <c r="B2808" s="2"/>
      <c r="C2808" s="17"/>
    </row>
    <row r="2809">
      <c r="A2809" s="16"/>
      <c r="B2809" s="2"/>
      <c r="C2809" s="17"/>
    </row>
    <row r="2810">
      <c r="A2810" s="16"/>
      <c r="B2810" s="2"/>
      <c r="C2810" s="17"/>
    </row>
    <row r="2811">
      <c r="A2811" s="16"/>
      <c r="B2811" s="2"/>
      <c r="C2811" s="17"/>
    </row>
    <row r="2812">
      <c r="A2812" s="16"/>
      <c r="B2812" s="2"/>
      <c r="C2812" s="17"/>
    </row>
    <row r="2813">
      <c r="A2813" s="16"/>
      <c r="B2813" s="2"/>
      <c r="C2813" s="17"/>
    </row>
    <row r="2814">
      <c r="A2814" s="16"/>
      <c r="B2814" s="2"/>
      <c r="C2814" s="17"/>
    </row>
    <row r="2815">
      <c r="A2815" s="16"/>
      <c r="B2815" s="2"/>
      <c r="C2815" s="17"/>
    </row>
    <row r="2816">
      <c r="A2816" s="16"/>
      <c r="B2816" s="2"/>
      <c r="C2816" s="17"/>
    </row>
    <row r="2817">
      <c r="A2817" s="16"/>
      <c r="B2817" s="2"/>
      <c r="C2817" s="17"/>
    </row>
    <row r="2818">
      <c r="A2818" s="16"/>
      <c r="B2818" s="2"/>
      <c r="C2818" s="17"/>
    </row>
    <row r="2819">
      <c r="A2819" s="16"/>
      <c r="B2819" s="2"/>
      <c r="C2819" s="17"/>
    </row>
    <row r="2820">
      <c r="A2820" s="16"/>
      <c r="B2820" s="2"/>
      <c r="C2820" s="17"/>
    </row>
    <row r="2821">
      <c r="A2821" s="16"/>
      <c r="B2821" s="2"/>
      <c r="C2821" s="17"/>
    </row>
    <row r="2822">
      <c r="A2822" s="16"/>
      <c r="B2822" s="2"/>
      <c r="C2822" s="17"/>
    </row>
    <row r="2823">
      <c r="A2823" s="16"/>
      <c r="B2823" s="2"/>
      <c r="C2823" s="17"/>
    </row>
    <row r="2824">
      <c r="A2824" s="16"/>
      <c r="B2824" s="2"/>
      <c r="C2824" s="17"/>
    </row>
    <row r="2825">
      <c r="A2825" s="16"/>
      <c r="B2825" s="2"/>
      <c r="C2825" s="17"/>
    </row>
    <row r="2826">
      <c r="A2826" s="16"/>
      <c r="B2826" s="2"/>
      <c r="C2826" s="17"/>
    </row>
    <row r="2827">
      <c r="A2827" s="16"/>
      <c r="B2827" s="2"/>
      <c r="C2827" s="17"/>
    </row>
    <row r="2828">
      <c r="A2828" s="16"/>
      <c r="B2828" s="2"/>
      <c r="C2828" s="17"/>
    </row>
    <row r="2829">
      <c r="A2829" s="16"/>
      <c r="B2829" s="2"/>
      <c r="C2829" s="17"/>
    </row>
    <row r="2830">
      <c r="A2830" s="16"/>
      <c r="B2830" s="2"/>
      <c r="C2830" s="17"/>
    </row>
    <row r="2831">
      <c r="A2831" s="16"/>
      <c r="B2831" s="2"/>
      <c r="C2831" s="17"/>
    </row>
    <row r="2832">
      <c r="A2832" s="16"/>
      <c r="B2832" s="2"/>
      <c r="C2832" s="17"/>
    </row>
    <row r="2833">
      <c r="A2833" s="16"/>
      <c r="B2833" s="2"/>
      <c r="C2833" s="17"/>
    </row>
    <row r="2834">
      <c r="A2834" s="16"/>
      <c r="B2834" s="2"/>
      <c r="C2834" s="17"/>
    </row>
    <row r="2835">
      <c r="A2835" s="16"/>
      <c r="B2835" s="2"/>
      <c r="C2835" s="17"/>
    </row>
    <row r="2836">
      <c r="A2836" s="16"/>
      <c r="B2836" s="2"/>
      <c r="C2836" s="17"/>
    </row>
    <row r="2837">
      <c r="A2837" s="16"/>
      <c r="B2837" s="2"/>
      <c r="C2837" s="17"/>
    </row>
    <row r="2838">
      <c r="A2838" s="16"/>
      <c r="B2838" s="2"/>
      <c r="C2838" s="17"/>
    </row>
    <row r="2839">
      <c r="A2839" s="16"/>
      <c r="B2839" s="2"/>
      <c r="C2839" s="17"/>
    </row>
    <row r="2840">
      <c r="A2840" s="16"/>
      <c r="B2840" s="2"/>
      <c r="C2840" s="17"/>
    </row>
    <row r="2841">
      <c r="A2841" s="16"/>
      <c r="B2841" s="2"/>
      <c r="C2841" s="17"/>
    </row>
    <row r="2842">
      <c r="A2842" s="16"/>
      <c r="B2842" s="2"/>
      <c r="C2842" s="17"/>
    </row>
    <row r="2843">
      <c r="A2843" s="16"/>
      <c r="B2843" s="2"/>
      <c r="C2843" s="17"/>
    </row>
    <row r="2844">
      <c r="A2844" s="16"/>
      <c r="B2844" s="2"/>
      <c r="C2844" s="17"/>
    </row>
    <row r="2845">
      <c r="A2845" s="16"/>
      <c r="B2845" s="2"/>
      <c r="C2845" s="17"/>
    </row>
    <row r="2846">
      <c r="A2846" s="16"/>
      <c r="B2846" s="2"/>
      <c r="C2846" s="17"/>
    </row>
    <row r="2847">
      <c r="A2847" s="16"/>
      <c r="B2847" s="2"/>
      <c r="C2847" s="17"/>
    </row>
    <row r="2848">
      <c r="A2848" s="16"/>
      <c r="B2848" s="2"/>
      <c r="C2848" s="17"/>
    </row>
    <row r="2849">
      <c r="A2849" s="16"/>
      <c r="B2849" s="2"/>
      <c r="C2849" s="17"/>
    </row>
    <row r="2850">
      <c r="A2850" s="16"/>
      <c r="B2850" s="2"/>
      <c r="C2850" s="17"/>
    </row>
    <row r="2851">
      <c r="A2851" s="16"/>
      <c r="B2851" s="2"/>
      <c r="C2851" s="17"/>
    </row>
    <row r="2852">
      <c r="A2852" s="16"/>
      <c r="B2852" s="2"/>
      <c r="C2852" s="17"/>
    </row>
    <row r="2853">
      <c r="A2853" s="16"/>
      <c r="B2853" s="2"/>
      <c r="C2853" s="17"/>
    </row>
    <row r="2854">
      <c r="A2854" s="16"/>
      <c r="B2854" s="2"/>
      <c r="C2854" s="17"/>
    </row>
    <row r="2855">
      <c r="A2855" s="16"/>
      <c r="B2855" s="2"/>
      <c r="C2855" s="17"/>
    </row>
    <row r="2856">
      <c r="A2856" s="16"/>
      <c r="B2856" s="2"/>
      <c r="C2856" s="17"/>
    </row>
    <row r="2857">
      <c r="A2857" s="16"/>
      <c r="B2857" s="2"/>
      <c r="C2857" s="17"/>
    </row>
    <row r="2858">
      <c r="A2858" s="16"/>
      <c r="B2858" s="2"/>
      <c r="C2858" s="17"/>
    </row>
    <row r="2859">
      <c r="A2859" s="16"/>
      <c r="B2859" s="2"/>
      <c r="C2859" s="17"/>
    </row>
    <row r="2860">
      <c r="A2860" s="16"/>
      <c r="B2860" s="2"/>
      <c r="C2860" s="17"/>
    </row>
    <row r="2861">
      <c r="A2861" s="16"/>
      <c r="B2861" s="2"/>
      <c r="C2861" s="17"/>
    </row>
    <row r="2862">
      <c r="A2862" s="16"/>
      <c r="B2862" s="2"/>
      <c r="C2862" s="17"/>
    </row>
    <row r="2863">
      <c r="A2863" s="16"/>
      <c r="B2863" s="2"/>
      <c r="C2863" s="17"/>
    </row>
    <row r="2864">
      <c r="A2864" s="16"/>
      <c r="B2864" s="2"/>
      <c r="C2864" s="17"/>
    </row>
    <row r="2865">
      <c r="A2865" s="16"/>
      <c r="B2865" s="2"/>
      <c r="C2865" s="17"/>
    </row>
    <row r="2866">
      <c r="A2866" s="16"/>
      <c r="B2866" s="2"/>
      <c r="C2866" s="17"/>
    </row>
    <row r="2867">
      <c r="A2867" s="16"/>
      <c r="B2867" s="2"/>
      <c r="C2867" s="17"/>
    </row>
    <row r="2868">
      <c r="A2868" s="16"/>
      <c r="B2868" s="2"/>
      <c r="C2868" s="17"/>
    </row>
    <row r="2869">
      <c r="A2869" s="16"/>
      <c r="B2869" s="2"/>
      <c r="C2869" s="17"/>
    </row>
    <row r="2870">
      <c r="A2870" s="16"/>
      <c r="B2870" s="2"/>
      <c r="C2870" s="17"/>
    </row>
    <row r="2871">
      <c r="A2871" s="16"/>
      <c r="B2871" s="2"/>
      <c r="C2871" s="17"/>
    </row>
    <row r="2872">
      <c r="A2872" s="16"/>
      <c r="B2872" s="2"/>
      <c r="C2872" s="17"/>
    </row>
    <row r="2873">
      <c r="A2873" s="16"/>
      <c r="B2873" s="2"/>
      <c r="C2873" s="17"/>
    </row>
    <row r="2874">
      <c r="A2874" s="16"/>
      <c r="B2874" s="2"/>
      <c r="C2874" s="17"/>
    </row>
    <row r="2875">
      <c r="A2875" s="16"/>
      <c r="B2875" s="2"/>
      <c r="C2875" s="17"/>
    </row>
    <row r="2876">
      <c r="A2876" s="16"/>
      <c r="B2876" s="2"/>
      <c r="C2876" s="17"/>
    </row>
    <row r="2877">
      <c r="A2877" s="16"/>
      <c r="B2877" s="2"/>
      <c r="C2877" s="17"/>
    </row>
    <row r="2878">
      <c r="A2878" s="16"/>
      <c r="B2878" s="2"/>
      <c r="C2878" s="17"/>
    </row>
    <row r="2879">
      <c r="A2879" s="16"/>
      <c r="B2879" s="2"/>
      <c r="C2879" s="17"/>
    </row>
    <row r="2880">
      <c r="A2880" s="16"/>
      <c r="B2880" s="2"/>
      <c r="C2880" s="17"/>
    </row>
    <row r="2881">
      <c r="A2881" s="16"/>
      <c r="B2881" s="2"/>
      <c r="C2881" s="17"/>
    </row>
    <row r="2882">
      <c r="A2882" s="16"/>
      <c r="B2882" s="2"/>
      <c r="C2882" s="17"/>
    </row>
    <row r="2883">
      <c r="A2883" s="16"/>
      <c r="B2883" s="2"/>
      <c r="C2883" s="17"/>
    </row>
    <row r="2884">
      <c r="A2884" s="16"/>
      <c r="B2884" s="2"/>
      <c r="C2884" s="17"/>
    </row>
    <row r="2885">
      <c r="A2885" s="16"/>
      <c r="B2885" s="2"/>
      <c r="C2885" s="17"/>
    </row>
    <row r="2886">
      <c r="A2886" s="16"/>
      <c r="B2886" s="2"/>
      <c r="C2886" s="17"/>
    </row>
    <row r="2887">
      <c r="A2887" s="16"/>
      <c r="B2887" s="2"/>
      <c r="C2887" s="17"/>
    </row>
    <row r="2888">
      <c r="A2888" s="16"/>
      <c r="B2888" s="2"/>
      <c r="C2888" s="17"/>
    </row>
    <row r="2889">
      <c r="A2889" s="16"/>
      <c r="B2889" s="2"/>
      <c r="C2889" s="17"/>
    </row>
    <row r="2890">
      <c r="A2890" s="16"/>
      <c r="B2890" s="2"/>
      <c r="C2890" s="17"/>
    </row>
    <row r="2891">
      <c r="A2891" s="16"/>
      <c r="B2891" s="2"/>
      <c r="C2891" s="17"/>
    </row>
    <row r="2892">
      <c r="A2892" s="16"/>
      <c r="B2892" s="2"/>
      <c r="C2892" s="17"/>
    </row>
    <row r="2893">
      <c r="A2893" s="16"/>
      <c r="B2893" s="2"/>
      <c r="C2893" s="17"/>
    </row>
    <row r="2894">
      <c r="A2894" s="16"/>
      <c r="B2894" s="2"/>
      <c r="C2894" s="17"/>
    </row>
    <row r="2895">
      <c r="A2895" s="16"/>
      <c r="B2895" s="2"/>
      <c r="C2895" s="17"/>
    </row>
    <row r="2896">
      <c r="A2896" s="16"/>
      <c r="B2896" s="2"/>
      <c r="C2896" s="17"/>
    </row>
    <row r="2897">
      <c r="A2897" s="16"/>
      <c r="B2897" s="2"/>
      <c r="C2897" s="17"/>
    </row>
    <row r="2898">
      <c r="A2898" s="16"/>
      <c r="B2898" s="2"/>
      <c r="C2898" s="17"/>
    </row>
    <row r="2899">
      <c r="A2899" s="16"/>
      <c r="B2899" s="2"/>
      <c r="C2899" s="17"/>
    </row>
    <row r="2900">
      <c r="A2900" s="16"/>
      <c r="B2900" s="2"/>
      <c r="C2900" s="17"/>
    </row>
    <row r="2901">
      <c r="A2901" s="16"/>
      <c r="B2901" s="2"/>
      <c r="C2901" s="17"/>
    </row>
    <row r="2902">
      <c r="A2902" s="16"/>
      <c r="B2902" s="2"/>
      <c r="C2902" s="17"/>
    </row>
    <row r="2903">
      <c r="A2903" s="16"/>
      <c r="B2903" s="2"/>
      <c r="C2903" s="17"/>
    </row>
    <row r="2904">
      <c r="A2904" s="16"/>
      <c r="B2904" s="2"/>
      <c r="C2904" s="17"/>
    </row>
    <row r="2905">
      <c r="A2905" s="16"/>
      <c r="B2905" s="2"/>
      <c r="C2905" s="17"/>
    </row>
    <row r="2906">
      <c r="A2906" s="16"/>
      <c r="B2906" s="2"/>
      <c r="C2906" s="17"/>
    </row>
    <row r="2907">
      <c r="A2907" s="16"/>
      <c r="B2907" s="2"/>
      <c r="C2907" s="17"/>
    </row>
    <row r="2908">
      <c r="A2908" s="16"/>
      <c r="B2908" s="2"/>
      <c r="C2908" s="17"/>
    </row>
    <row r="2909">
      <c r="A2909" s="16"/>
      <c r="B2909" s="2"/>
      <c r="C2909" s="17"/>
    </row>
    <row r="2910">
      <c r="A2910" s="16"/>
      <c r="B2910" s="2"/>
      <c r="C2910" s="17"/>
    </row>
    <row r="2911">
      <c r="A2911" s="16"/>
      <c r="B2911" s="2"/>
      <c r="C2911" s="17"/>
    </row>
    <row r="2912">
      <c r="A2912" s="16"/>
      <c r="B2912" s="2"/>
      <c r="C2912" s="17"/>
    </row>
    <row r="2913">
      <c r="A2913" s="16"/>
      <c r="B2913" s="2"/>
      <c r="C2913" s="17"/>
    </row>
    <row r="2914">
      <c r="A2914" s="16"/>
      <c r="B2914" s="2"/>
      <c r="C2914" s="17"/>
    </row>
    <row r="2915">
      <c r="A2915" s="16"/>
      <c r="B2915" s="2"/>
      <c r="C2915" s="17"/>
    </row>
    <row r="2916">
      <c r="A2916" s="16"/>
      <c r="B2916" s="2"/>
      <c r="C2916" s="17"/>
    </row>
    <row r="2917">
      <c r="A2917" s="16"/>
      <c r="B2917" s="2"/>
      <c r="C2917" s="17"/>
    </row>
    <row r="2918">
      <c r="A2918" s="16"/>
      <c r="B2918" s="2"/>
      <c r="C2918" s="17"/>
    </row>
    <row r="2919">
      <c r="A2919" s="16"/>
      <c r="B2919" s="2"/>
      <c r="C2919" s="17"/>
    </row>
    <row r="2920">
      <c r="A2920" s="16"/>
      <c r="B2920" s="2"/>
      <c r="C2920" s="17"/>
    </row>
    <row r="2921">
      <c r="A2921" s="16"/>
      <c r="B2921" s="2"/>
      <c r="C2921" s="17"/>
    </row>
    <row r="2922">
      <c r="A2922" s="16"/>
      <c r="B2922" s="2"/>
      <c r="C2922" s="17"/>
    </row>
    <row r="2923">
      <c r="A2923" s="16"/>
      <c r="B2923" s="2"/>
      <c r="C2923" s="17"/>
    </row>
    <row r="2924">
      <c r="A2924" s="16"/>
      <c r="B2924" s="2"/>
      <c r="C2924" s="17"/>
    </row>
    <row r="2925">
      <c r="A2925" s="16"/>
      <c r="B2925" s="2"/>
      <c r="C2925" s="17"/>
    </row>
    <row r="2926">
      <c r="A2926" s="16"/>
      <c r="B2926" s="2"/>
      <c r="C2926" s="17"/>
    </row>
    <row r="2927">
      <c r="A2927" s="16"/>
      <c r="B2927" s="2"/>
      <c r="C2927" s="17"/>
    </row>
    <row r="2928">
      <c r="A2928" s="16"/>
      <c r="B2928" s="2"/>
      <c r="C2928" s="17"/>
    </row>
    <row r="2929">
      <c r="A2929" s="16"/>
      <c r="B2929" s="2"/>
      <c r="C2929" s="17"/>
    </row>
    <row r="2930">
      <c r="A2930" s="16"/>
      <c r="B2930" s="2"/>
      <c r="C2930" s="17"/>
    </row>
    <row r="2931">
      <c r="A2931" s="16"/>
      <c r="B2931" s="2"/>
      <c r="C2931" s="17"/>
    </row>
    <row r="2932">
      <c r="A2932" s="16"/>
      <c r="B2932" s="2"/>
      <c r="C2932" s="17"/>
    </row>
    <row r="2933">
      <c r="A2933" s="16"/>
      <c r="B2933" s="2"/>
      <c r="C2933" s="17"/>
    </row>
    <row r="2934">
      <c r="A2934" s="16"/>
      <c r="B2934" s="2"/>
      <c r="C2934" s="17"/>
    </row>
    <row r="2935">
      <c r="A2935" s="16"/>
      <c r="B2935" s="2"/>
      <c r="C2935" s="17"/>
    </row>
    <row r="2936">
      <c r="A2936" s="16"/>
      <c r="B2936" s="2"/>
      <c r="C2936" s="17"/>
    </row>
    <row r="2937">
      <c r="A2937" s="16"/>
      <c r="B2937" s="2"/>
      <c r="C2937" s="17"/>
    </row>
    <row r="2938">
      <c r="A2938" s="16"/>
      <c r="B2938" s="2"/>
      <c r="C2938" s="17"/>
    </row>
    <row r="2939">
      <c r="A2939" s="16"/>
      <c r="B2939" s="2"/>
      <c r="C2939" s="17"/>
    </row>
    <row r="2940">
      <c r="A2940" s="16"/>
      <c r="B2940" s="2"/>
      <c r="C2940" s="17"/>
    </row>
    <row r="2941">
      <c r="A2941" s="16"/>
      <c r="B2941" s="2"/>
      <c r="C2941" s="17"/>
    </row>
    <row r="2942">
      <c r="A2942" s="16"/>
      <c r="B2942" s="2"/>
      <c r="C2942" s="17"/>
    </row>
    <row r="2943">
      <c r="A2943" s="16"/>
      <c r="B2943" s="2"/>
      <c r="C2943" s="17"/>
    </row>
    <row r="2944">
      <c r="A2944" s="16"/>
      <c r="B2944" s="2"/>
      <c r="C2944" s="17"/>
    </row>
    <row r="2945">
      <c r="A2945" s="16"/>
      <c r="B2945" s="2"/>
      <c r="C2945" s="17"/>
    </row>
    <row r="2946">
      <c r="A2946" s="16"/>
      <c r="B2946" s="2"/>
      <c r="C2946" s="17"/>
    </row>
    <row r="2947">
      <c r="A2947" s="16"/>
      <c r="B2947" s="2"/>
      <c r="C2947" s="17"/>
    </row>
    <row r="2948">
      <c r="A2948" s="16"/>
      <c r="B2948" s="2"/>
      <c r="C2948" s="17"/>
    </row>
    <row r="2949">
      <c r="A2949" s="16"/>
      <c r="B2949" s="2"/>
      <c r="C2949" s="17"/>
    </row>
    <row r="2950">
      <c r="A2950" s="16"/>
      <c r="B2950" s="2"/>
      <c r="C2950" s="17"/>
    </row>
    <row r="2951">
      <c r="A2951" s="16"/>
      <c r="B2951" s="2"/>
      <c r="C2951" s="17"/>
    </row>
    <row r="2952">
      <c r="A2952" s="16"/>
      <c r="B2952" s="2"/>
      <c r="C2952" s="17"/>
    </row>
    <row r="2953">
      <c r="A2953" s="16"/>
      <c r="B2953" s="2"/>
      <c r="C2953" s="17"/>
    </row>
    <row r="2954">
      <c r="A2954" s="16"/>
      <c r="B2954" s="2"/>
      <c r="C2954" s="17"/>
    </row>
    <row r="2955">
      <c r="A2955" s="16"/>
      <c r="B2955" s="2"/>
      <c r="C2955" s="17"/>
    </row>
    <row r="2956">
      <c r="A2956" s="16"/>
      <c r="B2956" s="2"/>
      <c r="C2956" s="17"/>
    </row>
    <row r="2957">
      <c r="A2957" s="16"/>
      <c r="B2957" s="2"/>
      <c r="C2957" s="17"/>
    </row>
    <row r="2958">
      <c r="A2958" s="16"/>
      <c r="B2958" s="2"/>
      <c r="C2958" s="17"/>
    </row>
    <row r="2959">
      <c r="A2959" s="16"/>
      <c r="B2959" s="2"/>
      <c r="C2959" s="17"/>
    </row>
    <row r="2960">
      <c r="A2960" s="16"/>
      <c r="B2960" s="2"/>
      <c r="C2960" s="17"/>
    </row>
    <row r="2961">
      <c r="A2961" s="16"/>
      <c r="B2961" s="2"/>
      <c r="C2961" s="17"/>
    </row>
    <row r="2962">
      <c r="A2962" s="16"/>
      <c r="B2962" s="2"/>
      <c r="C2962" s="17"/>
    </row>
    <row r="2963">
      <c r="A2963" s="16"/>
      <c r="B2963" s="2"/>
      <c r="C2963" s="17"/>
    </row>
    <row r="2964">
      <c r="A2964" s="16"/>
      <c r="B2964" s="2"/>
      <c r="C2964" s="17"/>
    </row>
    <row r="2965">
      <c r="A2965" s="16"/>
      <c r="B2965" s="2"/>
      <c r="C2965" s="17"/>
    </row>
    <row r="2966">
      <c r="A2966" s="16"/>
      <c r="B2966" s="2"/>
      <c r="C2966" s="17"/>
    </row>
    <row r="2967">
      <c r="A2967" s="16"/>
      <c r="B2967" s="2"/>
      <c r="C2967" s="17"/>
    </row>
    <row r="2968">
      <c r="A2968" s="16"/>
      <c r="B2968" s="2"/>
      <c r="C2968" s="17"/>
    </row>
    <row r="2969">
      <c r="A2969" s="16"/>
      <c r="B2969" s="2"/>
      <c r="C2969" s="17"/>
    </row>
    <row r="2970">
      <c r="A2970" s="16"/>
      <c r="B2970" s="2"/>
      <c r="C2970" s="17"/>
    </row>
    <row r="2971">
      <c r="A2971" s="16"/>
      <c r="B2971" s="2"/>
      <c r="C2971" s="17"/>
    </row>
    <row r="2972">
      <c r="A2972" s="16"/>
      <c r="B2972" s="2"/>
      <c r="C2972" s="17"/>
    </row>
    <row r="2973">
      <c r="A2973" s="16"/>
      <c r="B2973" s="2"/>
      <c r="C2973" s="17"/>
    </row>
    <row r="2974">
      <c r="A2974" s="16"/>
      <c r="B2974" s="2"/>
      <c r="C2974" s="17"/>
    </row>
    <row r="2975">
      <c r="A2975" s="16"/>
      <c r="B2975" s="2"/>
      <c r="C2975" s="17"/>
    </row>
    <row r="2976">
      <c r="A2976" s="16"/>
      <c r="B2976" s="2"/>
      <c r="C2976" s="17"/>
    </row>
    <row r="2977">
      <c r="A2977" s="16"/>
      <c r="B2977" s="2"/>
      <c r="C2977" s="17"/>
    </row>
    <row r="2978">
      <c r="A2978" s="16"/>
      <c r="B2978" s="2"/>
      <c r="C2978" s="17"/>
    </row>
    <row r="2979">
      <c r="A2979" s="16"/>
      <c r="B2979" s="2"/>
      <c r="C2979" s="17"/>
    </row>
    <row r="2980">
      <c r="A2980" s="16"/>
      <c r="B2980" s="2"/>
      <c r="C2980" s="17"/>
    </row>
    <row r="2981">
      <c r="A2981" s="16"/>
      <c r="B2981" s="2"/>
      <c r="C2981" s="17"/>
    </row>
    <row r="2982">
      <c r="A2982" s="16"/>
      <c r="B2982" s="2"/>
      <c r="C2982" s="17"/>
    </row>
    <row r="2983">
      <c r="A2983" s="16"/>
      <c r="B2983" s="2"/>
      <c r="C2983" s="17"/>
    </row>
    <row r="2984">
      <c r="A2984" s="16"/>
      <c r="B2984" s="2"/>
      <c r="C2984" s="17"/>
    </row>
    <row r="2985">
      <c r="A2985" s="16"/>
      <c r="B2985" s="2"/>
      <c r="C2985" s="17"/>
    </row>
    <row r="2986">
      <c r="A2986" s="16"/>
      <c r="B2986" s="2"/>
      <c r="C2986" s="17"/>
    </row>
    <row r="2987">
      <c r="A2987" s="16"/>
      <c r="B2987" s="2"/>
      <c r="C2987" s="17"/>
    </row>
    <row r="2988">
      <c r="A2988" s="16"/>
      <c r="B2988" s="2"/>
      <c r="C2988" s="17"/>
    </row>
    <row r="2989">
      <c r="A2989" s="16"/>
      <c r="B2989" s="2"/>
      <c r="C2989" s="17"/>
    </row>
    <row r="2990">
      <c r="A2990" s="16"/>
      <c r="B2990" s="2"/>
      <c r="C2990" s="17"/>
    </row>
    <row r="2991">
      <c r="A2991" s="16"/>
      <c r="B2991" s="2"/>
      <c r="C2991" s="17"/>
    </row>
    <row r="2992">
      <c r="A2992" s="16"/>
      <c r="B2992" s="2"/>
      <c r="C2992" s="17"/>
    </row>
    <row r="2993">
      <c r="A2993" s="16"/>
      <c r="B2993" s="2"/>
      <c r="C2993" s="17"/>
    </row>
    <row r="2994">
      <c r="A2994" s="16"/>
      <c r="B2994" s="2"/>
      <c r="C2994" s="17"/>
    </row>
    <row r="2995">
      <c r="A2995" s="16"/>
      <c r="B2995" s="2"/>
      <c r="C2995" s="17"/>
    </row>
    <row r="2996">
      <c r="A2996" s="16"/>
      <c r="B2996" s="2"/>
      <c r="C2996" s="17"/>
    </row>
    <row r="2997">
      <c r="A2997" s="16"/>
      <c r="B2997" s="2"/>
      <c r="C2997" s="17"/>
    </row>
    <row r="2998">
      <c r="A2998" s="16"/>
      <c r="B2998" s="2"/>
      <c r="C2998" s="17"/>
    </row>
    <row r="2999">
      <c r="A2999" s="16"/>
      <c r="B2999" s="2"/>
      <c r="C2999" s="17"/>
    </row>
    <row r="3000">
      <c r="A3000" s="16"/>
      <c r="B3000" s="2"/>
      <c r="C3000" s="17"/>
    </row>
    <row r="3001">
      <c r="A3001" s="16"/>
      <c r="B3001" s="2"/>
      <c r="C3001" s="1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75"/>
    <col customWidth="1" min="4" max="4" width="18.38"/>
  </cols>
  <sheetData>
    <row r="1">
      <c r="A1" s="18" t="s">
        <v>2020</v>
      </c>
      <c r="B1" s="18" t="s">
        <v>2021</v>
      </c>
      <c r="C1" s="13"/>
      <c r="D1" s="13"/>
      <c r="E1" s="13"/>
      <c r="F1" s="13"/>
      <c r="G1" s="13"/>
      <c r="H1" s="13"/>
      <c r="I1" s="13"/>
      <c r="J1" s="13"/>
      <c r="K1" s="13"/>
      <c r="L1" s="13"/>
      <c r="M1" s="13"/>
      <c r="N1" s="13"/>
      <c r="O1" s="13"/>
      <c r="P1" s="13"/>
      <c r="Q1" s="13"/>
      <c r="R1" s="13"/>
      <c r="S1" s="13"/>
      <c r="T1" s="13"/>
      <c r="U1" s="13"/>
      <c r="V1" s="13"/>
      <c r="W1" s="13"/>
      <c r="X1" s="13"/>
      <c r="Y1" s="13"/>
      <c r="Z1" s="13"/>
    </row>
    <row r="2">
      <c r="A2" s="19" t="s">
        <v>2022</v>
      </c>
      <c r="B2" s="19">
        <v>153.0</v>
      </c>
      <c r="C2" s="13"/>
      <c r="D2" s="13"/>
      <c r="E2" s="13"/>
      <c r="F2" s="13"/>
      <c r="G2" s="13"/>
      <c r="H2" s="13"/>
      <c r="I2" s="13"/>
      <c r="J2" s="13"/>
      <c r="K2" s="13"/>
      <c r="L2" s="13"/>
      <c r="M2" s="13"/>
      <c r="N2" s="13"/>
      <c r="O2" s="13"/>
      <c r="P2" s="13"/>
      <c r="Q2" s="13"/>
      <c r="R2" s="13"/>
      <c r="S2" s="13"/>
      <c r="T2" s="13"/>
      <c r="U2" s="13"/>
      <c r="V2" s="13"/>
      <c r="W2" s="13"/>
      <c r="X2" s="13"/>
      <c r="Y2" s="13"/>
      <c r="Z2" s="13"/>
    </row>
    <row r="3">
      <c r="A3" s="19" t="s">
        <v>2023</v>
      </c>
      <c r="B3" s="19">
        <v>128.0</v>
      </c>
      <c r="C3" s="13"/>
      <c r="D3" s="13"/>
      <c r="E3" s="13"/>
      <c r="F3" s="13"/>
      <c r="G3" s="13"/>
      <c r="H3" s="13"/>
      <c r="I3" s="13"/>
      <c r="J3" s="13"/>
      <c r="K3" s="13"/>
      <c r="L3" s="13"/>
      <c r="M3" s="13"/>
      <c r="N3" s="13"/>
      <c r="O3" s="13"/>
      <c r="P3" s="13"/>
      <c r="Q3" s="13"/>
      <c r="R3" s="13"/>
      <c r="S3" s="13"/>
      <c r="T3" s="13"/>
      <c r="U3" s="13"/>
      <c r="V3" s="13"/>
      <c r="W3" s="13"/>
      <c r="X3" s="13"/>
      <c r="Y3" s="13"/>
      <c r="Z3" s="13"/>
    </row>
    <row r="4">
      <c r="A4" s="19" t="s">
        <v>2024</v>
      </c>
      <c r="B4" s="19">
        <v>151.0</v>
      </c>
      <c r="C4" s="13"/>
      <c r="D4" s="13"/>
      <c r="E4" s="13"/>
      <c r="F4" s="13"/>
      <c r="G4" s="13"/>
      <c r="H4" s="13"/>
      <c r="I4" s="13"/>
      <c r="J4" s="13"/>
      <c r="K4" s="13"/>
      <c r="L4" s="13"/>
      <c r="M4" s="13"/>
      <c r="N4" s="13"/>
      <c r="O4" s="13"/>
      <c r="P4" s="13"/>
      <c r="Q4" s="13"/>
      <c r="R4" s="13"/>
      <c r="S4" s="13"/>
      <c r="T4" s="13"/>
      <c r="U4" s="13"/>
      <c r="V4" s="13"/>
      <c r="W4" s="13"/>
      <c r="X4" s="13"/>
      <c r="Y4" s="13"/>
      <c r="Z4" s="13"/>
    </row>
    <row r="5">
      <c r="A5" s="19" t="s">
        <v>2025</v>
      </c>
      <c r="B5" s="19">
        <v>166.0</v>
      </c>
      <c r="C5" s="13"/>
      <c r="D5" s="13"/>
      <c r="E5" s="13"/>
      <c r="F5" s="13"/>
      <c r="G5" s="13"/>
      <c r="H5" s="13"/>
      <c r="I5" s="13"/>
      <c r="J5" s="13"/>
      <c r="K5" s="13"/>
      <c r="L5" s="13"/>
      <c r="M5" s="13"/>
      <c r="N5" s="13"/>
      <c r="O5" s="13"/>
      <c r="P5" s="13"/>
      <c r="Q5" s="13"/>
      <c r="R5" s="13"/>
      <c r="S5" s="13"/>
      <c r="T5" s="13"/>
      <c r="U5" s="13"/>
      <c r="V5" s="13"/>
      <c r="W5" s="13"/>
      <c r="X5" s="13"/>
      <c r="Y5" s="13"/>
      <c r="Z5" s="13"/>
    </row>
    <row r="6">
      <c r="A6" s="19" t="s">
        <v>2026</v>
      </c>
      <c r="B6" s="19">
        <v>112.0</v>
      </c>
      <c r="C6" s="13"/>
      <c r="D6" s="13"/>
      <c r="E6" s="13"/>
      <c r="F6" s="13"/>
      <c r="G6" s="13"/>
      <c r="H6" s="13"/>
      <c r="I6" s="13"/>
      <c r="J6" s="13"/>
      <c r="K6" s="13"/>
      <c r="L6" s="13"/>
      <c r="M6" s="13"/>
      <c r="N6" s="13"/>
      <c r="O6" s="13"/>
      <c r="P6" s="13"/>
      <c r="Q6" s="13"/>
      <c r="R6" s="13"/>
      <c r="S6" s="13"/>
      <c r="T6" s="13"/>
      <c r="U6" s="13"/>
      <c r="V6" s="13"/>
      <c r="W6" s="13"/>
      <c r="X6" s="13"/>
      <c r="Y6" s="13"/>
      <c r="Z6" s="13"/>
    </row>
    <row r="7">
      <c r="A7" s="19" t="s">
        <v>2027</v>
      </c>
      <c r="B7" s="19">
        <v>152.0</v>
      </c>
      <c r="C7" s="13"/>
      <c r="D7" s="13"/>
      <c r="E7" s="13"/>
      <c r="F7" s="13"/>
      <c r="G7" s="13"/>
      <c r="H7" s="13"/>
      <c r="I7" s="13"/>
      <c r="J7" s="13"/>
      <c r="K7" s="13"/>
      <c r="L7" s="13"/>
      <c r="M7" s="13"/>
      <c r="N7" s="13"/>
      <c r="O7" s="13"/>
      <c r="P7" s="13"/>
      <c r="Q7" s="13"/>
      <c r="R7" s="13"/>
      <c r="S7" s="13"/>
      <c r="T7" s="13"/>
      <c r="U7" s="13"/>
      <c r="V7" s="13"/>
      <c r="W7" s="13"/>
      <c r="X7" s="13"/>
      <c r="Y7" s="13"/>
      <c r="Z7" s="13"/>
    </row>
    <row r="8">
      <c r="A8" s="19" t="s">
        <v>2028</v>
      </c>
      <c r="B8" s="19">
        <v>142.0</v>
      </c>
      <c r="C8" s="13"/>
      <c r="D8" s="13"/>
      <c r="E8" s="13"/>
      <c r="F8" s="13"/>
      <c r="G8" s="13"/>
      <c r="H8" s="13"/>
      <c r="I8" s="13"/>
      <c r="J8" s="13"/>
      <c r="K8" s="13"/>
      <c r="L8" s="13"/>
      <c r="M8" s="13"/>
      <c r="N8" s="13"/>
      <c r="O8" s="13"/>
      <c r="P8" s="13"/>
      <c r="Q8" s="13"/>
      <c r="R8" s="13"/>
      <c r="S8" s="13"/>
      <c r="T8" s="13"/>
      <c r="U8" s="13"/>
      <c r="V8" s="13"/>
      <c r="W8" s="13"/>
      <c r="X8" s="13"/>
      <c r="Y8" s="13"/>
      <c r="Z8" s="13"/>
    </row>
    <row r="9">
      <c r="A9" s="19" t="s">
        <v>2029</v>
      </c>
      <c r="B9" s="19">
        <v>113.0</v>
      </c>
      <c r="C9" s="13"/>
      <c r="D9" s="13"/>
      <c r="E9" s="13"/>
      <c r="F9" s="13"/>
      <c r="G9" s="13"/>
      <c r="H9" s="13"/>
      <c r="I9" s="13"/>
      <c r="J9" s="13"/>
      <c r="K9" s="13"/>
      <c r="L9" s="13"/>
      <c r="M9" s="13"/>
      <c r="N9" s="13"/>
      <c r="O9" s="13"/>
      <c r="P9" s="13"/>
      <c r="Q9" s="13"/>
      <c r="R9" s="13"/>
      <c r="S9" s="13"/>
      <c r="T9" s="13"/>
      <c r="U9" s="13"/>
      <c r="V9" s="13"/>
      <c r="W9" s="13"/>
      <c r="X9" s="13"/>
      <c r="Y9" s="13"/>
      <c r="Z9" s="13"/>
    </row>
    <row r="10">
      <c r="A10" s="19" t="s">
        <v>2030</v>
      </c>
      <c r="B10" s="19">
        <v>120.0</v>
      </c>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9" t="s">
        <v>2031</v>
      </c>
      <c r="B11" s="19">
        <v>166.0</v>
      </c>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9" t="s">
        <v>2032</v>
      </c>
      <c r="B12" s="19">
        <v>154.0</v>
      </c>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9" t="s">
        <v>2033</v>
      </c>
      <c r="B13" s="19">
        <v>139.0</v>
      </c>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9" t="s">
        <v>2034</v>
      </c>
      <c r="B14" s="19">
        <v>133.0</v>
      </c>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9" t="s">
        <v>2035</v>
      </c>
      <c r="B15" s="19">
        <v>137.0</v>
      </c>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19" t="s">
        <v>2036</v>
      </c>
      <c r="B16" s="19">
        <v>140.0</v>
      </c>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19" t="s">
        <v>2037</v>
      </c>
      <c r="B17" s="19">
        <v>101.0</v>
      </c>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9" t="s">
        <v>2038</v>
      </c>
      <c r="B18" s="19">
        <v>131.0</v>
      </c>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9" t="s">
        <v>2039</v>
      </c>
      <c r="B19" s="19">
        <v>133.0</v>
      </c>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9" t="s">
        <v>2040</v>
      </c>
      <c r="B20" s="19">
        <v>107.0</v>
      </c>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9" t="s">
        <v>2041</v>
      </c>
      <c r="B21" s="19">
        <v>107.0</v>
      </c>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88"/>
    <col customWidth="1" min="2" max="2" width="14.13"/>
    <col customWidth="1" min="4" max="4" width="18.63"/>
    <col customWidth="1" min="6" max="6" width="13.38"/>
  </cols>
  <sheetData>
    <row r="1">
      <c r="A1" s="20" t="str">
        <f>Txn_Details!G1</f>
        <v>Order ID</v>
      </c>
      <c r="B1" s="20" t="str">
        <f>Txn_Details!F1</f>
        <v>Order Date</v>
      </c>
      <c r="C1" s="20" t="str">
        <f>Txn_Details!H1</f>
        <v>Customer Id</v>
      </c>
      <c r="D1" s="20" t="str">
        <f>Txn_Details!I1</f>
        <v>Food Item</v>
      </c>
      <c r="E1" s="20" t="str">
        <f>Txn_Details!J1</f>
        <v>Quantity</v>
      </c>
      <c r="F1" s="20" t="str">
        <f>Txn_Details!K1</f>
        <v>OrderAmount</v>
      </c>
    </row>
    <row r="2">
      <c r="A2" s="13" t="str">
        <f>Txn_Details!G2</f>
        <v>ORDER2000</v>
      </c>
      <c r="B2" s="14">
        <f>Txn_Details!F2</f>
        <v>45457</v>
      </c>
      <c r="C2" s="13" t="str">
        <f>Txn_Details!H2</f>
        <v>CUST8814</v>
      </c>
      <c r="D2" s="13" t="str">
        <f>Txn_Details!I2</f>
        <v>BasmatiRice</v>
      </c>
      <c r="E2" s="13">
        <f>VALUE(Txn_Details!J2)</f>
        <v>1</v>
      </c>
      <c r="F2" s="13">
        <f>value(Txn_Details!K2)</f>
        <v>60</v>
      </c>
    </row>
    <row r="3">
      <c r="A3" s="13" t="str">
        <f>Txn_Details!G3</f>
        <v>ORDER2000</v>
      </c>
      <c r="B3" s="14">
        <f>Txn_Details!F3</f>
        <v>45457</v>
      </c>
      <c r="C3" s="13" t="str">
        <f>Txn_Details!H3</f>
        <v>CUST8814</v>
      </c>
      <c r="D3" s="13" t="str">
        <f>Txn_Details!I3</f>
        <v>WholeWheatBread</v>
      </c>
      <c r="E3" s="13">
        <f>VALUE(Txn_Details!J3)</f>
        <v>1</v>
      </c>
      <c r="F3" s="13">
        <f>value(Txn_Details!K3)</f>
        <v>20</v>
      </c>
    </row>
    <row r="4">
      <c r="A4" s="13" t="str">
        <f>Txn_Details!G4</f>
        <v>ORDER1999</v>
      </c>
      <c r="B4" s="14">
        <f>Txn_Details!F4</f>
        <v>45457</v>
      </c>
      <c r="C4" s="13" t="str">
        <f>Txn_Details!H4</f>
        <v>CUST2188</v>
      </c>
      <c r="D4" s="13" t="str">
        <f>Txn_Details!I4</f>
        <v>FreshMilk</v>
      </c>
      <c r="E4" s="13">
        <f>VALUE(Txn_Details!J4)</f>
        <v>1</v>
      </c>
      <c r="F4" s="13">
        <f>value(Txn_Details!K4)</f>
        <v>30</v>
      </c>
      <c r="H4" s="15">
        <f>SUM(F2:F2001)</f>
        <v>124502.5</v>
      </c>
    </row>
    <row r="5">
      <c r="A5" s="13" t="str">
        <f>Txn_Details!G5</f>
        <v>ORDER1999</v>
      </c>
      <c r="B5" s="14">
        <f>Txn_Details!F5</f>
        <v>45457</v>
      </c>
      <c r="C5" s="13" t="str">
        <f>Txn_Details!H5</f>
        <v>CUST2188</v>
      </c>
      <c r="D5" s="13" t="str">
        <f>Txn_Details!I5</f>
        <v>Eggs</v>
      </c>
      <c r="E5" s="13">
        <f>VALUE(Txn_Details!J5)</f>
        <v>1</v>
      </c>
      <c r="F5" s="13">
        <f>value(Txn_Details!K5)</f>
        <v>40</v>
      </c>
    </row>
    <row r="6">
      <c r="A6" s="13" t="str">
        <f>Txn_Details!G6</f>
        <v>ORDER1998</v>
      </c>
      <c r="B6" s="14">
        <f>Txn_Details!F6</f>
        <v>45457</v>
      </c>
      <c r="C6" s="13" t="str">
        <f>Txn_Details!H6</f>
        <v>CUST4271</v>
      </c>
      <c r="D6" s="13" t="str">
        <f>Txn_Details!I6</f>
        <v>ChickenBreast</v>
      </c>
      <c r="E6" s="13">
        <f>VALUE(Txn_Details!J6)</f>
        <v>1</v>
      </c>
      <c r="F6" s="13">
        <f>value(Txn_Details!K6)</f>
        <v>125</v>
      </c>
    </row>
    <row r="7">
      <c r="A7" s="13" t="str">
        <f>Txn_Details!G7</f>
        <v>ORDER1998</v>
      </c>
      <c r="B7" s="14">
        <f>Txn_Details!F7</f>
        <v>45457</v>
      </c>
      <c r="C7" s="13" t="str">
        <f>Txn_Details!H7</f>
        <v>CUST4271</v>
      </c>
      <c r="D7" s="13" t="str">
        <f>Txn_Details!I7</f>
        <v>Apples</v>
      </c>
      <c r="E7" s="13">
        <f>VALUE(Txn_Details!J7)</f>
        <v>1</v>
      </c>
      <c r="F7" s="13">
        <f>value(Txn_Details!K7)</f>
        <v>75</v>
      </c>
    </row>
    <row r="8">
      <c r="A8" s="13" t="str">
        <f>Txn_Details!G8</f>
        <v>ORDER1997</v>
      </c>
      <c r="B8" s="14">
        <f>Txn_Details!F8</f>
        <v>45457</v>
      </c>
      <c r="C8" s="13" t="str">
        <f>Txn_Details!H8</f>
        <v>CUST4759</v>
      </c>
      <c r="D8" s="13" t="str">
        <f>Txn_Details!I8</f>
        <v>Bananas</v>
      </c>
      <c r="E8" s="13">
        <f>VALUE(Txn_Details!J8)</f>
        <v>2</v>
      </c>
      <c r="F8" s="13">
        <f>value(Txn_Details!K8)</f>
        <v>50</v>
      </c>
    </row>
    <row r="9">
      <c r="A9" s="13" t="str">
        <f>Txn_Details!G9</f>
        <v>ORDER1997</v>
      </c>
      <c r="B9" s="14">
        <f>Txn_Details!F9</f>
        <v>45457</v>
      </c>
      <c r="C9" s="13" t="str">
        <f>Txn_Details!H9</f>
        <v>CUST4759</v>
      </c>
      <c r="D9" s="13" t="str">
        <f>Txn_Details!I9</f>
        <v>Potatoes</v>
      </c>
      <c r="E9" s="13">
        <f>VALUE(Txn_Details!J9)</f>
        <v>1</v>
      </c>
      <c r="F9" s="13">
        <f>value(Txn_Details!K9)</f>
        <v>15</v>
      </c>
    </row>
    <row r="10">
      <c r="A10" s="13" t="str">
        <f>Txn_Details!G10</f>
        <v>ORDER1996</v>
      </c>
      <c r="B10" s="14">
        <f>Txn_Details!F10</f>
        <v>45457</v>
      </c>
      <c r="C10" s="13" t="str">
        <f>Txn_Details!H10</f>
        <v>CUST2970</v>
      </c>
      <c r="D10" s="13" t="str">
        <f>Txn_Details!I10</f>
        <v>Onions</v>
      </c>
      <c r="E10" s="13">
        <f>VALUE(Txn_Details!J10)</f>
        <v>1</v>
      </c>
      <c r="F10" s="13">
        <f>value(Txn_Details!K10)</f>
        <v>12.5</v>
      </c>
    </row>
    <row r="11">
      <c r="A11" s="13" t="str">
        <f>Txn_Details!G11</f>
        <v>ORDER1996</v>
      </c>
      <c r="B11" s="14">
        <f>Txn_Details!F11</f>
        <v>45457</v>
      </c>
      <c r="C11" s="13" t="str">
        <f>Txn_Details!H11</f>
        <v>CUST2970</v>
      </c>
      <c r="D11" s="13" t="str">
        <f>Txn_Details!I11</f>
        <v>Paneer</v>
      </c>
      <c r="E11" s="13">
        <f>VALUE(Txn_Details!J11)</f>
        <v>1</v>
      </c>
      <c r="F11" s="13">
        <f>value(Txn_Details!K11)</f>
        <v>40</v>
      </c>
    </row>
    <row r="12">
      <c r="A12" s="13" t="str">
        <f>Txn_Details!G12</f>
        <v>ORDER1995</v>
      </c>
      <c r="B12" s="14">
        <f>Txn_Details!F12</f>
        <v>45457</v>
      </c>
      <c r="C12" s="13" t="str">
        <f>Txn_Details!H12</f>
        <v>CUST8355</v>
      </c>
      <c r="D12" s="13" t="str">
        <f>Txn_Details!I12</f>
        <v>Butter</v>
      </c>
      <c r="E12" s="13">
        <f>VALUE(Txn_Details!J12)</f>
        <v>1</v>
      </c>
      <c r="F12" s="13">
        <f>value(Txn_Details!K12)</f>
        <v>125</v>
      </c>
    </row>
    <row r="13">
      <c r="A13" s="13" t="str">
        <f>Txn_Details!G13</f>
        <v>ORDER1995</v>
      </c>
      <c r="B13" s="14">
        <f>Txn_Details!F13</f>
        <v>45457</v>
      </c>
      <c r="C13" s="13" t="str">
        <f>Txn_Details!H13</f>
        <v>CUST8355</v>
      </c>
      <c r="D13" s="13" t="str">
        <f>Txn_Details!I13</f>
        <v>CheeseSlices</v>
      </c>
      <c r="E13" s="13">
        <f>VALUE(Txn_Details!J13)</f>
        <v>1</v>
      </c>
      <c r="F13" s="13">
        <f>value(Txn_Details!K13)</f>
        <v>60</v>
      </c>
    </row>
    <row r="14">
      <c r="A14" s="13" t="str">
        <f>Txn_Details!G14</f>
        <v>ORDER1994</v>
      </c>
      <c r="B14" s="14">
        <f>Txn_Details!F14</f>
        <v>45456</v>
      </c>
      <c r="C14" s="13" t="str">
        <f>Txn_Details!H14</f>
        <v>CUST8317</v>
      </c>
      <c r="D14" s="13" t="str">
        <f>Txn_Details!I14</f>
        <v>Sugar</v>
      </c>
      <c r="E14" s="13">
        <f>VALUE(Txn_Details!J14)</f>
        <v>1</v>
      </c>
      <c r="F14" s="13">
        <f>value(Txn_Details!K14)</f>
        <v>22.5</v>
      </c>
    </row>
    <row r="15">
      <c r="A15" s="13" t="str">
        <f>Txn_Details!G15</f>
        <v>ORDER1994</v>
      </c>
      <c r="B15" s="14">
        <f>Txn_Details!F15</f>
        <v>45456</v>
      </c>
      <c r="C15" s="13" t="str">
        <f>Txn_Details!H15</f>
        <v>CUST8317</v>
      </c>
      <c r="D15" s="13" t="str">
        <f>Txn_Details!I15</f>
        <v>CookingOil</v>
      </c>
      <c r="E15" s="13">
        <f>VALUE(Txn_Details!J15)</f>
        <v>1</v>
      </c>
      <c r="F15" s="13">
        <f>value(Txn_Details!K15)</f>
        <v>75</v>
      </c>
    </row>
    <row r="16">
      <c r="A16" s="13" t="str">
        <f>Txn_Details!G16</f>
        <v>ORDER1993</v>
      </c>
      <c r="B16" s="14">
        <f>Txn_Details!F16</f>
        <v>45456</v>
      </c>
      <c r="C16" s="13" t="str">
        <f>Txn_Details!H16</f>
        <v>CUST1509</v>
      </c>
      <c r="D16" s="13" t="str">
        <f>Txn_Details!I16</f>
        <v>TeaLeaves</v>
      </c>
      <c r="E16" s="13">
        <f>VALUE(Txn_Details!J16)</f>
        <v>2</v>
      </c>
      <c r="F16" s="13">
        <f>value(Txn_Details!K16)</f>
        <v>120</v>
      </c>
    </row>
    <row r="17">
      <c r="A17" s="13" t="str">
        <f>Txn_Details!G17</f>
        <v>ORDER1993</v>
      </c>
      <c r="B17" s="14">
        <f>Txn_Details!F17</f>
        <v>45456</v>
      </c>
      <c r="C17" s="13" t="str">
        <f>Txn_Details!H17</f>
        <v>CUST1509</v>
      </c>
      <c r="D17" s="13" t="str">
        <f>Txn_Details!I17</f>
        <v>CoffeePowder</v>
      </c>
      <c r="E17" s="13">
        <f>VALUE(Txn_Details!J17)</f>
        <v>1</v>
      </c>
      <c r="F17" s="13">
        <f>value(Txn_Details!K17)</f>
        <v>45</v>
      </c>
    </row>
    <row r="18">
      <c r="A18" s="13" t="str">
        <f>Txn_Details!G18</f>
        <v>ORDER1992</v>
      </c>
      <c r="B18" s="14">
        <f>Txn_Details!F18</f>
        <v>45456</v>
      </c>
      <c r="C18" s="13" t="str">
        <f>Txn_Details!H18</f>
        <v>CUST8355</v>
      </c>
      <c r="D18" s="13" t="str">
        <f>Txn_Details!I18</f>
        <v>Biscuits</v>
      </c>
      <c r="E18" s="13">
        <f>VALUE(Txn_Details!J18)</f>
        <v>1</v>
      </c>
      <c r="F18" s="13">
        <f>value(Txn_Details!K18)</f>
        <v>20</v>
      </c>
    </row>
    <row r="19">
      <c r="A19" s="13" t="str">
        <f>Txn_Details!G19</f>
        <v>ORDER1992</v>
      </c>
      <c r="B19" s="14">
        <f>Txn_Details!F19</f>
        <v>45456</v>
      </c>
      <c r="C19" s="13" t="str">
        <f>Txn_Details!H19</f>
        <v>CUST8355</v>
      </c>
      <c r="D19" s="13" t="str">
        <f>Txn_Details!I19</f>
        <v>Chocolates</v>
      </c>
      <c r="E19" s="13">
        <f>VALUE(Txn_Details!J19)</f>
        <v>1</v>
      </c>
      <c r="F19" s="13">
        <f>value(Txn_Details!K19)</f>
        <v>50</v>
      </c>
    </row>
    <row r="20">
      <c r="A20" s="13" t="str">
        <f>Txn_Details!G20</f>
        <v>ORDER1991</v>
      </c>
      <c r="B20" s="14">
        <f>Txn_Details!F20</f>
        <v>45456</v>
      </c>
      <c r="C20" s="13" t="str">
        <f>Txn_Details!H20</f>
        <v>CUST3384</v>
      </c>
      <c r="D20" s="13" t="str">
        <f>Txn_Details!I20</f>
        <v>IceCream</v>
      </c>
      <c r="E20" s="13">
        <f>VALUE(Txn_Details!J20)</f>
        <v>1</v>
      </c>
      <c r="F20" s="13">
        <f>value(Txn_Details!K20)</f>
        <v>90</v>
      </c>
    </row>
    <row r="21">
      <c r="A21" s="13" t="str">
        <f>Txn_Details!G21</f>
        <v>ORDER1991</v>
      </c>
      <c r="B21" s="14">
        <f>Txn_Details!F21</f>
        <v>45456</v>
      </c>
      <c r="C21" s="13" t="str">
        <f>Txn_Details!H21</f>
        <v>CUST3384</v>
      </c>
      <c r="D21" s="13" t="str">
        <f>Txn_Details!I21</f>
        <v>SoftDrink</v>
      </c>
      <c r="E21" s="13">
        <f>VALUE(Txn_Details!J21)</f>
        <v>1</v>
      </c>
      <c r="F21" s="13">
        <f>value(Txn_Details!K21)</f>
        <v>50</v>
      </c>
    </row>
    <row r="22">
      <c r="A22" s="13" t="str">
        <f>Txn_Details!G22</f>
        <v>ORDER1990</v>
      </c>
      <c r="B22" s="14">
        <f>Txn_Details!F22</f>
        <v>45456</v>
      </c>
      <c r="C22" s="13" t="str">
        <f>Txn_Details!H22</f>
        <v>CUST2658</v>
      </c>
      <c r="D22" s="13" t="str">
        <f>Txn_Details!I22</f>
        <v>BasmatiRice</v>
      </c>
      <c r="E22" s="13">
        <f>VALUE(Txn_Details!J22)</f>
        <v>2</v>
      </c>
      <c r="F22" s="13">
        <f>value(Txn_Details!K22)</f>
        <v>120</v>
      </c>
    </row>
    <row r="23">
      <c r="A23" s="13" t="str">
        <f>Txn_Details!G23</f>
        <v>ORDER1990</v>
      </c>
      <c r="B23" s="14">
        <f>Txn_Details!F23</f>
        <v>45456</v>
      </c>
      <c r="C23" s="13" t="str">
        <f>Txn_Details!H23</f>
        <v>CUST2658</v>
      </c>
      <c r="D23" s="13" t="str">
        <f>Txn_Details!I23</f>
        <v>WholeWheatBread</v>
      </c>
      <c r="E23" s="13">
        <f>VALUE(Txn_Details!J23)</f>
        <v>1</v>
      </c>
      <c r="F23" s="13">
        <f>value(Txn_Details!K23)</f>
        <v>20</v>
      </c>
    </row>
    <row r="24">
      <c r="A24" s="13" t="str">
        <f>Txn_Details!G24</f>
        <v>ORDER1989</v>
      </c>
      <c r="B24" s="14">
        <f>Txn_Details!F24</f>
        <v>45456</v>
      </c>
      <c r="C24" s="13" t="str">
        <f>Txn_Details!H24</f>
        <v>CUST1520</v>
      </c>
      <c r="D24" s="13" t="str">
        <f>Txn_Details!I24</f>
        <v>FreshMilk</v>
      </c>
      <c r="E24" s="13">
        <f>VALUE(Txn_Details!J24)</f>
        <v>1</v>
      </c>
      <c r="F24" s="13">
        <f>value(Txn_Details!K24)</f>
        <v>30</v>
      </c>
    </row>
    <row r="25">
      <c r="A25" s="13" t="str">
        <f>Txn_Details!G25</f>
        <v>ORDER1989</v>
      </c>
      <c r="B25" s="14">
        <f>Txn_Details!F25</f>
        <v>45456</v>
      </c>
      <c r="C25" s="13" t="str">
        <f>Txn_Details!H25</f>
        <v>CUST1520</v>
      </c>
      <c r="D25" s="13" t="str">
        <f>Txn_Details!I25</f>
        <v>Eggs</v>
      </c>
      <c r="E25" s="13">
        <f>VALUE(Txn_Details!J25)</f>
        <v>1</v>
      </c>
      <c r="F25" s="13">
        <f>value(Txn_Details!K25)</f>
        <v>40</v>
      </c>
    </row>
    <row r="26">
      <c r="A26" s="13" t="str">
        <f>Txn_Details!G26</f>
        <v>ORDER1988</v>
      </c>
      <c r="B26" s="14">
        <f>Txn_Details!F26</f>
        <v>45456</v>
      </c>
      <c r="C26" s="13" t="str">
        <f>Txn_Details!H26</f>
        <v>CUST5670</v>
      </c>
      <c r="D26" s="13" t="str">
        <f>Txn_Details!I26</f>
        <v>ChickenBreast</v>
      </c>
      <c r="E26" s="13">
        <f>VALUE(Txn_Details!J26)</f>
        <v>1</v>
      </c>
      <c r="F26" s="13">
        <f>value(Txn_Details!K26)</f>
        <v>125</v>
      </c>
    </row>
    <row r="27">
      <c r="A27" s="13" t="str">
        <f>Txn_Details!G27</f>
        <v>ORDER1988</v>
      </c>
      <c r="B27" s="14">
        <f>Txn_Details!F27</f>
        <v>45456</v>
      </c>
      <c r="C27" s="13" t="str">
        <f>Txn_Details!H27</f>
        <v>CUST5670</v>
      </c>
      <c r="D27" s="13" t="str">
        <f>Txn_Details!I27</f>
        <v>Apples</v>
      </c>
      <c r="E27" s="13">
        <f>VALUE(Txn_Details!J27)</f>
        <v>1</v>
      </c>
      <c r="F27" s="13">
        <f>value(Txn_Details!K27)</f>
        <v>75</v>
      </c>
    </row>
    <row r="28">
      <c r="A28" s="13" t="str">
        <f>Txn_Details!G28</f>
        <v>ORDER1987</v>
      </c>
      <c r="B28" s="14">
        <f>Txn_Details!F28</f>
        <v>45455</v>
      </c>
      <c r="C28" s="13" t="str">
        <f>Txn_Details!H28</f>
        <v>CUST8724</v>
      </c>
      <c r="D28" s="13" t="str">
        <f>Txn_Details!I28</f>
        <v>Bananas</v>
      </c>
      <c r="E28" s="13">
        <f>VALUE(Txn_Details!J28)</f>
        <v>1</v>
      </c>
      <c r="F28" s="13">
        <f>value(Txn_Details!K28)</f>
        <v>25</v>
      </c>
    </row>
    <row r="29">
      <c r="A29" s="13" t="str">
        <f>Txn_Details!G29</f>
        <v>ORDER1987</v>
      </c>
      <c r="B29" s="14">
        <f>Txn_Details!F29</f>
        <v>45455</v>
      </c>
      <c r="C29" s="13" t="str">
        <f>Txn_Details!H29</f>
        <v>CUST8724</v>
      </c>
      <c r="D29" s="13" t="str">
        <f>Txn_Details!I29</f>
        <v>Potatoes</v>
      </c>
      <c r="E29" s="13">
        <f>VALUE(Txn_Details!J29)</f>
        <v>1</v>
      </c>
      <c r="F29" s="13">
        <f>value(Txn_Details!K29)</f>
        <v>15</v>
      </c>
    </row>
    <row r="30">
      <c r="A30" s="13" t="str">
        <f>Txn_Details!G30</f>
        <v>ORDER1986</v>
      </c>
      <c r="B30" s="14">
        <f>Txn_Details!F30</f>
        <v>45455</v>
      </c>
      <c r="C30" s="13" t="str">
        <f>Txn_Details!H30</f>
        <v>CUST9148</v>
      </c>
      <c r="D30" s="13" t="str">
        <f>Txn_Details!I30</f>
        <v>Onions</v>
      </c>
      <c r="E30" s="13">
        <f>VALUE(Txn_Details!J30)</f>
        <v>1</v>
      </c>
      <c r="F30" s="13">
        <f>value(Txn_Details!K30)</f>
        <v>12.5</v>
      </c>
    </row>
    <row r="31">
      <c r="A31" s="13" t="str">
        <f>Txn_Details!G31</f>
        <v>ORDER1986</v>
      </c>
      <c r="B31" s="14">
        <f>Txn_Details!F31</f>
        <v>45455</v>
      </c>
      <c r="C31" s="13" t="str">
        <f>Txn_Details!H31</f>
        <v>CUST9148</v>
      </c>
      <c r="D31" s="13" t="str">
        <f>Txn_Details!I31</f>
        <v>Paneer</v>
      </c>
      <c r="E31" s="13">
        <f>VALUE(Txn_Details!J31)</f>
        <v>1</v>
      </c>
      <c r="F31" s="13">
        <f>value(Txn_Details!K31)</f>
        <v>40</v>
      </c>
    </row>
    <row r="32">
      <c r="A32" s="13" t="str">
        <f>Txn_Details!G32</f>
        <v>ORDER1985</v>
      </c>
      <c r="B32" s="14">
        <f>Txn_Details!F32</f>
        <v>45455</v>
      </c>
      <c r="C32" s="13" t="str">
        <f>Txn_Details!H32</f>
        <v>CUST2970</v>
      </c>
      <c r="D32" s="13" t="str">
        <f>Txn_Details!I32</f>
        <v>Butter</v>
      </c>
      <c r="E32" s="13">
        <f>VALUE(Txn_Details!J32)</f>
        <v>1</v>
      </c>
      <c r="F32" s="13">
        <f>value(Txn_Details!K32)</f>
        <v>125</v>
      </c>
    </row>
    <row r="33">
      <c r="A33" s="13" t="str">
        <f>Txn_Details!G33</f>
        <v>ORDER1985</v>
      </c>
      <c r="B33" s="14">
        <f>Txn_Details!F33</f>
        <v>45455</v>
      </c>
      <c r="C33" s="13" t="str">
        <f>Txn_Details!H33</f>
        <v>CUST2970</v>
      </c>
      <c r="D33" s="13" t="str">
        <f>Txn_Details!I33</f>
        <v>CheeseSlices</v>
      </c>
      <c r="E33" s="13">
        <f>VALUE(Txn_Details!J33)</f>
        <v>1</v>
      </c>
      <c r="F33" s="13">
        <f>value(Txn_Details!K33)</f>
        <v>60</v>
      </c>
    </row>
    <row r="34">
      <c r="A34" s="13" t="str">
        <f>Txn_Details!G34</f>
        <v>ORDER1984</v>
      </c>
      <c r="B34" s="14">
        <f>Txn_Details!F34</f>
        <v>45455</v>
      </c>
      <c r="C34" s="13" t="str">
        <f>Txn_Details!H34</f>
        <v>CUST3153</v>
      </c>
      <c r="D34" s="13" t="str">
        <f>Txn_Details!I34</f>
        <v>Sugar</v>
      </c>
      <c r="E34" s="13">
        <f>VALUE(Txn_Details!J34)</f>
        <v>1</v>
      </c>
      <c r="F34" s="13">
        <f>value(Txn_Details!K34)</f>
        <v>22.5</v>
      </c>
    </row>
    <row r="35">
      <c r="A35" s="13" t="str">
        <f>Txn_Details!G35</f>
        <v>ORDER1984</v>
      </c>
      <c r="B35" s="14">
        <f>Txn_Details!F35</f>
        <v>45455</v>
      </c>
      <c r="C35" s="13" t="str">
        <f>Txn_Details!H35</f>
        <v>CUST3153</v>
      </c>
      <c r="D35" s="13" t="str">
        <f>Txn_Details!I35</f>
        <v>CookingOil</v>
      </c>
      <c r="E35" s="13">
        <f>VALUE(Txn_Details!J35)</f>
        <v>1</v>
      </c>
      <c r="F35" s="13">
        <f>value(Txn_Details!K35)</f>
        <v>75</v>
      </c>
    </row>
    <row r="36">
      <c r="A36" s="13" t="str">
        <f>Txn_Details!G36</f>
        <v>ORDER1983</v>
      </c>
      <c r="B36" s="14">
        <f>Txn_Details!F36</f>
        <v>45455</v>
      </c>
      <c r="C36" s="13" t="str">
        <f>Txn_Details!H36</f>
        <v>CUST8355</v>
      </c>
      <c r="D36" s="13" t="str">
        <f>Txn_Details!I36</f>
        <v>TeaLeaves</v>
      </c>
      <c r="E36" s="13">
        <f>VALUE(Txn_Details!J36)</f>
        <v>1</v>
      </c>
      <c r="F36" s="13">
        <f>value(Txn_Details!K36)</f>
        <v>60</v>
      </c>
    </row>
    <row r="37">
      <c r="A37" s="13" t="str">
        <f>Txn_Details!G37</f>
        <v>ORDER1983</v>
      </c>
      <c r="B37" s="14">
        <f>Txn_Details!F37</f>
        <v>45455</v>
      </c>
      <c r="C37" s="13" t="str">
        <f>Txn_Details!H37</f>
        <v>CUST8355</v>
      </c>
      <c r="D37" s="13" t="str">
        <f>Txn_Details!I37</f>
        <v>CoffeePowder</v>
      </c>
      <c r="E37" s="13">
        <f>VALUE(Txn_Details!J37)</f>
        <v>1</v>
      </c>
      <c r="F37" s="13">
        <f>value(Txn_Details!K37)</f>
        <v>45</v>
      </c>
    </row>
    <row r="38">
      <c r="A38" s="13" t="str">
        <f>Txn_Details!G38</f>
        <v>ORDER1982</v>
      </c>
      <c r="B38" s="14">
        <f>Txn_Details!F38</f>
        <v>45455</v>
      </c>
      <c r="C38" s="13" t="str">
        <f>Txn_Details!H38</f>
        <v>CUST1960</v>
      </c>
      <c r="D38" s="13" t="str">
        <f>Txn_Details!I38</f>
        <v>Biscuits</v>
      </c>
      <c r="E38" s="13">
        <f>VALUE(Txn_Details!J38)</f>
        <v>1</v>
      </c>
      <c r="F38" s="13">
        <f>value(Txn_Details!K38)</f>
        <v>20</v>
      </c>
    </row>
    <row r="39">
      <c r="A39" s="13" t="str">
        <f>Txn_Details!G39</f>
        <v>ORDER1982</v>
      </c>
      <c r="B39" s="14">
        <f>Txn_Details!F39</f>
        <v>45455</v>
      </c>
      <c r="C39" s="13" t="str">
        <f>Txn_Details!H39</f>
        <v>CUST1960</v>
      </c>
      <c r="D39" s="13" t="str">
        <f>Txn_Details!I39</f>
        <v>Chocolates</v>
      </c>
      <c r="E39" s="13">
        <f>VALUE(Txn_Details!J39)</f>
        <v>1</v>
      </c>
      <c r="F39" s="13">
        <f>value(Txn_Details!K39)</f>
        <v>50</v>
      </c>
    </row>
    <row r="40">
      <c r="A40" s="13" t="str">
        <f>Txn_Details!G40</f>
        <v>ORDER1981</v>
      </c>
      <c r="B40" s="14">
        <f>Txn_Details!F40</f>
        <v>45455</v>
      </c>
      <c r="C40" s="13" t="str">
        <f>Txn_Details!H40</f>
        <v>CUST1520</v>
      </c>
      <c r="D40" s="13" t="str">
        <f>Txn_Details!I40</f>
        <v>IceCream</v>
      </c>
      <c r="E40" s="13">
        <f>VALUE(Txn_Details!J40)</f>
        <v>1</v>
      </c>
      <c r="F40" s="13">
        <f>value(Txn_Details!K40)</f>
        <v>90</v>
      </c>
    </row>
    <row r="41">
      <c r="A41" s="13" t="str">
        <f>Txn_Details!G41</f>
        <v>ORDER1981</v>
      </c>
      <c r="B41" s="14">
        <f>Txn_Details!F41</f>
        <v>45455</v>
      </c>
      <c r="C41" s="13" t="str">
        <f>Txn_Details!H41</f>
        <v>CUST1520</v>
      </c>
      <c r="D41" s="13" t="str">
        <f>Txn_Details!I41</f>
        <v>SoftDrink</v>
      </c>
      <c r="E41" s="13">
        <f>VALUE(Txn_Details!J41)</f>
        <v>2</v>
      </c>
      <c r="F41" s="13">
        <f>value(Txn_Details!K41)</f>
        <v>100</v>
      </c>
    </row>
    <row r="42">
      <c r="A42" s="13" t="str">
        <f>Txn_Details!G42</f>
        <v>ORDER1980</v>
      </c>
      <c r="B42" s="14">
        <f>Txn_Details!F42</f>
        <v>45454</v>
      </c>
      <c r="C42" s="13" t="str">
        <f>Txn_Details!H42</f>
        <v>CUST2832</v>
      </c>
      <c r="D42" s="13" t="str">
        <f>Txn_Details!I42</f>
        <v>BasmatiRice</v>
      </c>
      <c r="E42" s="13">
        <f>VALUE(Txn_Details!J42)</f>
        <v>1</v>
      </c>
      <c r="F42" s="13">
        <f>value(Txn_Details!K42)</f>
        <v>60</v>
      </c>
    </row>
    <row r="43">
      <c r="A43" s="13" t="str">
        <f>Txn_Details!G43</f>
        <v>ORDER1980</v>
      </c>
      <c r="B43" s="14">
        <f>Txn_Details!F43</f>
        <v>45454</v>
      </c>
      <c r="C43" s="13" t="str">
        <f>Txn_Details!H43</f>
        <v>CUST2832</v>
      </c>
      <c r="D43" s="13" t="str">
        <f>Txn_Details!I43</f>
        <v>WholeWheatBread</v>
      </c>
      <c r="E43" s="13">
        <f>VALUE(Txn_Details!J43)</f>
        <v>2</v>
      </c>
      <c r="F43" s="13">
        <f>value(Txn_Details!K43)</f>
        <v>40</v>
      </c>
    </row>
    <row r="44">
      <c r="A44" s="13" t="str">
        <f>Txn_Details!G44</f>
        <v>ORDER1979</v>
      </c>
      <c r="B44" s="14">
        <f>Txn_Details!F44</f>
        <v>45454</v>
      </c>
      <c r="C44" s="13" t="str">
        <f>Txn_Details!H44</f>
        <v>CUST4271</v>
      </c>
      <c r="D44" s="13" t="str">
        <f>Txn_Details!I44</f>
        <v>FreshMilk</v>
      </c>
      <c r="E44" s="13">
        <f>VALUE(Txn_Details!J44)</f>
        <v>1</v>
      </c>
      <c r="F44" s="13">
        <f>value(Txn_Details!K44)</f>
        <v>30</v>
      </c>
    </row>
    <row r="45">
      <c r="A45" s="13" t="str">
        <f>Txn_Details!G45</f>
        <v>ORDER1979</v>
      </c>
      <c r="B45" s="14">
        <f>Txn_Details!F45</f>
        <v>45454</v>
      </c>
      <c r="C45" s="13" t="str">
        <f>Txn_Details!H45</f>
        <v>CUST4271</v>
      </c>
      <c r="D45" s="13" t="str">
        <f>Txn_Details!I45</f>
        <v>Eggs</v>
      </c>
      <c r="E45" s="13">
        <f>VALUE(Txn_Details!J45)</f>
        <v>2</v>
      </c>
      <c r="F45" s="13">
        <f>value(Txn_Details!K45)</f>
        <v>80</v>
      </c>
    </row>
    <row r="46">
      <c r="A46" s="13" t="str">
        <f>Txn_Details!G46</f>
        <v>ORDER1978</v>
      </c>
      <c r="B46" s="14">
        <f>Txn_Details!F46</f>
        <v>45454</v>
      </c>
      <c r="C46" s="13" t="str">
        <f>Txn_Details!H46</f>
        <v>CUST8529</v>
      </c>
      <c r="D46" s="13" t="str">
        <f>Txn_Details!I46</f>
        <v>ChickenBreast</v>
      </c>
      <c r="E46" s="13">
        <f>VALUE(Txn_Details!J46)</f>
        <v>1</v>
      </c>
      <c r="F46" s="13">
        <f>value(Txn_Details!K46)</f>
        <v>125</v>
      </c>
    </row>
    <row r="47">
      <c r="A47" s="13" t="str">
        <f>Txn_Details!G47</f>
        <v>ORDER1978</v>
      </c>
      <c r="B47" s="14">
        <f>Txn_Details!F47</f>
        <v>45454</v>
      </c>
      <c r="C47" s="13" t="str">
        <f>Txn_Details!H47</f>
        <v>CUST8529</v>
      </c>
      <c r="D47" s="13" t="str">
        <f>Txn_Details!I47</f>
        <v>Apples</v>
      </c>
      <c r="E47" s="13">
        <f>VALUE(Txn_Details!J47)</f>
        <v>1</v>
      </c>
      <c r="F47" s="13">
        <f>value(Txn_Details!K47)</f>
        <v>75</v>
      </c>
    </row>
    <row r="48">
      <c r="A48" s="13" t="str">
        <f>Txn_Details!G48</f>
        <v>ORDER1977</v>
      </c>
      <c r="B48" s="14">
        <f>Txn_Details!F48</f>
        <v>45453</v>
      </c>
      <c r="C48" s="13" t="str">
        <f>Txn_Details!H48</f>
        <v>CUST8317</v>
      </c>
      <c r="D48" s="13" t="str">
        <f>Txn_Details!I48</f>
        <v>Bananas</v>
      </c>
      <c r="E48" s="13">
        <f>VALUE(Txn_Details!J48)</f>
        <v>2</v>
      </c>
      <c r="F48" s="13">
        <f>value(Txn_Details!K48)</f>
        <v>50</v>
      </c>
    </row>
    <row r="49">
      <c r="A49" s="13" t="str">
        <f>Txn_Details!G49</f>
        <v>ORDER1977</v>
      </c>
      <c r="B49" s="14">
        <f>Txn_Details!F49</f>
        <v>45453</v>
      </c>
      <c r="C49" s="13" t="str">
        <f>Txn_Details!H49</f>
        <v>CUST8317</v>
      </c>
      <c r="D49" s="13" t="str">
        <f>Txn_Details!I49</f>
        <v>Potatoes</v>
      </c>
      <c r="E49" s="13">
        <f>VALUE(Txn_Details!J49)</f>
        <v>1</v>
      </c>
      <c r="F49" s="13">
        <f>value(Txn_Details!K49)</f>
        <v>15</v>
      </c>
    </row>
    <row r="50">
      <c r="A50" s="13" t="str">
        <f>Txn_Details!G50</f>
        <v>ORDER1976</v>
      </c>
      <c r="B50" s="14">
        <f>Txn_Details!F50</f>
        <v>45453</v>
      </c>
      <c r="C50" s="13" t="str">
        <f>Txn_Details!H50</f>
        <v>CUST9482</v>
      </c>
      <c r="D50" s="13" t="str">
        <f>Txn_Details!I50</f>
        <v>Onions</v>
      </c>
      <c r="E50" s="13">
        <f>VALUE(Txn_Details!J50)</f>
        <v>1</v>
      </c>
      <c r="F50" s="13">
        <f>value(Txn_Details!K50)</f>
        <v>12.5</v>
      </c>
    </row>
    <row r="51">
      <c r="A51" s="13" t="str">
        <f>Txn_Details!G51</f>
        <v>ORDER1976</v>
      </c>
      <c r="B51" s="14">
        <f>Txn_Details!F51</f>
        <v>45453</v>
      </c>
      <c r="C51" s="13" t="str">
        <f>Txn_Details!H51</f>
        <v>CUST9482</v>
      </c>
      <c r="D51" s="13" t="str">
        <f>Txn_Details!I51</f>
        <v>Paneer</v>
      </c>
      <c r="E51" s="13">
        <f>VALUE(Txn_Details!J51)</f>
        <v>1</v>
      </c>
      <c r="F51" s="13">
        <f>value(Txn_Details!K51)</f>
        <v>40</v>
      </c>
    </row>
    <row r="52">
      <c r="A52" s="13" t="str">
        <f>Txn_Details!G52</f>
        <v>ORDER1975</v>
      </c>
      <c r="B52" s="14">
        <f>Txn_Details!F52</f>
        <v>45453</v>
      </c>
      <c r="C52" s="13" t="str">
        <f>Txn_Details!H52</f>
        <v>CUST8529</v>
      </c>
      <c r="D52" s="13" t="str">
        <f>Txn_Details!I52</f>
        <v>Butter</v>
      </c>
      <c r="E52" s="13">
        <f>VALUE(Txn_Details!J52)</f>
        <v>1</v>
      </c>
      <c r="F52" s="13">
        <f>value(Txn_Details!K52)</f>
        <v>125</v>
      </c>
    </row>
    <row r="53">
      <c r="A53" s="13" t="str">
        <f>Txn_Details!G53</f>
        <v>ORDER1975</v>
      </c>
      <c r="B53" s="14">
        <f>Txn_Details!F53</f>
        <v>45453</v>
      </c>
      <c r="C53" s="13" t="str">
        <f>Txn_Details!H53</f>
        <v>CUST8529</v>
      </c>
      <c r="D53" s="13" t="str">
        <f>Txn_Details!I53</f>
        <v>CheeseSlices</v>
      </c>
      <c r="E53" s="13">
        <f>VALUE(Txn_Details!J53)</f>
        <v>1</v>
      </c>
      <c r="F53" s="13">
        <f>value(Txn_Details!K53)</f>
        <v>60</v>
      </c>
    </row>
    <row r="54">
      <c r="A54" s="13" t="str">
        <f>Txn_Details!G54</f>
        <v>ORDER1974</v>
      </c>
      <c r="B54" s="14">
        <f>Txn_Details!F54</f>
        <v>45453</v>
      </c>
      <c r="C54" s="13" t="str">
        <f>Txn_Details!H54</f>
        <v>CUST5349</v>
      </c>
      <c r="D54" s="13" t="str">
        <f>Txn_Details!I54</f>
        <v>Sugar</v>
      </c>
      <c r="E54" s="13">
        <f>VALUE(Txn_Details!J54)</f>
        <v>2</v>
      </c>
      <c r="F54" s="13">
        <f>value(Txn_Details!K54)</f>
        <v>45</v>
      </c>
    </row>
    <row r="55">
      <c r="A55" s="13" t="str">
        <f>Txn_Details!G55</f>
        <v>ORDER1974</v>
      </c>
      <c r="B55" s="14">
        <f>Txn_Details!F55</f>
        <v>45453</v>
      </c>
      <c r="C55" s="13" t="str">
        <f>Txn_Details!H55</f>
        <v>CUST5349</v>
      </c>
      <c r="D55" s="13" t="str">
        <f>Txn_Details!I55</f>
        <v>CookingOil</v>
      </c>
      <c r="E55" s="13">
        <f>VALUE(Txn_Details!J55)</f>
        <v>1</v>
      </c>
      <c r="F55" s="13">
        <f>value(Txn_Details!K55)</f>
        <v>75</v>
      </c>
    </row>
    <row r="56">
      <c r="A56" s="13" t="str">
        <f>Txn_Details!G56</f>
        <v>ORDER1973</v>
      </c>
      <c r="B56" s="14">
        <f>Txn_Details!F56</f>
        <v>45453</v>
      </c>
      <c r="C56" s="13" t="str">
        <f>Txn_Details!H56</f>
        <v>CUST5670</v>
      </c>
      <c r="D56" s="13" t="str">
        <f>Txn_Details!I56</f>
        <v>TeaLeaves</v>
      </c>
      <c r="E56" s="13">
        <f>VALUE(Txn_Details!J56)</f>
        <v>1</v>
      </c>
      <c r="F56" s="13">
        <f>value(Txn_Details!K56)</f>
        <v>60</v>
      </c>
    </row>
    <row r="57">
      <c r="A57" s="13" t="str">
        <f>Txn_Details!G57</f>
        <v>ORDER1973</v>
      </c>
      <c r="B57" s="14">
        <f>Txn_Details!F57</f>
        <v>45453</v>
      </c>
      <c r="C57" s="13" t="str">
        <f>Txn_Details!H57</f>
        <v>CUST5670</v>
      </c>
      <c r="D57" s="13" t="str">
        <f>Txn_Details!I57</f>
        <v>CoffeePowder</v>
      </c>
      <c r="E57" s="13">
        <f>VALUE(Txn_Details!J57)</f>
        <v>1</v>
      </c>
      <c r="F57" s="13">
        <f>value(Txn_Details!K57)</f>
        <v>45</v>
      </c>
    </row>
    <row r="58">
      <c r="A58" s="13" t="str">
        <f>Txn_Details!G58</f>
        <v>ORDER1972</v>
      </c>
      <c r="B58" s="14">
        <f>Txn_Details!F58</f>
        <v>45453</v>
      </c>
      <c r="C58" s="13" t="str">
        <f>Txn_Details!H58</f>
        <v>CUST8724</v>
      </c>
      <c r="D58" s="13" t="str">
        <f>Txn_Details!I58</f>
        <v>Biscuits</v>
      </c>
      <c r="E58" s="13">
        <f>VALUE(Txn_Details!J58)</f>
        <v>2</v>
      </c>
      <c r="F58" s="13">
        <f>value(Txn_Details!K58)</f>
        <v>40</v>
      </c>
    </row>
    <row r="59">
      <c r="A59" s="13" t="str">
        <f>Txn_Details!G59</f>
        <v>ORDER1972</v>
      </c>
      <c r="B59" s="14">
        <f>Txn_Details!F59</f>
        <v>45453</v>
      </c>
      <c r="C59" s="13" t="str">
        <f>Txn_Details!H59</f>
        <v>CUST8724</v>
      </c>
      <c r="D59" s="13" t="str">
        <f>Txn_Details!I59</f>
        <v>Chocolates</v>
      </c>
      <c r="E59" s="13">
        <f>VALUE(Txn_Details!J59)</f>
        <v>1</v>
      </c>
      <c r="F59" s="13">
        <f>value(Txn_Details!K59)</f>
        <v>50</v>
      </c>
    </row>
    <row r="60">
      <c r="A60" s="13" t="str">
        <f>Txn_Details!G60</f>
        <v>ORDER1971</v>
      </c>
      <c r="B60" s="14">
        <f>Txn_Details!F60</f>
        <v>45453</v>
      </c>
      <c r="C60" s="13" t="str">
        <f>Txn_Details!H60</f>
        <v>CUST9148</v>
      </c>
      <c r="D60" s="13" t="str">
        <f>Txn_Details!I60</f>
        <v>IceCream</v>
      </c>
      <c r="E60" s="13">
        <f>VALUE(Txn_Details!J60)</f>
        <v>1</v>
      </c>
      <c r="F60" s="13">
        <f>value(Txn_Details!K60)</f>
        <v>90</v>
      </c>
    </row>
    <row r="61">
      <c r="A61" s="13" t="str">
        <f>Txn_Details!G61</f>
        <v>ORDER1971</v>
      </c>
      <c r="B61" s="14">
        <f>Txn_Details!F61</f>
        <v>45453</v>
      </c>
      <c r="C61" s="13" t="str">
        <f>Txn_Details!H61</f>
        <v>CUST9148</v>
      </c>
      <c r="D61" s="13" t="str">
        <f>Txn_Details!I61</f>
        <v>SoftDrink</v>
      </c>
      <c r="E61" s="13">
        <f>VALUE(Txn_Details!J61)</f>
        <v>1</v>
      </c>
      <c r="F61" s="13">
        <f>value(Txn_Details!K61)</f>
        <v>50</v>
      </c>
    </row>
    <row r="62">
      <c r="A62" s="13" t="str">
        <f>Txn_Details!G62</f>
        <v>ORDER1970</v>
      </c>
      <c r="B62" s="14">
        <f>Txn_Details!F62</f>
        <v>45453</v>
      </c>
      <c r="C62" s="13" t="str">
        <f>Txn_Details!H62</f>
        <v>CUST8724</v>
      </c>
      <c r="D62" s="13" t="str">
        <f>Txn_Details!I62</f>
        <v>BasmatiRice</v>
      </c>
      <c r="E62" s="13">
        <f>VALUE(Txn_Details!J62)</f>
        <v>1</v>
      </c>
      <c r="F62" s="13">
        <f>value(Txn_Details!K62)</f>
        <v>60</v>
      </c>
    </row>
    <row r="63">
      <c r="A63" s="13" t="str">
        <f>Txn_Details!G63</f>
        <v>ORDER1970</v>
      </c>
      <c r="B63" s="14">
        <f>Txn_Details!F63</f>
        <v>45453</v>
      </c>
      <c r="C63" s="13" t="str">
        <f>Txn_Details!H63</f>
        <v>CUST8724</v>
      </c>
      <c r="D63" s="13" t="str">
        <f>Txn_Details!I63</f>
        <v>WholeWheatBread</v>
      </c>
      <c r="E63" s="13">
        <f>VALUE(Txn_Details!J63)</f>
        <v>2</v>
      </c>
      <c r="F63" s="13">
        <f>value(Txn_Details!K63)</f>
        <v>40</v>
      </c>
    </row>
    <row r="64">
      <c r="A64" s="13" t="str">
        <f>Txn_Details!G64</f>
        <v>ORDER1969</v>
      </c>
      <c r="B64" s="14">
        <f>Txn_Details!F64</f>
        <v>45453</v>
      </c>
      <c r="C64" s="13" t="str">
        <f>Txn_Details!H64</f>
        <v>CUST1509</v>
      </c>
      <c r="D64" s="13" t="str">
        <f>Txn_Details!I64</f>
        <v>FreshMilk</v>
      </c>
      <c r="E64" s="13">
        <f>VALUE(Txn_Details!J64)</f>
        <v>1</v>
      </c>
      <c r="F64" s="13">
        <f>value(Txn_Details!K64)</f>
        <v>30</v>
      </c>
    </row>
    <row r="65">
      <c r="A65" s="13" t="str">
        <f>Txn_Details!G65</f>
        <v>ORDER1969</v>
      </c>
      <c r="B65" s="14">
        <f>Txn_Details!F65</f>
        <v>45453</v>
      </c>
      <c r="C65" s="13" t="str">
        <f>Txn_Details!H65</f>
        <v>CUST1509</v>
      </c>
      <c r="D65" s="13" t="str">
        <f>Txn_Details!I65</f>
        <v>Eggs</v>
      </c>
      <c r="E65" s="13">
        <f>VALUE(Txn_Details!J65)</f>
        <v>2</v>
      </c>
      <c r="F65" s="13">
        <f>value(Txn_Details!K65)</f>
        <v>80</v>
      </c>
    </row>
    <row r="66">
      <c r="A66" s="13" t="str">
        <f>Txn_Details!G66</f>
        <v>ORDER1968</v>
      </c>
      <c r="B66" s="14">
        <f>Txn_Details!F66</f>
        <v>45453</v>
      </c>
      <c r="C66" s="13" t="str">
        <f>Txn_Details!H66</f>
        <v>CUST8355</v>
      </c>
      <c r="D66" s="13" t="str">
        <f>Txn_Details!I66</f>
        <v>ChickenBreast</v>
      </c>
      <c r="E66" s="13">
        <f>VALUE(Txn_Details!J66)</f>
        <v>2</v>
      </c>
      <c r="F66" s="13">
        <f>value(Txn_Details!K66)</f>
        <v>250</v>
      </c>
    </row>
    <row r="67">
      <c r="A67" s="13" t="str">
        <f>Txn_Details!G67</f>
        <v>ORDER1968</v>
      </c>
      <c r="B67" s="14">
        <f>Txn_Details!F67</f>
        <v>45453</v>
      </c>
      <c r="C67" s="13" t="str">
        <f>Txn_Details!H67</f>
        <v>CUST8355</v>
      </c>
      <c r="D67" s="13" t="str">
        <f>Txn_Details!I67</f>
        <v>Apples</v>
      </c>
      <c r="E67" s="13">
        <f>VALUE(Txn_Details!J67)</f>
        <v>1</v>
      </c>
      <c r="F67" s="13">
        <f>value(Txn_Details!K67)</f>
        <v>75</v>
      </c>
    </row>
    <row r="68">
      <c r="A68" s="13" t="str">
        <f>Txn_Details!G68</f>
        <v>ORDER1967</v>
      </c>
      <c r="B68" s="14">
        <f>Txn_Details!F68</f>
        <v>45453</v>
      </c>
      <c r="C68" s="13" t="str">
        <f>Txn_Details!H68</f>
        <v>CUST3384</v>
      </c>
      <c r="D68" s="13" t="str">
        <f>Txn_Details!I68</f>
        <v>Bananas</v>
      </c>
      <c r="E68" s="13">
        <f>VALUE(Txn_Details!J68)</f>
        <v>1</v>
      </c>
      <c r="F68" s="13">
        <f>value(Txn_Details!K68)</f>
        <v>25</v>
      </c>
    </row>
    <row r="69">
      <c r="A69" s="13" t="str">
        <f>Txn_Details!G69</f>
        <v>ORDER1967</v>
      </c>
      <c r="B69" s="14">
        <f>Txn_Details!F69</f>
        <v>45453</v>
      </c>
      <c r="C69" s="13" t="str">
        <f>Txn_Details!H69</f>
        <v>CUST3384</v>
      </c>
      <c r="D69" s="13" t="str">
        <f>Txn_Details!I69</f>
        <v>Potatoes</v>
      </c>
      <c r="E69" s="13">
        <f>VALUE(Txn_Details!J69)</f>
        <v>2</v>
      </c>
      <c r="F69" s="13">
        <f>value(Txn_Details!K69)</f>
        <v>30</v>
      </c>
    </row>
    <row r="70">
      <c r="A70" s="13" t="str">
        <f>Txn_Details!G70</f>
        <v>ORDER1966</v>
      </c>
      <c r="B70" s="14">
        <f>Txn_Details!F70</f>
        <v>45453</v>
      </c>
      <c r="C70" s="13" t="str">
        <f>Txn_Details!H70</f>
        <v>CUST2658</v>
      </c>
      <c r="D70" s="13" t="str">
        <f>Txn_Details!I70</f>
        <v>Onions</v>
      </c>
      <c r="E70" s="13">
        <f>VALUE(Txn_Details!J70)</f>
        <v>1</v>
      </c>
      <c r="F70" s="13">
        <f>value(Txn_Details!K70)</f>
        <v>12.5</v>
      </c>
    </row>
    <row r="71">
      <c r="A71" s="13" t="str">
        <f>Txn_Details!G71</f>
        <v>ORDER1966</v>
      </c>
      <c r="B71" s="14">
        <f>Txn_Details!F71</f>
        <v>45453</v>
      </c>
      <c r="C71" s="13" t="str">
        <f>Txn_Details!H71</f>
        <v>CUST2658</v>
      </c>
      <c r="D71" s="13" t="str">
        <f>Txn_Details!I71</f>
        <v>Paneer</v>
      </c>
      <c r="E71" s="13">
        <f>VALUE(Txn_Details!J71)</f>
        <v>1</v>
      </c>
      <c r="F71" s="13">
        <f>value(Txn_Details!K71)</f>
        <v>40</v>
      </c>
    </row>
    <row r="72">
      <c r="A72" s="13" t="str">
        <f>Txn_Details!G72</f>
        <v>ORDER1965</v>
      </c>
      <c r="B72" s="14">
        <f>Txn_Details!F72</f>
        <v>45453</v>
      </c>
      <c r="C72" s="13" t="str">
        <f>Txn_Details!H72</f>
        <v>CUST4675</v>
      </c>
      <c r="D72" s="13" t="str">
        <f>Txn_Details!I72</f>
        <v>Butter</v>
      </c>
      <c r="E72" s="13">
        <f>VALUE(Txn_Details!J72)</f>
        <v>1</v>
      </c>
      <c r="F72" s="13">
        <f>value(Txn_Details!K72)</f>
        <v>125</v>
      </c>
    </row>
    <row r="73">
      <c r="A73" s="13" t="str">
        <f>Txn_Details!G73</f>
        <v>ORDER1965</v>
      </c>
      <c r="B73" s="14">
        <f>Txn_Details!F73</f>
        <v>45453</v>
      </c>
      <c r="C73" s="13" t="str">
        <f>Txn_Details!H73</f>
        <v>CUST4675</v>
      </c>
      <c r="D73" s="13" t="str">
        <f>Txn_Details!I73</f>
        <v>CheeseSlices</v>
      </c>
      <c r="E73" s="13">
        <f>VALUE(Txn_Details!J73)</f>
        <v>1</v>
      </c>
      <c r="F73" s="13">
        <f>value(Txn_Details!K73)</f>
        <v>60</v>
      </c>
    </row>
    <row r="74">
      <c r="A74" s="13" t="str">
        <f>Txn_Details!G74</f>
        <v>ORDER1964</v>
      </c>
      <c r="B74" s="14">
        <f>Txn_Details!F74</f>
        <v>45453</v>
      </c>
      <c r="C74" s="13" t="str">
        <f>Txn_Details!H74</f>
        <v>CUST2169</v>
      </c>
      <c r="D74" s="13" t="str">
        <f>Txn_Details!I74</f>
        <v>Sugar</v>
      </c>
      <c r="E74" s="13">
        <f>VALUE(Txn_Details!J74)</f>
        <v>1</v>
      </c>
      <c r="F74" s="13">
        <f>value(Txn_Details!K74)</f>
        <v>22.5</v>
      </c>
    </row>
    <row r="75">
      <c r="A75" s="13" t="str">
        <f>Txn_Details!G75</f>
        <v>ORDER1964</v>
      </c>
      <c r="B75" s="14">
        <f>Txn_Details!F75</f>
        <v>45453</v>
      </c>
      <c r="C75" s="13" t="str">
        <f>Txn_Details!H75</f>
        <v>CUST2169</v>
      </c>
      <c r="D75" s="13" t="str">
        <f>Txn_Details!I75</f>
        <v>CookingOil</v>
      </c>
      <c r="E75" s="13">
        <f>VALUE(Txn_Details!J75)</f>
        <v>2</v>
      </c>
      <c r="F75" s="13">
        <f>value(Txn_Details!K75)</f>
        <v>150</v>
      </c>
    </row>
    <row r="76">
      <c r="A76" s="13" t="str">
        <f>Txn_Details!G76</f>
        <v>ORDER1963</v>
      </c>
      <c r="B76" s="14">
        <f>Txn_Details!F76</f>
        <v>45453</v>
      </c>
      <c r="C76" s="13" t="str">
        <f>Txn_Details!H76</f>
        <v>CUST5349</v>
      </c>
      <c r="D76" s="13" t="str">
        <f>Txn_Details!I76</f>
        <v>TeaLeaves</v>
      </c>
      <c r="E76" s="13">
        <f>VALUE(Txn_Details!J76)</f>
        <v>1</v>
      </c>
      <c r="F76" s="13">
        <f>value(Txn_Details!K76)</f>
        <v>60</v>
      </c>
    </row>
    <row r="77">
      <c r="A77" s="13" t="str">
        <f>Txn_Details!G77</f>
        <v>ORDER1963</v>
      </c>
      <c r="B77" s="14">
        <f>Txn_Details!F77</f>
        <v>45453</v>
      </c>
      <c r="C77" s="13" t="str">
        <f>Txn_Details!H77</f>
        <v>CUST5349</v>
      </c>
      <c r="D77" s="13" t="str">
        <f>Txn_Details!I77</f>
        <v>CoffeePowder</v>
      </c>
      <c r="E77" s="13">
        <f>VALUE(Txn_Details!J77)</f>
        <v>2</v>
      </c>
      <c r="F77" s="13">
        <f>value(Txn_Details!K77)</f>
        <v>90</v>
      </c>
    </row>
    <row r="78">
      <c r="A78" s="13" t="str">
        <f>Txn_Details!G78</f>
        <v>ORDER1962</v>
      </c>
      <c r="B78" s="14">
        <f>Txn_Details!F78</f>
        <v>45453</v>
      </c>
      <c r="C78" s="13" t="str">
        <f>Txn_Details!H78</f>
        <v>CUST9582</v>
      </c>
      <c r="D78" s="13" t="str">
        <f>Txn_Details!I78</f>
        <v>Biscuits</v>
      </c>
      <c r="E78" s="13">
        <f>VALUE(Txn_Details!J78)</f>
        <v>1</v>
      </c>
      <c r="F78" s="13">
        <f>value(Txn_Details!K78)</f>
        <v>20</v>
      </c>
    </row>
    <row r="79">
      <c r="A79" s="13" t="str">
        <f>Txn_Details!G79</f>
        <v>ORDER1962</v>
      </c>
      <c r="B79" s="14">
        <f>Txn_Details!F79</f>
        <v>45453</v>
      </c>
      <c r="C79" s="13" t="str">
        <f>Txn_Details!H79</f>
        <v>CUST9582</v>
      </c>
      <c r="D79" s="13" t="str">
        <f>Txn_Details!I79</f>
        <v>Chocolates</v>
      </c>
      <c r="E79" s="13">
        <f>VALUE(Txn_Details!J79)</f>
        <v>2</v>
      </c>
      <c r="F79" s="13">
        <f>value(Txn_Details!K79)</f>
        <v>100</v>
      </c>
    </row>
    <row r="80">
      <c r="A80" s="13" t="str">
        <f>Txn_Details!G80</f>
        <v>ORDER1961</v>
      </c>
      <c r="B80" s="14">
        <f>Txn_Details!F80</f>
        <v>45453</v>
      </c>
      <c r="C80" s="13" t="str">
        <f>Txn_Details!H80</f>
        <v>CUST9317</v>
      </c>
      <c r="D80" s="13" t="str">
        <f>Txn_Details!I80</f>
        <v>IceCream</v>
      </c>
      <c r="E80" s="13">
        <f>VALUE(Txn_Details!J80)</f>
        <v>1</v>
      </c>
      <c r="F80" s="13">
        <f>value(Txn_Details!K80)</f>
        <v>90</v>
      </c>
    </row>
    <row r="81">
      <c r="A81" s="13" t="str">
        <f>Txn_Details!G81</f>
        <v>ORDER1961</v>
      </c>
      <c r="B81" s="14">
        <f>Txn_Details!F81</f>
        <v>45453</v>
      </c>
      <c r="C81" s="13" t="str">
        <f>Txn_Details!H81</f>
        <v>CUST9317</v>
      </c>
      <c r="D81" s="13" t="str">
        <f>Txn_Details!I81</f>
        <v>SoftDrink</v>
      </c>
      <c r="E81" s="13">
        <f>VALUE(Txn_Details!J81)</f>
        <v>1</v>
      </c>
      <c r="F81" s="13">
        <f>value(Txn_Details!K81)</f>
        <v>50</v>
      </c>
    </row>
    <row r="82">
      <c r="A82" s="13" t="str">
        <f>Txn_Details!G82</f>
        <v>ORDER1960</v>
      </c>
      <c r="B82" s="14">
        <f>Txn_Details!F82</f>
        <v>45452</v>
      </c>
      <c r="C82" s="13" t="str">
        <f>Txn_Details!H82</f>
        <v>CUST8532</v>
      </c>
      <c r="D82" s="13" t="str">
        <f>Txn_Details!I82</f>
        <v>BasmatiRice</v>
      </c>
      <c r="E82" s="13">
        <f>VALUE(Txn_Details!J82)</f>
        <v>1</v>
      </c>
      <c r="F82" s="13">
        <f>value(Txn_Details!K82)</f>
        <v>60</v>
      </c>
    </row>
    <row r="83">
      <c r="A83" s="13" t="str">
        <f>Txn_Details!G83</f>
        <v>ORDER1960</v>
      </c>
      <c r="B83" s="14">
        <f>Txn_Details!F83</f>
        <v>45452</v>
      </c>
      <c r="C83" s="13" t="str">
        <f>Txn_Details!H83</f>
        <v>CUST8532</v>
      </c>
      <c r="D83" s="13" t="str">
        <f>Txn_Details!I83</f>
        <v>WholeWheatBread</v>
      </c>
      <c r="E83" s="13">
        <f>VALUE(Txn_Details!J83)</f>
        <v>1</v>
      </c>
      <c r="F83" s="13">
        <f>value(Txn_Details!K83)</f>
        <v>20</v>
      </c>
    </row>
    <row r="84">
      <c r="A84" s="13" t="str">
        <f>Txn_Details!G84</f>
        <v>ORDER1959</v>
      </c>
      <c r="B84" s="14">
        <f>Txn_Details!F84</f>
        <v>45452</v>
      </c>
      <c r="C84" s="13" t="str">
        <f>Txn_Details!H84</f>
        <v>CUST4022</v>
      </c>
      <c r="D84" s="13" t="str">
        <f>Txn_Details!I84</f>
        <v>FreshMilk</v>
      </c>
      <c r="E84" s="13">
        <f>VALUE(Txn_Details!J84)</f>
        <v>1</v>
      </c>
      <c r="F84" s="13">
        <f>value(Txn_Details!K84)</f>
        <v>30</v>
      </c>
    </row>
    <row r="85">
      <c r="A85" s="13" t="str">
        <f>Txn_Details!G85</f>
        <v>ORDER1959</v>
      </c>
      <c r="B85" s="14">
        <f>Txn_Details!F85</f>
        <v>45452</v>
      </c>
      <c r="C85" s="13" t="str">
        <f>Txn_Details!H85</f>
        <v>CUST4022</v>
      </c>
      <c r="D85" s="13" t="str">
        <f>Txn_Details!I85</f>
        <v>Eggs</v>
      </c>
      <c r="E85" s="13">
        <f>VALUE(Txn_Details!J85)</f>
        <v>1</v>
      </c>
      <c r="F85" s="13">
        <f>value(Txn_Details!K85)</f>
        <v>40</v>
      </c>
    </row>
    <row r="86">
      <c r="A86" s="13" t="str">
        <f>Txn_Details!G86</f>
        <v>ORDER1958</v>
      </c>
      <c r="B86" s="14">
        <f>Txn_Details!F86</f>
        <v>45452</v>
      </c>
      <c r="C86" s="13" t="str">
        <f>Txn_Details!H86</f>
        <v>CUST2188</v>
      </c>
      <c r="D86" s="13" t="str">
        <f>Txn_Details!I86</f>
        <v>ChickenBreast</v>
      </c>
      <c r="E86" s="13">
        <f>VALUE(Txn_Details!J86)</f>
        <v>1</v>
      </c>
      <c r="F86" s="13">
        <f>value(Txn_Details!K86)</f>
        <v>125</v>
      </c>
    </row>
    <row r="87">
      <c r="A87" s="13" t="str">
        <f>Txn_Details!G87</f>
        <v>ORDER1958</v>
      </c>
      <c r="B87" s="14">
        <f>Txn_Details!F87</f>
        <v>45452</v>
      </c>
      <c r="C87" s="13" t="str">
        <f>Txn_Details!H87</f>
        <v>CUST2188</v>
      </c>
      <c r="D87" s="13" t="str">
        <f>Txn_Details!I87</f>
        <v>Apples</v>
      </c>
      <c r="E87" s="13">
        <f>VALUE(Txn_Details!J87)</f>
        <v>1</v>
      </c>
      <c r="F87" s="13">
        <f>value(Txn_Details!K87)</f>
        <v>75</v>
      </c>
    </row>
    <row r="88">
      <c r="A88" s="13" t="str">
        <f>Txn_Details!G88</f>
        <v>ORDER1957</v>
      </c>
      <c r="B88" s="14">
        <f>Txn_Details!F88</f>
        <v>45452</v>
      </c>
      <c r="C88" s="13" t="str">
        <f>Txn_Details!H88</f>
        <v>CUST1960</v>
      </c>
      <c r="D88" s="13" t="str">
        <f>Txn_Details!I88</f>
        <v>Bananas</v>
      </c>
      <c r="E88" s="13">
        <f>VALUE(Txn_Details!J88)</f>
        <v>1</v>
      </c>
      <c r="F88" s="13">
        <f>value(Txn_Details!K88)</f>
        <v>25</v>
      </c>
    </row>
    <row r="89">
      <c r="A89" s="13" t="str">
        <f>Txn_Details!G89</f>
        <v>ORDER1957</v>
      </c>
      <c r="B89" s="14">
        <f>Txn_Details!F89</f>
        <v>45452</v>
      </c>
      <c r="C89" s="13" t="str">
        <f>Txn_Details!H89</f>
        <v>CUST1960</v>
      </c>
      <c r="D89" s="13" t="str">
        <f>Txn_Details!I89</f>
        <v>Potatoes</v>
      </c>
      <c r="E89" s="13">
        <f>VALUE(Txn_Details!J89)</f>
        <v>1</v>
      </c>
      <c r="F89" s="13">
        <f>value(Txn_Details!K89)</f>
        <v>15</v>
      </c>
    </row>
    <row r="90">
      <c r="A90" s="13" t="str">
        <f>Txn_Details!G90</f>
        <v>ORDER1956</v>
      </c>
      <c r="B90" s="14">
        <f>Txn_Details!F90</f>
        <v>45452</v>
      </c>
      <c r="C90" s="13" t="str">
        <f>Txn_Details!H90</f>
        <v>CUST8355</v>
      </c>
      <c r="D90" s="13" t="str">
        <f>Txn_Details!I90</f>
        <v>Onions</v>
      </c>
      <c r="E90" s="13">
        <f>VALUE(Txn_Details!J90)</f>
        <v>2</v>
      </c>
      <c r="F90" s="13">
        <f>value(Txn_Details!K90)</f>
        <v>25</v>
      </c>
    </row>
    <row r="91">
      <c r="A91" s="13" t="str">
        <f>Txn_Details!G91</f>
        <v>ORDER1956</v>
      </c>
      <c r="B91" s="14">
        <f>Txn_Details!F91</f>
        <v>45452</v>
      </c>
      <c r="C91" s="13" t="str">
        <f>Txn_Details!H91</f>
        <v>CUST8355</v>
      </c>
      <c r="D91" s="13" t="str">
        <f>Txn_Details!I91</f>
        <v>Paneer</v>
      </c>
      <c r="E91" s="13">
        <f>VALUE(Txn_Details!J91)</f>
        <v>1</v>
      </c>
      <c r="F91" s="13">
        <f>value(Txn_Details!K91)</f>
        <v>40</v>
      </c>
    </row>
    <row r="92">
      <c r="A92" s="13" t="str">
        <f>Txn_Details!G92</f>
        <v>ORDER1955</v>
      </c>
      <c r="B92" s="14">
        <f>Txn_Details!F92</f>
        <v>45452</v>
      </c>
      <c r="C92" s="13" t="str">
        <f>Txn_Details!H92</f>
        <v>CUST5349</v>
      </c>
      <c r="D92" s="13" t="str">
        <f>Txn_Details!I92</f>
        <v>Butter</v>
      </c>
      <c r="E92" s="13">
        <f>VALUE(Txn_Details!J92)</f>
        <v>1</v>
      </c>
      <c r="F92" s="13">
        <f>value(Txn_Details!K92)</f>
        <v>125</v>
      </c>
    </row>
    <row r="93">
      <c r="A93" s="13" t="str">
        <f>Txn_Details!G93</f>
        <v>ORDER1955</v>
      </c>
      <c r="B93" s="14">
        <f>Txn_Details!F93</f>
        <v>45452</v>
      </c>
      <c r="C93" s="13" t="str">
        <f>Txn_Details!H93</f>
        <v>CUST5349</v>
      </c>
      <c r="D93" s="13" t="str">
        <f>Txn_Details!I93</f>
        <v>CheeseSlices</v>
      </c>
      <c r="E93" s="13">
        <f>VALUE(Txn_Details!J93)</f>
        <v>1</v>
      </c>
      <c r="F93" s="13">
        <f>value(Txn_Details!K93)</f>
        <v>60</v>
      </c>
    </row>
    <row r="94">
      <c r="A94" s="13" t="str">
        <f>Txn_Details!G94</f>
        <v>ORDER1954</v>
      </c>
      <c r="B94" s="14">
        <f>Txn_Details!F94</f>
        <v>45452</v>
      </c>
      <c r="C94" s="13" t="str">
        <f>Txn_Details!H94</f>
        <v>CUST5349</v>
      </c>
      <c r="D94" s="13" t="str">
        <f>Txn_Details!I94</f>
        <v>Sugar</v>
      </c>
      <c r="E94" s="13">
        <f>VALUE(Txn_Details!J94)</f>
        <v>1</v>
      </c>
      <c r="F94" s="13">
        <f>value(Txn_Details!K94)</f>
        <v>22.5</v>
      </c>
    </row>
    <row r="95">
      <c r="A95" s="13" t="str">
        <f>Txn_Details!G95</f>
        <v>ORDER1954</v>
      </c>
      <c r="B95" s="14">
        <f>Txn_Details!F95</f>
        <v>45452</v>
      </c>
      <c r="C95" s="13" t="str">
        <f>Txn_Details!H95</f>
        <v>CUST5349</v>
      </c>
      <c r="D95" s="13" t="str">
        <f>Txn_Details!I95</f>
        <v>CookingOil</v>
      </c>
      <c r="E95" s="13">
        <f>VALUE(Txn_Details!J95)</f>
        <v>1</v>
      </c>
      <c r="F95" s="13">
        <f>value(Txn_Details!K95)</f>
        <v>75</v>
      </c>
    </row>
    <row r="96">
      <c r="A96" s="13" t="str">
        <f>Txn_Details!G96</f>
        <v>ORDER1953</v>
      </c>
      <c r="B96" s="14">
        <f>Txn_Details!F96</f>
        <v>45451</v>
      </c>
      <c r="C96" s="13" t="str">
        <f>Txn_Details!H96</f>
        <v>CUST9584</v>
      </c>
      <c r="D96" s="13" t="str">
        <f>Txn_Details!I96</f>
        <v>TeaLeaves</v>
      </c>
      <c r="E96" s="13">
        <f>VALUE(Txn_Details!J96)</f>
        <v>1</v>
      </c>
      <c r="F96" s="13">
        <f>value(Txn_Details!K96)</f>
        <v>60</v>
      </c>
    </row>
    <row r="97">
      <c r="A97" s="13" t="str">
        <f>Txn_Details!G97</f>
        <v>ORDER1953</v>
      </c>
      <c r="B97" s="14">
        <f>Txn_Details!F97</f>
        <v>45451</v>
      </c>
      <c r="C97" s="13" t="str">
        <f>Txn_Details!H97</f>
        <v>CUST9584</v>
      </c>
      <c r="D97" s="13" t="str">
        <f>Txn_Details!I97</f>
        <v>CoffeePowder</v>
      </c>
      <c r="E97" s="13">
        <f>VALUE(Txn_Details!J97)</f>
        <v>1</v>
      </c>
      <c r="F97" s="13">
        <f>value(Txn_Details!K97)</f>
        <v>45</v>
      </c>
    </row>
    <row r="98">
      <c r="A98" s="13" t="str">
        <f>Txn_Details!G98</f>
        <v>ORDER1952</v>
      </c>
      <c r="B98" s="14">
        <f>Txn_Details!F98</f>
        <v>45451</v>
      </c>
      <c r="C98" s="13" t="str">
        <f>Txn_Details!H98</f>
        <v>CUST8814</v>
      </c>
      <c r="D98" s="13" t="str">
        <f>Txn_Details!I98</f>
        <v>Biscuits</v>
      </c>
      <c r="E98" s="13">
        <f>VALUE(Txn_Details!J98)</f>
        <v>2</v>
      </c>
      <c r="F98" s="13">
        <f>value(Txn_Details!K98)</f>
        <v>40</v>
      </c>
    </row>
    <row r="99">
      <c r="A99" s="13" t="str">
        <f>Txn_Details!G99</f>
        <v>ORDER1952</v>
      </c>
      <c r="B99" s="14">
        <f>Txn_Details!F99</f>
        <v>45451</v>
      </c>
      <c r="C99" s="13" t="str">
        <f>Txn_Details!H99</f>
        <v>CUST8814</v>
      </c>
      <c r="D99" s="13" t="str">
        <f>Txn_Details!I99</f>
        <v>Chocolates</v>
      </c>
      <c r="E99" s="13">
        <f>VALUE(Txn_Details!J99)</f>
        <v>1</v>
      </c>
      <c r="F99" s="13">
        <f>value(Txn_Details!K99)</f>
        <v>50</v>
      </c>
    </row>
    <row r="100">
      <c r="A100" s="13" t="str">
        <f>Txn_Details!G100</f>
        <v>ORDER1951</v>
      </c>
      <c r="B100" s="14">
        <f>Txn_Details!F100</f>
        <v>45451</v>
      </c>
      <c r="C100" s="13" t="str">
        <f>Txn_Details!H100</f>
        <v>CUST1509</v>
      </c>
      <c r="D100" s="13" t="str">
        <f>Txn_Details!I100</f>
        <v>IceCream</v>
      </c>
      <c r="E100" s="13">
        <f>VALUE(Txn_Details!J100)</f>
        <v>1</v>
      </c>
      <c r="F100" s="13">
        <f>value(Txn_Details!K100)</f>
        <v>90</v>
      </c>
    </row>
    <row r="101">
      <c r="A101" s="13" t="str">
        <f>Txn_Details!G101</f>
        <v>ORDER1951</v>
      </c>
      <c r="B101" s="14">
        <f>Txn_Details!F101</f>
        <v>45451</v>
      </c>
      <c r="C101" s="13" t="str">
        <f>Txn_Details!H101</f>
        <v>CUST1509</v>
      </c>
      <c r="D101" s="13" t="str">
        <f>Txn_Details!I101</f>
        <v>SoftDrink</v>
      </c>
      <c r="E101" s="13">
        <f>VALUE(Txn_Details!J101)</f>
        <v>1</v>
      </c>
      <c r="F101" s="13">
        <f>value(Txn_Details!K101)</f>
        <v>50</v>
      </c>
    </row>
    <row r="102">
      <c r="A102" s="13" t="str">
        <f>Txn_Details!G102</f>
        <v>ORDER1950</v>
      </c>
      <c r="B102" s="14">
        <f>Txn_Details!F102</f>
        <v>45451</v>
      </c>
      <c r="C102" s="13" t="str">
        <f>Txn_Details!H102</f>
        <v>CUST8355</v>
      </c>
      <c r="D102" s="13" t="str">
        <f>Txn_Details!I102</f>
        <v>BasmatiRice</v>
      </c>
      <c r="E102" s="13">
        <f>VALUE(Txn_Details!J102)</f>
        <v>1</v>
      </c>
      <c r="F102" s="13">
        <f>value(Txn_Details!K102)</f>
        <v>60</v>
      </c>
    </row>
    <row r="103">
      <c r="A103" s="13" t="str">
        <f>Txn_Details!G103</f>
        <v>ORDER1950</v>
      </c>
      <c r="B103" s="14">
        <f>Txn_Details!F103</f>
        <v>45451</v>
      </c>
      <c r="C103" s="13" t="str">
        <f>Txn_Details!H103</f>
        <v>CUST8355</v>
      </c>
      <c r="D103" s="13" t="str">
        <f>Txn_Details!I103</f>
        <v>WholeWheatBread</v>
      </c>
      <c r="E103" s="13">
        <f>VALUE(Txn_Details!J103)</f>
        <v>2</v>
      </c>
      <c r="F103" s="13">
        <f>value(Txn_Details!K103)</f>
        <v>40</v>
      </c>
    </row>
    <row r="104">
      <c r="A104" s="13" t="str">
        <f>Txn_Details!G104</f>
        <v>ORDER1949</v>
      </c>
      <c r="B104" s="14">
        <f>Txn_Details!F104</f>
        <v>45451</v>
      </c>
      <c r="C104" s="13" t="str">
        <f>Txn_Details!H104</f>
        <v>CUST6570</v>
      </c>
      <c r="D104" s="13" t="str">
        <f>Txn_Details!I104</f>
        <v>FreshMilk</v>
      </c>
      <c r="E104" s="13">
        <f>VALUE(Txn_Details!J104)</f>
        <v>1</v>
      </c>
      <c r="F104" s="13">
        <f>value(Txn_Details!K104)</f>
        <v>30</v>
      </c>
    </row>
    <row r="105">
      <c r="A105" s="13" t="str">
        <f>Txn_Details!G105</f>
        <v>ORDER1949</v>
      </c>
      <c r="B105" s="14">
        <f>Txn_Details!F105</f>
        <v>45451</v>
      </c>
      <c r="C105" s="13" t="str">
        <f>Txn_Details!H105</f>
        <v>CUST6570</v>
      </c>
      <c r="D105" s="13" t="str">
        <f>Txn_Details!I105</f>
        <v>Eggs</v>
      </c>
      <c r="E105" s="13">
        <f>VALUE(Txn_Details!J105)</f>
        <v>1</v>
      </c>
      <c r="F105" s="13">
        <f>value(Txn_Details!K105)</f>
        <v>40</v>
      </c>
    </row>
    <row r="106">
      <c r="A106" s="13" t="str">
        <f>Txn_Details!G106</f>
        <v>ORDER1948</v>
      </c>
      <c r="B106" s="14">
        <f>Txn_Details!F106</f>
        <v>45451</v>
      </c>
      <c r="C106" s="13" t="str">
        <f>Txn_Details!H106</f>
        <v>CUST2970</v>
      </c>
      <c r="D106" s="13" t="str">
        <f>Txn_Details!I106</f>
        <v>ChickenBreast</v>
      </c>
      <c r="E106" s="13">
        <f>VALUE(Txn_Details!J106)</f>
        <v>1</v>
      </c>
      <c r="F106" s="13">
        <f>value(Txn_Details!K106)</f>
        <v>125</v>
      </c>
    </row>
    <row r="107">
      <c r="A107" s="13" t="str">
        <f>Txn_Details!G107</f>
        <v>ORDER1948</v>
      </c>
      <c r="B107" s="14">
        <f>Txn_Details!F107</f>
        <v>45451</v>
      </c>
      <c r="C107" s="13" t="str">
        <f>Txn_Details!H107</f>
        <v>CUST2970</v>
      </c>
      <c r="D107" s="13" t="str">
        <f>Txn_Details!I107</f>
        <v>Apples</v>
      </c>
      <c r="E107" s="13">
        <f>VALUE(Txn_Details!J107)</f>
        <v>1</v>
      </c>
      <c r="F107" s="13">
        <f>value(Txn_Details!K107)</f>
        <v>75</v>
      </c>
    </row>
    <row r="108">
      <c r="A108" s="13" t="str">
        <f>Txn_Details!G108</f>
        <v>ORDER1947</v>
      </c>
      <c r="B108" s="14">
        <f>Txn_Details!F108</f>
        <v>45450</v>
      </c>
      <c r="C108" s="13" t="str">
        <f>Txn_Details!H108</f>
        <v>CUST2169</v>
      </c>
      <c r="D108" s="13" t="str">
        <f>Txn_Details!I108</f>
        <v>Bananas</v>
      </c>
      <c r="E108" s="13">
        <f>VALUE(Txn_Details!J108)</f>
        <v>1</v>
      </c>
      <c r="F108" s="13">
        <f>value(Txn_Details!K108)</f>
        <v>25</v>
      </c>
    </row>
    <row r="109">
      <c r="A109" s="13" t="str">
        <f>Txn_Details!G109</f>
        <v>ORDER1947</v>
      </c>
      <c r="B109" s="14">
        <f>Txn_Details!F109</f>
        <v>45450</v>
      </c>
      <c r="C109" s="13" t="str">
        <f>Txn_Details!H109</f>
        <v>CUST2169</v>
      </c>
      <c r="D109" s="13" t="str">
        <f>Txn_Details!I109</f>
        <v>Potatoes</v>
      </c>
      <c r="E109" s="13">
        <f>VALUE(Txn_Details!J109)</f>
        <v>1</v>
      </c>
      <c r="F109" s="13">
        <f>value(Txn_Details!K109)</f>
        <v>15</v>
      </c>
    </row>
    <row r="110">
      <c r="A110" s="13" t="str">
        <f>Txn_Details!G110</f>
        <v>ORDER1946</v>
      </c>
      <c r="B110" s="14">
        <f>Txn_Details!F110</f>
        <v>45450</v>
      </c>
      <c r="C110" s="13" t="str">
        <f>Txn_Details!H110</f>
        <v>CUST4401</v>
      </c>
      <c r="D110" s="13" t="str">
        <f>Txn_Details!I110</f>
        <v>Onions</v>
      </c>
      <c r="E110" s="13">
        <f>VALUE(Txn_Details!J110)</f>
        <v>1</v>
      </c>
      <c r="F110" s="13">
        <f>value(Txn_Details!K110)</f>
        <v>12.5</v>
      </c>
    </row>
    <row r="111">
      <c r="A111" s="13" t="str">
        <f>Txn_Details!G111</f>
        <v>ORDER1946</v>
      </c>
      <c r="B111" s="14">
        <f>Txn_Details!F111</f>
        <v>45450</v>
      </c>
      <c r="C111" s="13" t="str">
        <f>Txn_Details!H111</f>
        <v>CUST4401</v>
      </c>
      <c r="D111" s="13" t="str">
        <f>Txn_Details!I111</f>
        <v>Paneer</v>
      </c>
      <c r="E111" s="13">
        <f>VALUE(Txn_Details!J111)</f>
        <v>1</v>
      </c>
      <c r="F111" s="13">
        <f>value(Txn_Details!K111)</f>
        <v>40</v>
      </c>
    </row>
    <row r="112">
      <c r="A112" s="13" t="str">
        <f>Txn_Details!G112</f>
        <v>ORDER1945</v>
      </c>
      <c r="B112" s="14">
        <f>Txn_Details!F112</f>
        <v>45450</v>
      </c>
      <c r="C112" s="13" t="str">
        <f>Txn_Details!H112</f>
        <v>CUST8552</v>
      </c>
      <c r="D112" s="13" t="str">
        <f>Txn_Details!I112</f>
        <v>Butter</v>
      </c>
      <c r="E112" s="13">
        <f>VALUE(Txn_Details!J112)</f>
        <v>2</v>
      </c>
      <c r="F112" s="13">
        <f>value(Txn_Details!K112)</f>
        <v>250</v>
      </c>
    </row>
    <row r="113">
      <c r="A113" s="13" t="str">
        <f>Txn_Details!G113</f>
        <v>ORDER1945</v>
      </c>
      <c r="B113" s="14">
        <f>Txn_Details!F113</f>
        <v>45450</v>
      </c>
      <c r="C113" s="13" t="str">
        <f>Txn_Details!H113</f>
        <v>CUST8552</v>
      </c>
      <c r="D113" s="13" t="str">
        <f>Txn_Details!I113</f>
        <v>CheeseSlices</v>
      </c>
      <c r="E113" s="13">
        <f>VALUE(Txn_Details!J113)</f>
        <v>1</v>
      </c>
      <c r="F113" s="13">
        <f>value(Txn_Details!K113)</f>
        <v>60</v>
      </c>
    </row>
    <row r="114">
      <c r="A114" s="13" t="str">
        <f>Txn_Details!G114</f>
        <v>ORDER1944</v>
      </c>
      <c r="B114" s="14">
        <f>Txn_Details!F114</f>
        <v>45450</v>
      </c>
      <c r="C114" s="13" t="str">
        <f>Txn_Details!H114</f>
        <v>CUST8355</v>
      </c>
      <c r="D114" s="13" t="str">
        <f>Txn_Details!I114</f>
        <v>Sugar</v>
      </c>
      <c r="E114" s="13">
        <f>VALUE(Txn_Details!J114)</f>
        <v>1</v>
      </c>
      <c r="F114" s="13">
        <f>value(Txn_Details!K114)</f>
        <v>22.5</v>
      </c>
    </row>
    <row r="115">
      <c r="A115" s="13" t="str">
        <f>Txn_Details!G115</f>
        <v>ORDER1944</v>
      </c>
      <c r="B115" s="14">
        <f>Txn_Details!F115</f>
        <v>45450</v>
      </c>
      <c r="C115" s="13" t="str">
        <f>Txn_Details!H115</f>
        <v>CUST8355</v>
      </c>
      <c r="D115" s="13" t="str">
        <f>Txn_Details!I115</f>
        <v>CookingOil</v>
      </c>
      <c r="E115" s="13">
        <f>VALUE(Txn_Details!J115)</f>
        <v>1</v>
      </c>
      <c r="F115" s="13">
        <f>value(Txn_Details!K115)</f>
        <v>75</v>
      </c>
    </row>
    <row r="116">
      <c r="A116" s="13" t="str">
        <f>Txn_Details!G116</f>
        <v>ORDER1943</v>
      </c>
      <c r="B116" s="14">
        <f>Txn_Details!F116</f>
        <v>45450</v>
      </c>
      <c r="C116" s="13" t="str">
        <f>Txn_Details!H116</f>
        <v>CUST8552</v>
      </c>
      <c r="D116" s="13" t="str">
        <f>Txn_Details!I116</f>
        <v>TeaLeaves</v>
      </c>
      <c r="E116" s="13">
        <f>VALUE(Txn_Details!J116)</f>
        <v>2</v>
      </c>
      <c r="F116" s="13">
        <f>value(Txn_Details!K116)</f>
        <v>120</v>
      </c>
    </row>
    <row r="117">
      <c r="A117" s="13" t="str">
        <f>Txn_Details!G117</f>
        <v>ORDER1943</v>
      </c>
      <c r="B117" s="14">
        <f>Txn_Details!F117</f>
        <v>45450</v>
      </c>
      <c r="C117" s="13" t="str">
        <f>Txn_Details!H117</f>
        <v>CUST8552</v>
      </c>
      <c r="D117" s="13" t="str">
        <f>Txn_Details!I117</f>
        <v>CoffeePowder</v>
      </c>
      <c r="E117" s="13">
        <f>VALUE(Txn_Details!J117)</f>
        <v>1</v>
      </c>
      <c r="F117" s="13">
        <f>value(Txn_Details!K117)</f>
        <v>45</v>
      </c>
    </row>
    <row r="118">
      <c r="A118" s="13" t="str">
        <f>Txn_Details!G118</f>
        <v>ORDER1942</v>
      </c>
      <c r="B118" s="14">
        <f>Txn_Details!F118</f>
        <v>45450</v>
      </c>
      <c r="C118" s="13" t="str">
        <f>Txn_Details!H118</f>
        <v>CUST2169</v>
      </c>
      <c r="D118" s="13" t="str">
        <f>Txn_Details!I118</f>
        <v>Biscuits</v>
      </c>
      <c r="E118" s="13">
        <f>VALUE(Txn_Details!J118)</f>
        <v>1</v>
      </c>
      <c r="F118" s="13">
        <f>value(Txn_Details!K118)</f>
        <v>20</v>
      </c>
    </row>
    <row r="119">
      <c r="A119" s="13" t="str">
        <f>Txn_Details!G119</f>
        <v>ORDER1942</v>
      </c>
      <c r="B119" s="14">
        <f>Txn_Details!F119</f>
        <v>45450</v>
      </c>
      <c r="C119" s="13" t="str">
        <f>Txn_Details!H119</f>
        <v>CUST2169</v>
      </c>
      <c r="D119" s="13" t="str">
        <f>Txn_Details!I119</f>
        <v>Chocolates</v>
      </c>
      <c r="E119" s="13">
        <f>VALUE(Txn_Details!J119)</f>
        <v>1</v>
      </c>
      <c r="F119" s="13">
        <f>value(Txn_Details!K119)</f>
        <v>50</v>
      </c>
    </row>
    <row r="120">
      <c r="A120" s="13" t="str">
        <f>Txn_Details!G120</f>
        <v>ORDER1941</v>
      </c>
      <c r="B120" s="14">
        <f>Txn_Details!F120</f>
        <v>45450</v>
      </c>
      <c r="C120" s="13" t="str">
        <f>Txn_Details!H120</f>
        <v>CUST2169</v>
      </c>
      <c r="D120" s="13" t="str">
        <f>Txn_Details!I120</f>
        <v>IceCream</v>
      </c>
      <c r="E120" s="13">
        <f>VALUE(Txn_Details!J120)</f>
        <v>2</v>
      </c>
      <c r="F120" s="13">
        <f>value(Txn_Details!K120)</f>
        <v>180</v>
      </c>
    </row>
    <row r="121">
      <c r="A121" s="13" t="str">
        <f>Txn_Details!G121</f>
        <v>ORDER1941</v>
      </c>
      <c r="B121" s="14">
        <f>Txn_Details!F121</f>
        <v>45450</v>
      </c>
      <c r="C121" s="13" t="str">
        <f>Txn_Details!H121</f>
        <v>CUST2169</v>
      </c>
      <c r="D121" s="13" t="str">
        <f>Txn_Details!I121</f>
        <v>SoftDrink</v>
      </c>
      <c r="E121" s="13">
        <f>VALUE(Txn_Details!J121)</f>
        <v>1</v>
      </c>
      <c r="F121" s="13">
        <f>value(Txn_Details!K121)</f>
        <v>50</v>
      </c>
    </row>
    <row r="122">
      <c r="A122" s="13" t="str">
        <f>Txn_Details!G122</f>
        <v>ORDER1940</v>
      </c>
      <c r="B122" s="14">
        <f>Txn_Details!F122</f>
        <v>45449</v>
      </c>
      <c r="C122" s="13" t="str">
        <f>Txn_Details!H122</f>
        <v>CUST5670</v>
      </c>
      <c r="D122" s="13" t="str">
        <f>Txn_Details!I122</f>
        <v>BasmatiRice</v>
      </c>
      <c r="E122" s="13">
        <f>VALUE(Txn_Details!J122)</f>
        <v>2</v>
      </c>
      <c r="F122" s="13">
        <f>value(Txn_Details!K122)</f>
        <v>120</v>
      </c>
    </row>
    <row r="123">
      <c r="A123" s="13" t="str">
        <f>Txn_Details!G123</f>
        <v>ORDER1940</v>
      </c>
      <c r="B123" s="14">
        <f>Txn_Details!F123</f>
        <v>45449</v>
      </c>
      <c r="C123" s="13" t="str">
        <f>Txn_Details!H123</f>
        <v>CUST5670</v>
      </c>
      <c r="D123" s="13" t="str">
        <f>Txn_Details!I123</f>
        <v>WholeWheatBread</v>
      </c>
      <c r="E123" s="13">
        <f>VALUE(Txn_Details!J123)</f>
        <v>1</v>
      </c>
      <c r="F123" s="13">
        <f>value(Txn_Details!K123)</f>
        <v>20</v>
      </c>
    </row>
    <row r="124">
      <c r="A124" s="13" t="str">
        <f>Txn_Details!G124</f>
        <v>ORDER1939</v>
      </c>
      <c r="B124" s="14">
        <f>Txn_Details!F124</f>
        <v>45449</v>
      </c>
      <c r="C124" s="13" t="str">
        <f>Txn_Details!H124</f>
        <v>CUST4275</v>
      </c>
      <c r="D124" s="13" t="str">
        <f>Txn_Details!I124</f>
        <v>FreshMilk</v>
      </c>
      <c r="E124" s="13">
        <f>VALUE(Txn_Details!J124)</f>
        <v>2</v>
      </c>
      <c r="F124" s="13">
        <f>value(Txn_Details!K124)</f>
        <v>60</v>
      </c>
    </row>
    <row r="125">
      <c r="A125" s="13" t="str">
        <f>Txn_Details!G125</f>
        <v>ORDER1939</v>
      </c>
      <c r="B125" s="14">
        <f>Txn_Details!F125</f>
        <v>45449</v>
      </c>
      <c r="C125" s="13" t="str">
        <f>Txn_Details!H125</f>
        <v>CUST4275</v>
      </c>
      <c r="D125" s="13" t="str">
        <f>Txn_Details!I125</f>
        <v>Eggs</v>
      </c>
      <c r="E125" s="13">
        <f>VALUE(Txn_Details!J125)</f>
        <v>1</v>
      </c>
      <c r="F125" s="13">
        <f>value(Txn_Details!K125)</f>
        <v>40</v>
      </c>
    </row>
    <row r="126">
      <c r="A126" s="13" t="str">
        <f>Txn_Details!G126</f>
        <v>ORDER1938</v>
      </c>
      <c r="B126" s="14">
        <f>Txn_Details!F126</f>
        <v>45449</v>
      </c>
      <c r="C126" s="13" t="str">
        <f>Txn_Details!H126</f>
        <v>CUST4371</v>
      </c>
      <c r="D126" s="13" t="str">
        <f>Txn_Details!I126</f>
        <v>ChickenBreast</v>
      </c>
      <c r="E126" s="13">
        <f>VALUE(Txn_Details!J126)</f>
        <v>1</v>
      </c>
      <c r="F126" s="13">
        <f>value(Txn_Details!K126)</f>
        <v>125</v>
      </c>
    </row>
    <row r="127">
      <c r="A127" s="13" t="str">
        <f>Txn_Details!G127</f>
        <v>ORDER1938</v>
      </c>
      <c r="B127" s="14">
        <f>Txn_Details!F127</f>
        <v>45449</v>
      </c>
      <c r="C127" s="13" t="str">
        <f>Txn_Details!H127</f>
        <v>CUST4371</v>
      </c>
      <c r="D127" s="13" t="str">
        <f>Txn_Details!I127</f>
        <v>Apples</v>
      </c>
      <c r="E127" s="13">
        <f>VALUE(Txn_Details!J127)</f>
        <v>1</v>
      </c>
      <c r="F127" s="13">
        <f>value(Txn_Details!K127)</f>
        <v>75</v>
      </c>
    </row>
    <row r="128">
      <c r="A128" s="13" t="str">
        <f>Txn_Details!G128</f>
        <v>ORDER1937</v>
      </c>
      <c r="B128" s="14">
        <f>Txn_Details!F128</f>
        <v>45449</v>
      </c>
      <c r="C128" s="13" t="str">
        <f>Txn_Details!H128</f>
        <v>CUST7921</v>
      </c>
      <c r="D128" s="13" t="str">
        <f>Txn_Details!I128</f>
        <v>Bananas</v>
      </c>
      <c r="E128" s="13">
        <f>VALUE(Txn_Details!J128)</f>
        <v>1</v>
      </c>
      <c r="F128" s="13">
        <f>value(Txn_Details!K128)</f>
        <v>25</v>
      </c>
    </row>
    <row r="129">
      <c r="A129" s="13" t="str">
        <f>Txn_Details!G129</f>
        <v>ORDER1937</v>
      </c>
      <c r="B129" s="14">
        <f>Txn_Details!F129</f>
        <v>45449</v>
      </c>
      <c r="C129" s="13" t="str">
        <f>Txn_Details!H129</f>
        <v>CUST7921</v>
      </c>
      <c r="D129" s="13" t="str">
        <f>Txn_Details!I129</f>
        <v>Potatoes</v>
      </c>
      <c r="E129" s="13">
        <f>VALUE(Txn_Details!J129)</f>
        <v>1</v>
      </c>
      <c r="F129" s="13">
        <f>value(Txn_Details!K129)</f>
        <v>15</v>
      </c>
    </row>
    <row r="130">
      <c r="A130" s="13" t="str">
        <f>Txn_Details!G130</f>
        <v>ORDER1936</v>
      </c>
      <c r="B130" s="14">
        <f>Txn_Details!F130</f>
        <v>45449</v>
      </c>
      <c r="C130" s="13" t="str">
        <f>Txn_Details!H130</f>
        <v>CUST9482</v>
      </c>
      <c r="D130" s="13" t="str">
        <f>Txn_Details!I130</f>
        <v>Onions</v>
      </c>
      <c r="E130" s="13">
        <f>VALUE(Txn_Details!J130)</f>
        <v>1</v>
      </c>
      <c r="F130" s="13">
        <f>value(Txn_Details!K130)</f>
        <v>12.5</v>
      </c>
    </row>
    <row r="131">
      <c r="A131" s="13" t="str">
        <f>Txn_Details!G131</f>
        <v>ORDER1936</v>
      </c>
      <c r="B131" s="14">
        <f>Txn_Details!F131</f>
        <v>45449</v>
      </c>
      <c r="C131" s="13" t="str">
        <f>Txn_Details!H131</f>
        <v>CUST9482</v>
      </c>
      <c r="D131" s="13" t="str">
        <f>Txn_Details!I131</f>
        <v>Paneer</v>
      </c>
      <c r="E131" s="13">
        <f>VALUE(Txn_Details!J131)</f>
        <v>1</v>
      </c>
      <c r="F131" s="13">
        <f>value(Txn_Details!K131)</f>
        <v>40</v>
      </c>
    </row>
    <row r="132">
      <c r="A132" s="13" t="str">
        <f>Txn_Details!G132</f>
        <v>ORDER1935</v>
      </c>
      <c r="B132" s="14">
        <f>Txn_Details!F132</f>
        <v>45449</v>
      </c>
      <c r="C132" s="13" t="str">
        <f>Txn_Details!H132</f>
        <v>CUST4759</v>
      </c>
      <c r="D132" s="13" t="str">
        <f>Txn_Details!I132</f>
        <v>Butter</v>
      </c>
      <c r="E132" s="13">
        <f>VALUE(Txn_Details!J132)</f>
        <v>1</v>
      </c>
      <c r="F132" s="13">
        <f>value(Txn_Details!K132)</f>
        <v>125</v>
      </c>
    </row>
    <row r="133">
      <c r="A133" s="13" t="str">
        <f>Txn_Details!G133</f>
        <v>ORDER1935</v>
      </c>
      <c r="B133" s="14">
        <f>Txn_Details!F133</f>
        <v>45449</v>
      </c>
      <c r="C133" s="13" t="str">
        <f>Txn_Details!H133</f>
        <v>CUST4759</v>
      </c>
      <c r="D133" s="13" t="str">
        <f>Txn_Details!I133</f>
        <v>CheeseSlices</v>
      </c>
      <c r="E133" s="13">
        <f>VALUE(Txn_Details!J133)</f>
        <v>1</v>
      </c>
      <c r="F133" s="13">
        <f>value(Txn_Details!K133)</f>
        <v>60</v>
      </c>
    </row>
    <row r="134">
      <c r="A134" s="13" t="str">
        <f>Txn_Details!G134</f>
        <v>ORDER1934</v>
      </c>
      <c r="B134" s="14">
        <f>Txn_Details!F134</f>
        <v>45449</v>
      </c>
      <c r="C134" s="13" t="str">
        <f>Txn_Details!H134</f>
        <v>CUST4923</v>
      </c>
      <c r="D134" s="13" t="str">
        <f>Txn_Details!I134</f>
        <v>Sugar</v>
      </c>
      <c r="E134" s="13">
        <f>VALUE(Txn_Details!J134)</f>
        <v>1</v>
      </c>
      <c r="F134" s="13">
        <f>value(Txn_Details!K134)</f>
        <v>22.5</v>
      </c>
    </row>
    <row r="135">
      <c r="A135" s="13" t="str">
        <f>Txn_Details!G135</f>
        <v>ORDER1934</v>
      </c>
      <c r="B135" s="14">
        <f>Txn_Details!F135</f>
        <v>45449</v>
      </c>
      <c r="C135" s="13" t="str">
        <f>Txn_Details!H135</f>
        <v>CUST4923</v>
      </c>
      <c r="D135" s="13" t="str">
        <f>Txn_Details!I135</f>
        <v>CookingOil</v>
      </c>
      <c r="E135" s="13">
        <f>VALUE(Txn_Details!J135)</f>
        <v>1</v>
      </c>
      <c r="F135" s="13">
        <f>value(Txn_Details!K135)</f>
        <v>75</v>
      </c>
    </row>
    <row r="136">
      <c r="A136" s="13" t="str">
        <f>Txn_Details!G136</f>
        <v>ORDER1933</v>
      </c>
      <c r="B136" s="14">
        <f>Txn_Details!F136</f>
        <v>45449</v>
      </c>
      <c r="C136" s="13" t="str">
        <f>Txn_Details!H136</f>
        <v>CUST8317</v>
      </c>
      <c r="D136" s="13" t="str">
        <f>Txn_Details!I136</f>
        <v>TeaLeaves</v>
      </c>
      <c r="E136" s="13">
        <f>VALUE(Txn_Details!J136)</f>
        <v>1</v>
      </c>
      <c r="F136" s="13">
        <f>value(Txn_Details!K136)</f>
        <v>60</v>
      </c>
    </row>
    <row r="137">
      <c r="A137" s="13" t="str">
        <f>Txn_Details!G137</f>
        <v>ORDER1933</v>
      </c>
      <c r="B137" s="14">
        <f>Txn_Details!F137</f>
        <v>45449</v>
      </c>
      <c r="C137" s="13" t="str">
        <f>Txn_Details!H137</f>
        <v>CUST8317</v>
      </c>
      <c r="D137" s="13" t="str">
        <f>Txn_Details!I137</f>
        <v>CoffeePowder</v>
      </c>
      <c r="E137" s="13">
        <f>VALUE(Txn_Details!J137)</f>
        <v>2</v>
      </c>
      <c r="F137" s="13">
        <f>value(Txn_Details!K137)</f>
        <v>90</v>
      </c>
    </row>
    <row r="138">
      <c r="A138" s="13" t="str">
        <f>Txn_Details!G138</f>
        <v>ORDER1932</v>
      </c>
      <c r="B138" s="14">
        <f>Txn_Details!F138</f>
        <v>45448</v>
      </c>
      <c r="C138" s="13" t="str">
        <f>Txn_Details!H138</f>
        <v>CUST6201</v>
      </c>
      <c r="D138" s="13" t="str">
        <f>Txn_Details!I138</f>
        <v>Biscuits</v>
      </c>
      <c r="E138" s="13">
        <f>VALUE(Txn_Details!J138)</f>
        <v>1</v>
      </c>
      <c r="F138" s="13">
        <f>value(Txn_Details!K138)</f>
        <v>20</v>
      </c>
    </row>
    <row r="139">
      <c r="A139" s="13" t="str">
        <f>Txn_Details!G139</f>
        <v>ORDER1932</v>
      </c>
      <c r="B139" s="14">
        <f>Txn_Details!F139</f>
        <v>45448</v>
      </c>
      <c r="C139" s="13" t="str">
        <f>Txn_Details!H139</f>
        <v>CUST6201</v>
      </c>
      <c r="D139" s="13" t="str">
        <f>Txn_Details!I139</f>
        <v>Chocolates</v>
      </c>
      <c r="E139" s="13">
        <f>VALUE(Txn_Details!J139)</f>
        <v>1</v>
      </c>
      <c r="F139" s="13">
        <f>value(Txn_Details!K139)</f>
        <v>50</v>
      </c>
    </row>
    <row r="140">
      <c r="A140" s="13" t="str">
        <f>Txn_Details!G140</f>
        <v>ORDER1931</v>
      </c>
      <c r="B140" s="14">
        <f>Txn_Details!F140</f>
        <v>45448</v>
      </c>
      <c r="C140" s="13" t="str">
        <f>Txn_Details!H140</f>
        <v>CUST7461</v>
      </c>
      <c r="D140" s="13" t="str">
        <f>Txn_Details!I140</f>
        <v>IceCream</v>
      </c>
      <c r="E140" s="13">
        <f>VALUE(Txn_Details!J140)</f>
        <v>1</v>
      </c>
      <c r="F140" s="13">
        <f>value(Txn_Details!K140)</f>
        <v>90</v>
      </c>
    </row>
    <row r="141">
      <c r="A141" s="13" t="str">
        <f>Txn_Details!G141</f>
        <v>ORDER1931</v>
      </c>
      <c r="B141" s="14">
        <f>Txn_Details!F141</f>
        <v>45448</v>
      </c>
      <c r="C141" s="13" t="str">
        <f>Txn_Details!H141</f>
        <v>CUST7461</v>
      </c>
      <c r="D141" s="13" t="str">
        <f>Txn_Details!I141</f>
        <v>SoftDrink</v>
      </c>
      <c r="E141" s="13">
        <f>VALUE(Txn_Details!J141)</f>
        <v>1</v>
      </c>
      <c r="F141" s="13">
        <f>value(Txn_Details!K141)</f>
        <v>50</v>
      </c>
    </row>
    <row r="142">
      <c r="A142" s="13" t="str">
        <f>Txn_Details!G142</f>
        <v>ORDER1930</v>
      </c>
      <c r="B142" s="14">
        <f>Txn_Details!F142</f>
        <v>45448</v>
      </c>
      <c r="C142" s="13" t="str">
        <f>Txn_Details!H142</f>
        <v>CUST5349</v>
      </c>
      <c r="D142" s="13" t="str">
        <f>Txn_Details!I142</f>
        <v>BasmatiRice</v>
      </c>
      <c r="E142" s="13">
        <f>VALUE(Txn_Details!J142)</f>
        <v>1</v>
      </c>
      <c r="F142" s="13">
        <f>value(Txn_Details!K142)</f>
        <v>60</v>
      </c>
    </row>
    <row r="143">
      <c r="A143" s="13" t="str">
        <f>Txn_Details!G143</f>
        <v>ORDER1930</v>
      </c>
      <c r="B143" s="14">
        <f>Txn_Details!F143</f>
        <v>45448</v>
      </c>
      <c r="C143" s="13" t="str">
        <f>Txn_Details!H143</f>
        <v>CUST5349</v>
      </c>
      <c r="D143" s="13" t="str">
        <f>Txn_Details!I143</f>
        <v>WholeWheatBread</v>
      </c>
      <c r="E143" s="13">
        <f>VALUE(Txn_Details!J143)</f>
        <v>1</v>
      </c>
      <c r="F143" s="13">
        <f>value(Txn_Details!K143)</f>
        <v>20</v>
      </c>
    </row>
    <row r="144">
      <c r="A144" s="13" t="str">
        <f>Txn_Details!G144</f>
        <v>ORDER1929</v>
      </c>
      <c r="B144" s="14">
        <f>Txn_Details!F144</f>
        <v>45448</v>
      </c>
      <c r="C144" s="13" t="str">
        <f>Txn_Details!H144</f>
        <v>CUST7429</v>
      </c>
      <c r="D144" s="13" t="str">
        <f>Txn_Details!I144</f>
        <v>FreshMilk</v>
      </c>
      <c r="E144" s="13">
        <f>VALUE(Txn_Details!J144)</f>
        <v>1</v>
      </c>
      <c r="F144" s="13">
        <f>value(Txn_Details!K144)</f>
        <v>30</v>
      </c>
    </row>
    <row r="145">
      <c r="A145" s="13" t="str">
        <f>Txn_Details!G145</f>
        <v>ORDER1929</v>
      </c>
      <c r="B145" s="14">
        <f>Txn_Details!F145</f>
        <v>45448</v>
      </c>
      <c r="C145" s="13" t="str">
        <f>Txn_Details!H145</f>
        <v>CUST7429</v>
      </c>
      <c r="D145" s="13" t="str">
        <f>Txn_Details!I145</f>
        <v>Eggs</v>
      </c>
      <c r="E145" s="13">
        <f>VALUE(Txn_Details!J145)</f>
        <v>1</v>
      </c>
      <c r="F145" s="13">
        <f>value(Txn_Details!K145)</f>
        <v>40</v>
      </c>
    </row>
    <row r="146">
      <c r="A146" s="13" t="str">
        <f>Txn_Details!G146</f>
        <v>ORDER1928</v>
      </c>
      <c r="B146" s="14">
        <f>Txn_Details!F146</f>
        <v>45448</v>
      </c>
      <c r="C146" s="13" t="str">
        <f>Txn_Details!H146</f>
        <v>CUST4923</v>
      </c>
      <c r="D146" s="13" t="str">
        <f>Txn_Details!I146</f>
        <v>ChickenBreast</v>
      </c>
      <c r="E146" s="13">
        <f>VALUE(Txn_Details!J146)</f>
        <v>1</v>
      </c>
      <c r="F146" s="13">
        <f>value(Txn_Details!K146)</f>
        <v>125</v>
      </c>
    </row>
    <row r="147">
      <c r="A147" s="13" t="str">
        <f>Txn_Details!G147</f>
        <v>ORDER1928</v>
      </c>
      <c r="B147" s="14">
        <f>Txn_Details!F147</f>
        <v>45448</v>
      </c>
      <c r="C147" s="13" t="str">
        <f>Txn_Details!H147</f>
        <v>CUST4923</v>
      </c>
      <c r="D147" s="13" t="str">
        <f>Txn_Details!I147</f>
        <v>Apples</v>
      </c>
      <c r="E147" s="13">
        <f>VALUE(Txn_Details!J147)</f>
        <v>1</v>
      </c>
      <c r="F147" s="13">
        <f>value(Txn_Details!K147)</f>
        <v>75</v>
      </c>
    </row>
    <row r="148">
      <c r="A148" s="13" t="str">
        <f>Txn_Details!G148</f>
        <v>ORDER1927</v>
      </c>
      <c r="B148" s="14">
        <f>Txn_Details!F148</f>
        <v>45448</v>
      </c>
      <c r="C148" s="13" t="str">
        <f>Txn_Details!H148</f>
        <v>CUST7461</v>
      </c>
      <c r="D148" s="13" t="str">
        <f>Txn_Details!I148</f>
        <v>Bananas</v>
      </c>
      <c r="E148" s="13">
        <f>VALUE(Txn_Details!J148)</f>
        <v>1</v>
      </c>
      <c r="F148" s="13">
        <f>value(Txn_Details!K148)</f>
        <v>25</v>
      </c>
    </row>
    <row r="149">
      <c r="A149" s="13" t="str">
        <f>Txn_Details!G149</f>
        <v>ORDER1927</v>
      </c>
      <c r="B149" s="14">
        <f>Txn_Details!F149</f>
        <v>45448</v>
      </c>
      <c r="C149" s="13" t="str">
        <f>Txn_Details!H149</f>
        <v>CUST7461</v>
      </c>
      <c r="D149" s="13" t="str">
        <f>Txn_Details!I149</f>
        <v>Potatoes</v>
      </c>
      <c r="E149" s="13">
        <f>VALUE(Txn_Details!J149)</f>
        <v>1</v>
      </c>
      <c r="F149" s="13">
        <f>value(Txn_Details!K149)</f>
        <v>15</v>
      </c>
    </row>
    <row r="150">
      <c r="A150" s="13" t="str">
        <f>Txn_Details!G150</f>
        <v>ORDER1926</v>
      </c>
      <c r="B150" s="14">
        <f>Txn_Details!F150</f>
        <v>45448</v>
      </c>
      <c r="C150" s="13" t="str">
        <f>Txn_Details!H150</f>
        <v>CUST7429</v>
      </c>
      <c r="D150" s="13" t="str">
        <f>Txn_Details!I150</f>
        <v>Onions</v>
      </c>
      <c r="E150" s="13">
        <f>VALUE(Txn_Details!J150)</f>
        <v>1</v>
      </c>
      <c r="F150" s="13">
        <f>value(Txn_Details!K150)</f>
        <v>12.5</v>
      </c>
    </row>
    <row r="151">
      <c r="A151" s="13" t="str">
        <f>Txn_Details!G151</f>
        <v>ORDER1926</v>
      </c>
      <c r="B151" s="14">
        <f>Txn_Details!F151</f>
        <v>45448</v>
      </c>
      <c r="C151" s="13" t="str">
        <f>Txn_Details!H151</f>
        <v>CUST7429</v>
      </c>
      <c r="D151" s="13" t="str">
        <f>Txn_Details!I151</f>
        <v>Paneer</v>
      </c>
      <c r="E151" s="13">
        <f>VALUE(Txn_Details!J151)</f>
        <v>1</v>
      </c>
      <c r="F151" s="13">
        <f>value(Txn_Details!K151)</f>
        <v>40</v>
      </c>
    </row>
    <row r="152">
      <c r="A152" s="13" t="str">
        <f>Txn_Details!G152</f>
        <v>ORDER1925</v>
      </c>
      <c r="B152" s="14">
        <f>Txn_Details!F152</f>
        <v>45448</v>
      </c>
      <c r="C152" s="13" t="str">
        <f>Txn_Details!H152</f>
        <v>CUST8355</v>
      </c>
      <c r="D152" s="13" t="str">
        <f>Txn_Details!I152</f>
        <v>Butter</v>
      </c>
      <c r="E152" s="13">
        <f>VALUE(Txn_Details!J152)</f>
        <v>2</v>
      </c>
      <c r="F152" s="13">
        <f>value(Txn_Details!K152)</f>
        <v>250</v>
      </c>
    </row>
    <row r="153">
      <c r="A153" s="13" t="str">
        <f>Txn_Details!G153</f>
        <v>ORDER1925</v>
      </c>
      <c r="B153" s="14">
        <f>Txn_Details!F153</f>
        <v>45448</v>
      </c>
      <c r="C153" s="13" t="str">
        <f>Txn_Details!H153</f>
        <v>CUST8355</v>
      </c>
      <c r="D153" s="13" t="str">
        <f>Txn_Details!I153</f>
        <v>CheeseSlices</v>
      </c>
      <c r="E153" s="13">
        <f>VALUE(Txn_Details!J153)</f>
        <v>1</v>
      </c>
      <c r="F153" s="13">
        <f>value(Txn_Details!K153)</f>
        <v>60</v>
      </c>
    </row>
    <row r="154">
      <c r="A154" s="13" t="str">
        <f>Txn_Details!G154</f>
        <v>ORDER1924</v>
      </c>
      <c r="B154" s="14">
        <f>Txn_Details!F154</f>
        <v>45448</v>
      </c>
      <c r="C154" s="13" t="str">
        <f>Txn_Details!H154</f>
        <v>CUST6570</v>
      </c>
      <c r="D154" s="13" t="str">
        <f>Txn_Details!I154</f>
        <v>Sugar</v>
      </c>
      <c r="E154" s="13">
        <f>VALUE(Txn_Details!J154)</f>
        <v>1</v>
      </c>
      <c r="F154" s="13">
        <f>value(Txn_Details!K154)</f>
        <v>22.5</v>
      </c>
    </row>
    <row r="155">
      <c r="A155" s="13" t="str">
        <f>Txn_Details!G155</f>
        <v>ORDER1924</v>
      </c>
      <c r="B155" s="14">
        <f>Txn_Details!F155</f>
        <v>45448</v>
      </c>
      <c r="C155" s="13" t="str">
        <f>Txn_Details!H155</f>
        <v>CUST6570</v>
      </c>
      <c r="D155" s="13" t="str">
        <f>Txn_Details!I155</f>
        <v>CookingOil</v>
      </c>
      <c r="E155" s="13">
        <f>VALUE(Txn_Details!J155)</f>
        <v>1</v>
      </c>
      <c r="F155" s="13">
        <f>value(Txn_Details!K155)</f>
        <v>75</v>
      </c>
    </row>
    <row r="156">
      <c r="A156" s="13" t="str">
        <f>Txn_Details!G156</f>
        <v>ORDER1923</v>
      </c>
      <c r="B156" s="14">
        <f>Txn_Details!F156</f>
        <v>45448</v>
      </c>
      <c r="C156" s="13" t="str">
        <f>Txn_Details!H156</f>
        <v>CUST2169</v>
      </c>
      <c r="D156" s="13" t="str">
        <f>Txn_Details!I156</f>
        <v>TeaLeaves</v>
      </c>
      <c r="E156" s="13">
        <f>VALUE(Txn_Details!J156)</f>
        <v>1</v>
      </c>
      <c r="F156" s="13">
        <f>value(Txn_Details!K156)</f>
        <v>60</v>
      </c>
    </row>
    <row r="157">
      <c r="A157" s="13" t="str">
        <f>Txn_Details!G157</f>
        <v>ORDER1923</v>
      </c>
      <c r="B157" s="14">
        <f>Txn_Details!F157</f>
        <v>45448</v>
      </c>
      <c r="C157" s="13" t="str">
        <f>Txn_Details!H157</f>
        <v>CUST2169</v>
      </c>
      <c r="D157" s="13" t="str">
        <f>Txn_Details!I157</f>
        <v>CoffeePowder</v>
      </c>
      <c r="E157" s="13">
        <f>VALUE(Txn_Details!J157)</f>
        <v>1</v>
      </c>
      <c r="F157" s="13">
        <f>value(Txn_Details!K157)</f>
        <v>45</v>
      </c>
    </row>
    <row r="158">
      <c r="A158" s="13" t="str">
        <f>Txn_Details!G158</f>
        <v>ORDER1922</v>
      </c>
      <c r="B158" s="14">
        <f>Txn_Details!F158</f>
        <v>45448</v>
      </c>
      <c r="C158" s="13" t="str">
        <f>Txn_Details!H158</f>
        <v>CUST3392</v>
      </c>
      <c r="D158" s="13" t="str">
        <f>Txn_Details!I158</f>
        <v>Biscuits</v>
      </c>
      <c r="E158" s="13">
        <f>VALUE(Txn_Details!J158)</f>
        <v>1</v>
      </c>
      <c r="F158" s="13">
        <f>value(Txn_Details!K158)</f>
        <v>20</v>
      </c>
    </row>
    <row r="159">
      <c r="A159" s="13" t="str">
        <f>Txn_Details!G159</f>
        <v>ORDER1922</v>
      </c>
      <c r="B159" s="14">
        <f>Txn_Details!F159</f>
        <v>45448</v>
      </c>
      <c r="C159" s="13" t="str">
        <f>Txn_Details!H159</f>
        <v>CUST3392</v>
      </c>
      <c r="D159" s="13" t="str">
        <f>Txn_Details!I159</f>
        <v>Chocolates</v>
      </c>
      <c r="E159" s="13">
        <f>VALUE(Txn_Details!J159)</f>
        <v>1</v>
      </c>
      <c r="F159" s="13">
        <f>value(Txn_Details!K159)</f>
        <v>50</v>
      </c>
    </row>
    <row r="160">
      <c r="A160" s="13" t="str">
        <f>Txn_Details!G160</f>
        <v>ORDER1921</v>
      </c>
      <c r="B160" s="14">
        <f>Txn_Details!F160</f>
        <v>45448</v>
      </c>
      <c r="C160" s="13" t="str">
        <f>Txn_Details!H160</f>
        <v>CUST2832</v>
      </c>
      <c r="D160" s="13" t="str">
        <f>Txn_Details!I160</f>
        <v>IceCream</v>
      </c>
      <c r="E160" s="13">
        <f>VALUE(Txn_Details!J160)</f>
        <v>2</v>
      </c>
      <c r="F160" s="13">
        <f>value(Txn_Details!K160)</f>
        <v>180</v>
      </c>
    </row>
    <row r="161">
      <c r="A161" s="13" t="str">
        <f>Txn_Details!G161</f>
        <v>ORDER1921</v>
      </c>
      <c r="B161" s="14">
        <f>Txn_Details!F161</f>
        <v>45448</v>
      </c>
      <c r="C161" s="13" t="str">
        <f>Txn_Details!H161</f>
        <v>CUST2832</v>
      </c>
      <c r="D161" s="13" t="str">
        <f>Txn_Details!I161</f>
        <v>SoftDrink</v>
      </c>
      <c r="E161" s="13">
        <f>VALUE(Txn_Details!J161)</f>
        <v>1</v>
      </c>
      <c r="F161" s="13">
        <f>value(Txn_Details!K161)</f>
        <v>50</v>
      </c>
    </row>
    <row r="162">
      <c r="A162" s="13" t="str">
        <f>Txn_Details!G162</f>
        <v>ORDER1920</v>
      </c>
      <c r="B162" s="14">
        <f>Txn_Details!F162</f>
        <v>45448</v>
      </c>
      <c r="C162" s="13" t="str">
        <f>Txn_Details!H162</f>
        <v>CUST6201</v>
      </c>
      <c r="D162" s="13" t="str">
        <f>Txn_Details!I162</f>
        <v>BasmatiRice</v>
      </c>
      <c r="E162" s="13">
        <f>VALUE(Txn_Details!J162)</f>
        <v>1</v>
      </c>
      <c r="F162" s="13">
        <f>value(Txn_Details!K162)</f>
        <v>60</v>
      </c>
    </row>
    <row r="163">
      <c r="A163" s="13" t="str">
        <f>Txn_Details!G163</f>
        <v>ORDER1920</v>
      </c>
      <c r="B163" s="14">
        <f>Txn_Details!F163</f>
        <v>45448</v>
      </c>
      <c r="C163" s="13" t="str">
        <f>Txn_Details!H163</f>
        <v>CUST6201</v>
      </c>
      <c r="D163" s="13" t="str">
        <f>Txn_Details!I163</f>
        <v>WholeWheatBread</v>
      </c>
      <c r="E163" s="13">
        <f>VALUE(Txn_Details!J163)</f>
        <v>2</v>
      </c>
      <c r="F163" s="13">
        <f>value(Txn_Details!K163)</f>
        <v>40</v>
      </c>
    </row>
    <row r="164">
      <c r="A164" s="13" t="str">
        <f>Txn_Details!G164</f>
        <v>ORDER1919</v>
      </c>
      <c r="B164" s="14">
        <f>Txn_Details!F164</f>
        <v>45448</v>
      </c>
      <c r="C164" s="13" t="str">
        <f>Txn_Details!H164</f>
        <v>CUST3704</v>
      </c>
      <c r="D164" s="13" t="str">
        <f>Txn_Details!I164</f>
        <v>FreshMilk</v>
      </c>
      <c r="E164" s="13">
        <f>VALUE(Txn_Details!J164)</f>
        <v>2</v>
      </c>
      <c r="F164" s="13">
        <f>value(Txn_Details!K164)</f>
        <v>60</v>
      </c>
    </row>
    <row r="165">
      <c r="A165" s="13" t="str">
        <f>Txn_Details!G165</f>
        <v>ORDER1919</v>
      </c>
      <c r="B165" s="14">
        <f>Txn_Details!F165</f>
        <v>45448</v>
      </c>
      <c r="C165" s="13" t="str">
        <f>Txn_Details!H165</f>
        <v>CUST3704</v>
      </c>
      <c r="D165" s="13" t="str">
        <f>Txn_Details!I165</f>
        <v>Eggs</v>
      </c>
      <c r="E165" s="13">
        <f>VALUE(Txn_Details!J165)</f>
        <v>1</v>
      </c>
      <c r="F165" s="13">
        <f>value(Txn_Details!K165)</f>
        <v>40</v>
      </c>
    </row>
    <row r="166">
      <c r="A166" s="13" t="str">
        <f>Txn_Details!G166</f>
        <v>ORDER1918</v>
      </c>
      <c r="B166" s="14">
        <f>Txn_Details!F166</f>
        <v>45448</v>
      </c>
      <c r="C166" s="13" t="str">
        <f>Txn_Details!H166</f>
        <v>CUST3153</v>
      </c>
      <c r="D166" s="13" t="str">
        <f>Txn_Details!I166</f>
        <v>ChickenBreast</v>
      </c>
      <c r="E166" s="13">
        <f>VALUE(Txn_Details!J166)</f>
        <v>1</v>
      </c>
      <c r="F166" s="13">
        <f>value(Txn_Details!K166)</f>
        <v>125</v>
      </c>
    </row>
    <row r="167">
      <c r="A167" s="13" t="str">
        <f>Txn_Details!G167</f>
        <v>ORDER1918</v>
      </c>
      <c r="B167" s="14">
        <f>Txn_Details!F167</f>
        <v>45448</v>
      </c>
      <c r="C167" s="13" t="str">
        <f>Txn_Details!H167</f>
        <v>CUST3153</v>
      </c>
      <c r="D167" s="13" t="str">
        <f>Txn_Details!I167</f>
        <v>Apples</v>
      </c>
      <c r="E167" s="13">
        <f>VALUE(Txn_Details!J167)</f>
        <v>1</v>
      </c>
      <c r="F167" s="13">
        <f>value(Txn_Details!K167)</f>
        <v>75</v>
      </c>
    </row>
    <row r="168">
      <c r="A168" s="13" t="str">
        <f>Txn_Details!G168</f>
        <v>ORDER1917</v>
      </c>
      <c r="B168" s="14">
        <f>Txn_Details!F168</f>
        <v>45448</v>
      </c>
      <c r="C168" s="13" t="str">
        <f>Txn_Details!H168</f>
        <v>CUST1502</v>
      </c>
      <c r="D168" s="13" t="str">
        <f>Txn_Details!I168</f>
        <v>Bananas</v>
      </c>
      <c r="E168" s="13">
        <f>VALUE(Txn_Details!J168)</f>
        <v>1</v>
      </c>
      <c r="F168" s="13">
        <f>value(Txn_Details!K168)</f>
        <v>25</v>
      </c>
    </row>
    <row r="169">
      <c r="A169" s="13" t="str">
        <f>Txn_Details!G169</f>
        <v>ORDER1917</v>
      </c>
      <c r="B169" s="14">
        <f>Txn_Details!F169</f>
        <v>45448</v>
      </c>
      <c r="C169" s="13" t="str">
        <f>Txn_Details!H169</f>
        <v>CUST1502</v>
      </c>
      <c r="D169" s="13" t="str">
        <f>Txn_Details!I169</f>
        <v>Potatoes</v>
      </c>
      <c r="E169" s="13">
        <f>VALUE(Txn_Details!J169)</f>
        <v>2</v>
      </c>
      <c r="F169" s="13">
        <f>value(Txn_Details!K169)</f>
        <v>30</v>
      </c>
    </row>
    <row r="170">
      <c r="A170" s="13" t="str">
        <f>Txn_Details!G170</f>
        <v>ORDER1916</v>
      </c>
      <c r="B170" s="14">
        <f>Txn_Details!F170</f>
        <v>45448</v>
      </c>
      <c r="C170" s="13" t="str">
        <f>Txn_Details!H170</f>
        <v>CUST9584</v>
      </c>
      <c r="D170" s="13" t="str">
        <f>Txn_Details!I170</f>
        <v>Onions</v>
      </c>
      <c r="E170" s="13">
        <f>VALUE(Txn_Details!J170)</f>
        <v>1</v>
      </c>
      <c r="F170" s="13">
        <f>value(Txn_Details!K170)</f>
        <v>12.5</v>
      </c>
    </row>
    <row r="171">
      <c r="A171" s="13" t="str">
        <f>Txn_Details!G171</f>
        <v>ORDER1916</v>
      </c>
      <c r="B171" s="14">
        <f>Txn_Details!F171</f>
        <v>45448</v>
      </c>
      <c r="C171" s="13" t="str">
        <f>Txn_Details!H171</f>
        <v>CUST9584</v>
      </c>
      <c r="D171" s="13" t="str">
        <f>Txn_Details!I171</f>
        <v>Paneer</v>
      </c>
      <c r="E171" s="13">
        <f>VALUE(Txn_Details!J171)</f>
        <v>1</v>
      </c>
      <c r="F171" s="13">
        <f>value(Txn_Details!K171)</f>
        <v>40</v>
      </c>
    </row>
    <row r="172">
      <c r="A172" s="13" t="str">
        <f>Txn_Details!G172</f>
        <v>ORDER1915</v>
      </c>
      <c r="B172" s="14">
        <f>Txn_Details!F172</f>
        <v>45448</v>
      </c>
      <c r="C172" s="13" t="str">
        <f>Txn_Details!H172</f>
        <v>CUST7909</v>
      </c>
      <c r="D172" s="13" t="str">
        <f>Txn_Details!I172</f>
        <v>Butter</v>
      </c>
      <c r="E172" s="13">
        <f>VALUE(Txn_Details!J172)</f>
        <v>1</v>
      </c>
      <c r="F172" s="13">
        <f>value(Txn_Details!K172)</f>
        <v>125</v>
      </c>
    </row>
    <row r="173">
      <c r="A173" s="13" t="str">
        <f>Txn_Details!G173</f>
        <v>ORDER1915</v>
      </c>
      <c r="B173" s="14">
        <f>Txn_Details!F173</f>
        <v>45448</v>
      </c>
      <c r="C173" s="13" t="str">
        <f>Txn_Details!H173</f>
        <v>CUST7909</v>
      </c>
      <c r="D173" s="13" t="str">
        <f>Txn_Details!I173</f>
        <v>CheeseSlices</v>
      </c>
      <c r="E173" s="13">
        <f>VALUE(Txn_Details!J173)</f>
        <v>1</v>
      </c>
      <c r="F173" s="13">
        <f>value(Txn_Details!K173)</f>
        <v>60</v>
      </c>
    </row>
    <row r="174">
      <c r="A174" s="13" t="str">
        <f>Txn_Details!G174</f>
        <v>ORDER1914</v>
      </c>
      <c r="B174" s="14">
        <f>Txn_Details!F174</f>
        <v>45448</v>
      </c>
      <c r="C174" s="13" t="str">
        <f>Txn_Details!H174</f>
        <v>CUST3384</v>
      </c>
      <c r="D174" s="13" t="str">
        <f>Txn_Details!I174</f>
        <v>Sugar</v>
      </c>
      <c r="E174" s="13">
        <f>VALUE(Txn_Details!J174)</f>
        <v>1</v>
      </c>
      <c r="F174" s="13">
        <f>value(Txn_Details!K174)</f>
        <v>22.5</v>
      </c>
    </row>
    <row r="175">
      <c r="A175" s="13" t="str">
        <f>Txn_Details!G175</f>
        <v>ORDER1914</v>
      </c>
      <c r="B175" s="14">
        <f>Txn_Details!F175</f>
        <v>45448</v>
      </c>
      <c r="C175" s="13" t="str">
        <f>Txn_Details!H175</f>
        <v>CUST3384</v>
      </c>
      <c r="D175" s="13" t="str">
        <f>Txn_Details!I175</f>
        <v>CookingOil</v>
      </c>
      <c r="E175" s="13">
        <f>VALUE(Txn_Details!J175)</f>
        <v>1</v>
      </c>
      <c r="F175" s="13">
        <f>value(Txn_Details!K175)</f>
        <v>75</v>
      </c>
    </row>
    <row r="176">
      <c r="A176" s="13" t="str">
        <f>Txn_Details!G176</f>
        <v>ORDER1913</v>
      </c>
      <c r="B176" s="14">
        <f>Txn_Details!F176</f>
        <v>45447</v>
      </c>
      <c r="C176" s="13" t="str">
        <f>Txn_Details!H176</f>
        <v>CUST2658</v>
      </c>
      <c r="D176" s="13" t="str">
        <f>Txn_Details!I176</f>
        <v>TeaLeaves</v>
      </c>
      <c r="E176" s="13">
        <f>VALUE(Txn_Details!J176)</f>
        <v>1</v>
      </c>
      <c r="F176" s="13">
        <f>value(Txn_Details!K176)</f>
        <v>60</v>
      </c>
    </row>
    <row r="177">
      <c r="A177" s="13" t="str">
        <f>Txn_Details!G177</f>
        <v>ORDER1913</v>
      </c>
      <c r="B177" s="14">
        <f>Txn_Details!F177</f>
        <v>45447</v>
      </c>
      <c r="C177" s="13" t="str">
        <f>Txn_Details!H177</f>
        <v>CUST2658</v>
      </c>
      <c r="D177" s="13" t="str">
        <f>Txn_Details!I177</f>
        <v>CoffeePowder</v>
      </c>
      <c r="E177" s="13">
        <f>VALUE(Txn_Details!J177)</f>
        <v>1</v>
      </c>
      <c r="F177" s="13">
        <f>value(Txn_Details!K177)</f>
        <v>45</v>
      </c>
    </row>
    <row r="178">
      <c r="A178" s="13" t="str">
        <f>Txn_Details!G178</f>
        <v>ORDER1912</v>
      </c>
      <c r="B178" s="14">
        <f>Txn_Details!F178</f>
        <v>45447</v>
      </c>
      <c r="C178" s="13" t="str">
        <f>Txn_Details!H178</f>
        <v>CUST4675</v>
      </c>
      <c r="D178" s="13" t="str">
        <f>Txn_Details!I178</f>
        <v>Biscuits</v>
      </c>
      <c r="E178" s="13">
        <f>VALUE(Txn_Details!J178)</f>
        <v>1</v>
      </c>
      <c r="F178" s="13">
        <f>value(Txn_Details!K178)</f>
        <v>20</v>
      </c>
    </row>
    <row r="179">
      <c r="A179" s="13" t="str">
        <f>Txn_Details!G179</f>
        <v>ORDER1912</v>
      </c>
      <c r="B179" s="14">
        <f>Txn_Details!F179</f>
        <v>45447</v>
      </c>
      <c r="C179" s="13" t="str">
        <f>Txn_Details!H179</f>
        <v>CUST4675</v>
      </c>
      <c r="D179" s="13" t="str">
        <f>Txn_Details!I179</f>
        <v>Chocolates</v>
      </c>
      <c r="E179" s="13">
        <f>VALUE(Txn_Details!J179)</f>
        <v>1</v>
      </c>
      <c r="F179" s="13">
        <f>value(Txn_Details!K179)</f>
        <v>50</v>
      </c>
    </row>
    <row r="180">
      <c r="A180" s="13" t="str">
        <f>Txn_Details!G180</f>
        <v>ORDER1911</v>
      </c>
      <c r="B180" s="14">
        <f>Txn_Details!F180</f>
        <v>45447</v>
      </c>
      <c r="C180" s="13" t="str">
        <f>Txn_Details!H180</f>
        <v>CUST8924</v>
      </c>
      <c r="D180" s="13" t="str">
        <f>Txn_Details!I180</f>
        <v>IceCream</v>
      </c>
      <c r="E180" s="13">
        <f>VALUE(Txn_Details!J180)</f>
        <v>1</v>
      </c>
      <c r="F180" s="13">
        <f>value(Txn_Details!K180)</f>
        <v>90</v>
      </c>
    </row>
    <row r="181">
      <c r="A181" s="13" t="str">
        <f>Txn_Details!G181</f>
        <v>ORDER1911</v>
      </c>
      <c r="B181" s="14">
        <f>Txn_Details!F181</f>
        <v>45447</v>
      </c>
      <c r="C181" s="13" t="str">
        <f>Txn_Details!H181</f>
        <v>CUST8924</v>
      </c>
      <c r="D181" s="13" t="str">
        <f>Txn_Details!I181</f>
        <v>SoftDrink</v>
      </c>
      <c r="E181" s="13">
        <f>VALUE(Txn_Details!J181)</f>
        <v>1</v>
      </c>
      <c r="F181" s="13">
        <f>value(Txn_Details!K181)</f>
        <v>50</v>
      </c>
    </row>
    <row r="182">
      <c r="A182" s="13" t="str">
        <f>Txn_Details!G182</f>
        <v>ORDER1910</v>
      </c>
      <c r="B182" s="14">
        <f>Txn_Details!F182</f>
        <v>45447</v>
      </c>
      <c r="C182" s="13" t="str">
        <f>Txn_Details!H182</f>
        <v>CUST9409</v>
      </c>
      <c r="D182" s="13" t="str">
        <f>Txn_Details!I182</f>
        <v>BasmatiRice</v>
      </c>
      <c r="E182" s="13">
        <f>VALUE(Txn_Details!J182)</f>
        <v>1</v>
      </c>
      <c r="F182" s="13">
        <f>value(Txn_Details!K182)</f>
        <v>60</v>
      </c>
    </row>
    <row r="183">
      <c r="A183" s="13" t="str">
        <f>Txn_Details!G183</f>
        <v>ORDER1910</v>
      </c>
      <c r="B183" s="14">
        <f>Txn_Details!F183</f>
        <v>45447</v>
      </c>
      <c r="C183" s="13" t="str">
        <f>Txn_Details!H183</f>
        <v>CUST9409</v>
      </c>
      <c r="D183" s="13" t="str">
        <f>Txn_Details!I183</f>
        <v>WholeWheatBread</v>
      </c>
      <c r="E183" s="13">
        <f>VALUE(Txn_Details!J183)</f>
        <v>1</v>
      </c>
      <c r="F183" s="13">
        <f>value(Txn_Details!K183)</f>
        <v>20</v>
      </c>
    </row>
    <row r="184">
      <c r="A184" s="13" t="str">
        <f>Txn_Details!G184</f>
        <v>ORDER1909</v>
      </c>
      <c r="B184" s="14">
        <f>Txn_Details!F184</f>
        <v>45447</v>
      </c>
      <c r="C184" s="13" t="str">
        <f>Txn_Details!H184</f>
        <v>CUST4271</v>
      </c>
      <c r="D184" s="13" t="str">
        <f>Txn_Details!I184</f>
        <v>FreshMilk</v>
      </c>
      <c r="E184" s="13">
        <f>VALUE(Txn_Details!J184)</f>
        <v>1</v>
      </c>
      <c r="F184" s="13">
        <f>value(Txn_Details!K184)</f>
        <v>30</v>
      </c>
    </row>
    <row r="185">
      <c r="A185" s="13" t="str">
        <f>Txn_Details!G185</f>
        <v>ORDER1909</v>
      </c>
      <c r="B185" s="14">
        <f>Txn_Details!F185</f>
        <v>45447</v>
      </c>
      <c r="C185" s="13" t="str">
        <f>Txn_Details!H185</f>
        <v>CUST4271</v>
      </c>
      <c r="D185" s="13" t="str">
        <f>Txn_Details!I185</f>
        <v>Eggs</v>
      </c>
      <c r="E185" s="13">
        <f>VALUE(Txn_Details!J185)</f>
        <v>2</v>
      </c>
      <c r="F185" s="13">
        <f>value(Txn_Details!K185)</f>
        <v>80</v>
      </c>
    </row>
    <row r="186">
      <c r="A186" s="13" t="str">
        <f>Txn_Details!G186</f>
        <v>ORDER1908</v>
      </c>
      <c r="B186" s="14">
        <f>Txn_Details!F186</f>
        <v>45447</v>
      </c>
      <c r="C186" s="13" t="str">
        <f>Txn_Details!H186</f>
        <v>CUST2188</v>
      </c>
      <c r="D186" s="13" t="str">
        <f>Txn_Details!I186</f>
        <v>ChickenBreast</v>
      </c>
      <c r="E186" s="13">
        <f>VALUE(Txn_Details!J186)</f>
        <v>1</v>
      </c>
      <c r="F186" s="13">
        <f>value(Txn_Details!K186)</f>
        <v>125</v>
      </c>
    </row>
    <row r="187">
      <c r="A187" s="13" t="str">
        <f>Txn_Details!G187</f>
        <v>ORDER1908</v>
      </c>
      <c r="B187" s="14">
        <f>Txn_Details!F187</f>
        <v>45447</v>
      </c>
      <c r="C187" s="13" t="str">
        <f>Txn_Details!H187</f>
        <v>CUST2188</v>
      </c>
      <c r="D187" s="13" t="str">
        <f>Txn_Details!I187</f>
        <v>Apples</v>
      </c>
      <c r="E187" s="13">
        <f>VALUE(Txn_Details!J187)</f>
        <v>1</v>
      </c>
      <c r="F187" s="13">
        <f>value(Txn_Details!K187)</f>
        <v>75</v>
      </c>
    </row>
    <row r="188">
      <c r="A188" s="13" t="str">
        <f>Txn_Details!G188</f>
        <v>ORDER1907</v>
      </c>
      <c r="B188" s="14">
        <f>Txn_Details!F188</f>
        <v>45447</v>
      </c>
      <c r="C188" s="13" t="str">
        <f>Txn_Details!H188</f>
        <v>CUST8317</v>
      </c>
      <c r="D188" s="13" t="str">
        <f>Txn_Details!I188</f>
        <v>Bananas</v>
      </c>
      <c r="E188" s="13">
        <f>VALUE(Txn_Details!J188)</f>
        <v>1</v>
      </c>
      <c r="F188" s="13">
        <f>value(Txn_Details!K188)</f>
        <v>25</v>
      </c>
    </row>
    <row r="189">
      <c r="A189" s="13" t="str">
        <f>Txn_Details!G189</f>
        <v>ORDER1907</v>
      </c>
      <c r="B189" s="14">
        <f>Txn_Details!F189</f>
        <v>45447</v>
      </c>
      <c r="C189" s="13" t="str">
        <f>Txn_Details!H189</f>
        <v>CUST8317</v>
      </c>
      <c r="D189" s="13" t="str">
        <f>Txn_Details!I189</f>
        <v>Potatoes</v>
      </c>
      <c r="E189" s="13">
        <f>VALUE(Txn_Details!J189)</f>
        <v>1</v>
      </c>
      <c r="F189" s="13">
        <f>value(Txn_Details!K189)</f>
        <v>15</v>
      </c>
    </row>
    <row r="190">
      <c r="A190" s="13" t="str">
        <f>Txn_Details!G190</f>
        <v>ORDER1906</v>
      </c>
      <c r="B190" s="14">
        <f>Txn_Details!F190</f>
        <v>45447</v>
      </c>
      <c r="C190" s="13" t="str">
        <f>Txn_Details!H190</f>
        <v>CUST2970</v>
      </c>
      <c r="D190" s="13" t="str">
        <f>Txn_Details!I190</f>
        <v>Onions</v>
      </c>
      <c r="E190" s="13">
        <f>VALUE(Txn_Details!J190)</f>
        <v>1</v>
      </c>
      <c r="F190" s="13">
        <f>value(Txn_Details!K190)</f>
        <v>12.5</v>
      </c>
    </row>
    <row r="191">
      <c r="A191" s="13" t="str">
        <f>Txn_Details!G191</f>
        <v>ORDER1906</v>
      </c>
      <c r="B191" s="14">
        <f>Txn_Details!F191</f>
        <v>45447</v>
      </c>
      <c r="C191" s="13" t="str">
        <f>Txn_Details!H191</f>
        <v>CUST2970</v>
      </c>
      <c r="D191" s="13" t="str">
        <f>Txn_Details!I191</f>
        <v>Paneer</v>
      </c>
      <c r="E191" s="13">
        <f>VALUE(Txn_Details!J191)</f>
        <v>2</v>
      </c>
      <c r="F191" s="13">
        <f>value(Txn_Details!K191)</f>
        <v>80</v>
      </c>
    </row>
    <row r="192">
      <c r="A192" s="13" t="str">
        <f>Txn_Details!G192</f>
        <v>ORDER1905</v>
      </c>
      <c r="B192" s="14">
        <f>Txn_Details!F192</f>
        <v>45447</v>
      </c>
      <c r="C192" s="13" t="str">
        <f>Txn_Details!H192</f>
        <v>CUST9482</v>
      </c>
      <c r="D192" s="13" t="str">
        <f>Txn_Details!I192</f>
        <v>Butter</v>
      </c>
      <c r="E192" s="13">
        <f>VALUE(Txn_Details!J192)</f>
        <v>1</v>
      </c>
      <c r="F192" s="13">
        <f>value(Txn_Details!K192)</f>
        <v>125</v>
      </c>
    </row>
    <row r="193">
      <c r="A193" s="13" t="str">
        <f>Txn_Details!G193</f>
        <v>ORDER1905</v>
      </c>
      <c r="B193" s="14">
        <f>Txn_Details!F193</f>
        <v>45447</v>
      </c>
      <c r="C193" s="13" t="str">
        <f>Txn_Details!H193</f>
        <v>CUST9482</v>
      </c>
      <c r="D193" s="13" t="str">
        <f>Txn_Details!I193</f>
        <v>CheeseSlices</v>
      </c>
      <c r="E193" s="13">
        <f>VALUE(Txn_Details!J193)</f>
        <v>1</v>
      </c>
      <c r="F193" s="13">
        <f>value(Txn_Details!K193)</f>
        <v>60</v>
      </c>
    </row>
    <row r="194">
      <c r="A194" s="13" t="str">
        <f>Txn_Details!G194</f>
        <v>ORDER1904</v>
      </c>
      <c r="B194" s="14">
        <f>Txn_Details!F194</f>
        <v>45447</v>
      </c>
      <c r="C194" s="13" t="str">
        <f>Txn_Details!H194</f>
        <v>CUST8449</v>
      </c>
      <c r="D194" s="13" t="str">
        <f>Txn_Details!I194</f>
        <v>Sugar</v>
      </c>
      <c r="E194" s="13">
        <f>VALUE(Txn_Details!J194)</f>
        <v>1</v>
      </c>
      <c r="F194" s="13">
        <f>value(Txn_Details!K194)</f>
        <v>22.5</v>
      </c>
    </row>
    <row r="195">
      <c r="A195" s="13" t="str">
        <f>Txn_Details!G195</f>
        <v>ORDER1904</v>
      </c>
      <c r="B195" s="14">
        <f>Txn_Details!F195</f>
        <v>45447</v>
      </c>
      <c r="C195" s="13" t="str">
        <f>Txn_Details!H195</f>
        <v>CUST8449</v>
      </c>
      <c r="D195" s="13" t="str">
        <f>Txn_Details!I195</f>
        <v>CookingOil</v>
      </c>
      <c r="E195" s="13">
        <f>VALUE(Txn_Details!J195)</f>
        <v>1</v>
      </c>
      <c r="F195" s="13">
        <f>value(Txn_Details!K195)</f>
        <v>75</v>
      </c>
    </row>
    <row r="196">
      <c r="A196" s="13" t="str">
        <f>Txn_Details!G196</f>
        <v>ORDER1903</v>
      </c>
      <c r="B196" s="14">
        <f>Txn_Details!F196</f>
        <v>45447</v>
      </c>
      <c r="C196" s="13" t="str">
        <f>Txn_Details!H196</f>
        <v>CUST1520</v>
      </c>
      <c r="D196" s="13" t="str">
        <f>Txn_Details!I196</f>
        <v>TeaLeaves</v>
      </c>
      <c r="E196" s="13">
        <f>VALUE(Txn_Details!J196)</f>
        <v>2</v>
      </c>
      <c r="F196" s="13">
        <f>value(Txn_Details!K196)</f>
        <v>120</v>
      </c>
    </row>
    <row r="197">
      <c r="A197" s="13" t="str">
        <f>Txn_Details!G197</f>
        <v>ORDER1903</v>
      </c>
      <c r="B197" s="14">
        <f>Txn_Details!F197</f>
        <v>45447</v>
      </c>
      <c r="C197" s="13" t="str">
        <f>Txn_Details!H197</f>
        <v>CUST1520</v>
      </c>
      <c r="D197" s="13" t="str">
        <f>Txn_Details!I197</f>
        <v>CoffeePowder</v>
      </c>
      <c r="E197" s="13">
        <f>VALUE(Txn_Details!J197)</f>
        <v>2</v>
      </c>
      <c r="F197" s="13">
        <f>value(Txn_Details!K197)</f>
        <v>90</v>
      </c>
    </row>
    <row r="198">
      <c r="A198" s="13" t="str">
        <f>Txn_Details!G198</f>
        <v>ORDER1902</v>
      </c>
      <c r="B198" s="14">
        <f>Txn_Details!F198</f>
        <v>45447</v>
      </c>
      <c r="C198" s="13" t="str">
        <f>Txn_Details!H198</f>
        <v>CUST4271</v>
      </c>
      <c r="D198" s="13" t="str">
        <f>Txn_Details!I198</f>
        <v>Biscuits</v>
      </c>
      <c r="E198" s="13">
        <f>VALUE(Txn_Details!J198)</f>
        <v>2</v>
      </c>
      <c r="F198" s="13">
        <f>value(Txn_Details!K198)</f>
        <v>40</v>
      </c>
    </row>
    <row r="199">
      <c r="A199" s="13" t="str">
        <f>Txn_Details!G199</f>
        <v>ORDER1902</v>
      </c>
      <c r="B199" s="14">
        <f>Txn_Details!F199</f>
        <v>45447</v>
      </c>
      <c r="C199" s="13" t="str">
        <f>Txn_Details!H199</f>
        <v>CUST4271</v>
      </c>
      <c r="D199" s="13" t="str">
        <f>Txn_Details!I199</f>
        <v>Chocolates</v>
      </c>
      <c r="E199" s="13">
        <f>VALUE(Txn_Details!J199)</f>
        <v>1</v>
      </c>
      <c r="F199" s="13">
        <f>value(Txn_Details!K199)</f>
        <v>50</v>
      </c>
    </row>
    <row r="200">
      <c r="A200" s="13" t="str">
        <f>Txn_Details!G200</f>
        <v>ORDER1901</v>
      </c>
      <c r="B200" s="14">
        <f>Txn_Details!F200</f>
        <v>45447</v>
      </c>
      <c r="C200" s="13" t="str">
        <f>Txn_Details!H200</f>
        <v>CUST1509</v>
      </c>
      <c r="D200" s="13" t="str">
        <f>Txn_Details!I200</f>
        <v>IceCream</v>
      </c>
      <c r="E200" s="13">
        <f>VALUE(Txn_Details!J200)</f>
        <v>1</v>
      </c>
      <c r="F200" s="13">
        <f>value(Txn_Details!K200)</f>
        <v>90</v>
      </c>
    </row>
    <row r="201">
      <c r="A201" s="13" t="str">
        <f>Txn_Details!G201</f>
        <v>ORDER1901</v>
      </c>
      <c r="B201" s="14">
        <f>Txn_Details!F201</f>
        <v>45447</v>
      </c>
      <c r="C201" s="13" t="str">
        <f>Txn_Details!H201</f>
        <v>CUST1509</v>
      </c>
      <c r="D201" s="13" t="str">
        <f>Txn_Details!I201</f>
        <v>SoftDrink</v>
      </c>
      <c r="E201" s="13">
        <f>VALUE(Txn_Details!J201)</f>
        <v>1</v>
      </c>
      <c r="F201" s="13">
        <f>value(Txn_Details!K201)</f>
        <v>50</v>
      </c>
    </row>
    <row r="202">
      <c r="A202" s="13" t="str">
        <f>Txn_Details!G202</f>
        <v>ORDER1900</v>
      </c>
      <c r="B202" s="14">
        <f>Txn_Details!F202</f>
        <v>45447</v>
      </c>
      <c r="C202" s="13" t="str">
        <f>Txn_Details!H202</f>
        <v>CUST6869</v>
      </c>
      <c r="D202" s="13" t="str">
        <f>Txn_Details!I202</f>
        <v>BasmatiRice</v>
      </c>
      <c r="E202" s="13">
        <f>VALUE(Txn_Details!J202)</f>
        <v>1</v>
      </c>
      <c r="F202" s="13">
        <f>value(Txn_Details!K202)</f>
        <v>60</v>
      </c>
    </row>
    <row r="203">
      <c r="A203" s="13" t="str">
        <f>Txn_Details!G203</f>
        <v>ORDER1900</v>
      </c>
      <c r="B203" s="14">
        <f>Txn_Details!F203</f>
        <v>45447</v>
      </c>
      <c r="C203" s="13" t="str">
        <f>Txn_Details!H203</f>
        <v>CUST6869</v>
      </c>
      <c r="D203" s="13" t="str">
        <f>Txn_Details!I203</f>
        <v>WholeWheatBread</v>
      </c>
      <c r="E203" s="13">
        <f>VALUE(Txn_Details!J203)</f>
        <v>1</v>
      </c>
      <c r="F203" s="13">
        <f>value(Txn_Details!K203)</f>
        <v>20</v>
      </c>
    </row>
    <row r="204">
      <c r="A204" s="13" t="str">
        <f>Txn_Details!G204</f>
        <v>ORDER1899</v>
      </c>
      <c r="B204" s="14">
        <f>Txn_Details!F204</f>
        <v>45447</v>
      </c>
      <c r="C204" s="13" t="str">
        <f>Txn_Details!H204</f>
        <v>CUST6570</v>
      </c>
      <c r="D204" s="13" t="str">
        <f>Txn_Details!I204</f>
        <v>FreshMilk</v>
      </c>
      <c r="E204" s="13">
        <f>VALUE(Txn_Details!J204)</f>
        <v>1</v>
      </c>
      <c r="F204" s="13">
        <f>value(Txn_Details!K204)</f>
        <v>30</v>
      </c>
    </row>
    <row r="205">
      <c r="A205" s="13" t="str">
        <f>Txn_Details!G205</f>
        <v>ORDER1899</v>
      </c>
      <c r="B205" s="14">
        <f>Txn_Details!F205</f>
        <v>45447</v>
      </c>
      <c r="C205" s="13" t="str">
        <f>Txn_Details!H205</f>
        <v>CUST6570</v>
      </c>
      <c r="D205" s="13" t="str">
        <f>Txn_Details!I205</f>
        <v>Eggs</v>
      </c>
      <c r="E205" s="13">
        <f>VALUE(Txn_Details!J205)</f>
        <v>2</v>
      </c>
      <c r="F205" s="13">
        <f>value(Txn_Details!K205)</f>
        <v>80</v>
      </c>
    </row>
    <row r="206">
      <c r="A206" s="13" t="str">
        <f>Txn_Details!G206</f>
        <v>ORDER1898</v>
      </c>
      <c r="B206" s="14">
        <f>Txn_Details!F206</f>
        <v>45447</v>
      </c>
      <c r="C206" s="13" t="str">
        <f>Txn_Details!H206</f>
        <v>CUST1803</v>
      </c>
      <c r="D206" s="13" t="str">
        <f>Txn_Details!I206</f>
        <v>ChickenBreast</v>
      </c>
      <c r="E206" s="13">
        <f>VALUE(Txn_Details!J206)</f>
        <v>1</v>
      </c>
      <c r="F206" s="13">
        <f>value(Txn_Details!K206)</f>
        <v>125</v>
      </c>
    </row>
    <row r="207">
      <c r="A207" s="13" t="str">
        <f>Txn_Details!G207</f>
        <v>ORDER1898</v>
      </c>
      <c r="B207" s="14">
        <f>Txn_Details!F207</f>
        <v>45447</v>
      </c>
      <c r="C207" s="13" t="str">
        <f>Txn_Details!H207</f>
        <v>CUST1803</v>
      </c>
      <c r="D207" s="13" t="str">
        <f>Txn_Details!I207</f>
        <v>Apples</v>
      </c>
      <c r="E207" s="13">
        <f>VALUE(Txn_Details!J207)</f>
        <v>1</v>
      </c>
      <c r="F207" s="13">
        <f>value(Txn_Details!K207)</f>
        <v>75</v>
      </c>
    </row>
    <row r="208">
      <c r="A208" s="13" t="str">
        <f>Txn_Details!G208</f>
        <v>ORDER1897</v>
      </c>
      <c r="B208" s="14">
        <f>Txn_Details!F208</f>
        <v>45447</v>
      </c>
      <c r="C208" s="13" t="str">
        <f>Txn_Details!H208</f>
        <v>CUST7965</v>
      </c>
      <c r="D208" s="13" t="str">
        <f>Txn_Details!I208</f>
        <v>Bananas</v>
      </c>
      <c r="E208" s="13">
        <f>VALUE(Txn_Details!J208)</f>
        <v>1</v>
      </c>
      <c r="F208" s="13">
        <f>value(Txn_Details!K208)</f>
        <v>25</v>
      </c>
    </row>
    <row r="209">
      <c r="A209" s="13" t="str">
        <f>Txn_Details!G209</f>
        <v>ORDER1897</v>
      </c>
      <c r="B209" s="14">
        <f>Txn_Details!F209</f>
        <v>45447</v>
      </c>
      <c r="C209" s="13" t="str">
        <f>Txn_Details!H209</f>
        <v>CUST7965</v>
      </c>
      <c r="D209" s="13" t="str">
        <f>Txn_Details!I209</f>
        <v>Potatoes</v>
      </c>
      <c r="E209" s="13">
        <f>VALUE(Txn_Details!J209)</f>
        <v>2</v>
      </c>
      <c r="F209" s="13">
        <f>value(Txn_Details!K209)</f>
        <v>30</v>
      </c>
    </row>
    <row r="210">
      <c r="A210" s="13" t="str">
        <f>Txn_Details!G210</f>
        <v>ORDER1896</v>
      </c>
      <c r="B210" s="14">
        <f>Txn_Details!F210</f>
        <v>45447</v>
      </c>
      <c r="C210" s="13" t="str">
        <f>Txn_Details!H210</f>
        <v>CUST8449</v>
      </c>
      <c r="D210" s="13" t="str">
        <f>Txn_Details!I210</f>
        <v>Onions</v>
      </c>
      <c r="E210" s="13">
        <f>VALUE(Txn_Details!J210)</f>
        <v>1</v>
      </c>
      <c r="F210" s="13">
        <f>value(Txn_Details!K210)</f>
        <v>12.5</v>
      </c>
    </row>
    <row r="211">
      <c r="A211" s="13" t="str">
        <f>Txn_Details!G211</f>
        <v>ORDER1896</v>
      </c>
      <c r="B211" s="14">
        <f>Txn_Details!F211</f>
        <v>45447</v>
      </c>
      <c r="C211" s="13" t="str">
        <f>Txn_Details!H211</f>
        <v>CUST8449</v>
      </c>
      <c r="D211" s="13" t="str">
        <f>Txn_Details!I211</f>
        <v>Paneer</v>
      </c>
      <c r="E211" s="13">
        <f>VALUE(Txn_Details!J211)</f>
        <v>1</v>
      </c>
      <c r="F211" s="13">
        <f>value(Txn_Details!K211)</f>
        <v>40</v>
      </c>
    </row>
    <row r="212">
      <c r="A212" s="13" t="str">
        <f>Txn_Details!G212</f>
        <v>ORDER1895</v>
      </c>
      <c r="B212" s="14">
        <f>Txn_Details!F212</f>
        <v>45447</v>
      </c>
      <c r="C212" s="13" t="str">
        <f>Txn_Details!H212</f>
        <v>CUST8909</v>
      </c>
      <c r="D212" s="13" t="str">
        <f>Txn_Details!I212</f>
        <v>Butter</v>
      </c>
      <c r="E212" s="13">
        <f>VALUE(Txn_Details!J212)</f>
        <v>2</v>
      </c>
      <c r="F212" s="13">
        <f>value(Txn_Details!K212)</f>
        <v>250</v>
      </c>
    </row>
    <row r="213">
      <c r="A213" s="13" t="str">
        <f>Txn_Details!G213</f>
        <v>ORDER1895</v>
      </c>
      <c r="B213" s="14">
        <f>Txn_Details!F213</f>
        <v>45447</v>
      </c>
      <c r="C213" s="13" t="str">
        <f>Txn_Details!H213</f>
        <v>CUST8909</v>
      </c>
      <c r="D213" s="13" t="str">
        <f>Txn_Details!I213</f>
        <v>CheeseSlices</v>
      </c>
      <c r="E213" s="13">
        <f>VALUE(Txn_Details!J213)</f>
        <v>1</v>
      </c>
      <c r="F213" s="13">
        <f>value(Txn_Details!K213)</f>
        <v>60</v>
      </c>
    </row>
    <row r="214">
      <c r="A214" s="13" t="str">
        <f>Txn_Details!G214</f>
        <v>ORDER1894</v>
      </c>
      <c r="B214" s="14">
        <f>Txn_Details!F214</f>
        <v>45447</v>
      </c>
      <c r="C214" s="13" t="str">
        <f>Txn_Details!H214</f>
        <v>CUST2234</v>
      </c>
      <c r="D214" s="13" t="str">
        <f>Txn_Details!I214</f>
        <v>Sugar</v>
      </c>
      <c r="E214" s="13">
        <f>VALUE(Txn_Details!J214)</f>
        <v>1</v>
      </c>
      <c r="F214" s="13">
        <f>value(Txn_Details!K214)</f>
        <v>22.5</v>
      </c>
    </row>
    <row r="215">
      <c r="A215" s="13" t="str">
        <f>Txn_Details!G215</f>
        <v>ORDER1894</v>
      </c>
      <c r="B215" s="14">
        <f>Txn_Details!F215</f>
        <v>45447</v>
      </c>
      <c r="C215" s="13" t="str">
        <f>Txn_Details!H215</f>
        <v>CUST2234</v>
      </c>
      <c r="D215" s="13" t="str">
        <f>Txn_Details!I215</f>
        <v>CookingOil</v>
      </c>
      <c r="E215" s="13">
        <f>VALUE(Txn_Details!J215)</f>
        <v>1</v>
      </c>
      <c r="F215" s="13">
        <f>value(Txn_Details!K215)</f>
        <v>75</v>
      </c>
    </row>
    <row r="216">
      <c r="A216" s="13" t="str">
        <f>Txn_Details!G216</f>
        <v>ORDER1893</v>
      </c>
      <c r="B216" s="14">
        <f>Txn_Details!F216</f>
        <v>45447</v>
      </c>
      <c r="C216" s="13" t="str">
        <f>Txn_Details!H216</f>
        <v>CUST1879</v>
      </c>
      <c r="D216" s="13" t="str">
        <f>Txn_Details!I216</f>
        <v>TeaLeaves</v>
      </c>
      <c r="E216" s="13">
        <f>VALUE(Txn_Details!J216)</f>
        <v>1</v>
      </c>
      <c r="F216" s="13">
        <f>value(Txn_Details!K216)</f>
        <v>60</v>
      </c>
    </row>
    <row r="217">
      <c r="A217" s="13" t="str">
        <f>Txn_Details!G217</f>
        <v>ORDER1893</v>
      </c>
      <c r="B217" s="14">
        <f>Txn_Details!F217</f>
        <v>45447</v>
      </c>
      <c r="C217" s="13" t="str">
        <f>Txn_Details!H217</f>
        <v>CUST1879</v>
      </c>
      <c r="D217" s="13" t="str">
        <f>Txn_Details!I217</f>
        <v>CoffeePowder</v>
      </c>
      <c r="E217" s="13">
        <f>VALUE(Txn_Details!J217)</f>
        <v>1</v>
      </c>
      <c r="F217" s="13">
        <f>value(Txn_Details!K217)</f>
        <v>45</v>
      </c>
    </row>
    <row r="218">
      <c r="A218" s="13" t="str">
        <f>Txn_Details!G218</f>
        <v>ORDER1892</v>
      </c>
      <c r="B218" s="14">
        <f>Txn_Details!F218</f>
        <v>45446</v>
      </c>
      <c r="C218" s="13" t="str">
        <f>Txn_Details!H218</f>
        <v>CUST7965</v>
      </c>
      <c r="D218" s="13" t="str">
        <f>Txn_Details!I218</f>
        <v>Biscuits</v>
      </c>
      <c r="E218" s="13">
        <f>VALUE(Txn_Details!J218)</f>
        <v>1</v>
      </c>
      <c r="F218" s="13">
        <f>value(Txn_Details!K218)</f>
        <v>20</v>
      </c>
    </row>
    <row r="219">
      <c r="A219" s="13" t="str">
        <f>Txn_Details!G219</f>
        <v>ORDER1892</v>
      </c>
      <c r="B219" s="14">
        <f>Txn_Details!F219</f>
        <v>45446</v>
      </c>
      <c r="C219" s="13" t="str">
        <f>Txn_Details!H219</f>
        <v>CUST7965</v>
      </c>
      <c r="D219" s="13" t="str">
        <f>Txn_Details!I219</f>
        <v>Chocolates</v>
      </c>
      <c r="E219" s="13">
        <f>VALUE(Txn_Details!J219)</f>
        <v>1</v>
      </c>
      <c r="F219" s="13">
        <f>value(Txn_Details!K219)</f>
        <v>50</v>
      </c>
    </row>
    <row r="220">
      <c r="A220" s="13" t="str">
        <f>Txn_Details!G220</f>
        <v>ORDER1891</v>
      </c>
      <c r="B220" s="14">
        <f>Txn_Details!F220</f>
        <v>45446</v>
      </c>
      <c r="C220" s="13" t="str">
        <f>Txn_Details!H220</f>
        <v>CUST3384</v>
      </c>
      <c r="D220" s="13" t="str">
        <f>Txn_Details!I220</f>
        <v>IceCream</v>
      </c>
      <c r="E220" s="13">
        <f>VALUE(Txn_Details!J220)</f>
        <v>1</v>
      </c>
      <c r="F220" s="13">
        <f>value(Txn_Details!K220)</f>
        <v>90</v>
      </c>
    </row>
    <row r="221">
      <c r="A221" s="13" t="str">
        <f>Txn_Details!G221</f>
        <v>ORDER1891</v>
      </c>
      <c r="B221" s="14">
        <f>Txn_Details!F221</f>
        <v>45446</v>
      </c>
      <c r="C221" s="13" t="str">
        <f>Txn_Details!H221</f>
        <v>CUST3384</v>
      </c>
      <c r="D221" s="13" t="str">
        <f>Txn_Details!I221</f>
        <v>SoftDrink</v>
      </c>
      <c r="E221" s="13">
        <f>VALUE(Txn_Details!J221)</f>
        <v>2</v>
      </c>
      <c r="F221" s="13">
        <f>value(Txn_Details!K221)</f>
        <v>100</v>
      </c>
    </row>
    <row r="222">
      <c r="A222" s="13" t="str">
        <f>Txn_Details!G222</f>
        <v>ORDER1890</v>
      </c>
      <c r="B222" s="14">
        <f>Txn_Details!F222</f>
        <v>45446</v>
      </c>
      <c r="C222" s="13" t="str">
        <f>Txn_Details!H222</f>
        <v>CUST2658</v>
      </c>
      <c r="D222" s="13" t="str">
        <f>Txn_Details!I222</f>
        <v>BasmatiRice</v>
      </c>
      <c r="E222" s="13">
        <f>VALUE(Txn_Details!J222)</f>
        <v>2</v>
      </c>
      <c r="F222" s="13">
        <f>value(Txn_Details!K222)</f>
        <v>120</v>
      </c>
    </row>
    <row r="223">
      <c r="A223" s="13" t="str">
        <f>Txn_Details!G223</f>
        <v>ORDER1890</v>
      </c>
      <c r="B223" s="14">
        <f>Txn_Details!F223</f>
        <v>45446</v>
      </c>
      <c r="C223" s="13" t="str">
        <f>Txn_Details!H223</f>
        <v>CUST2658</v>
      </c>
      <c r="D223" s="13" t="str">
        <f>Txn_Details!I223</f>
        <v>WholeWheatBread</v>
      </c>
      <c r="E223" s="13">
        <f>VALUE(Txn_Details!J223)</f>
        <v>1</v>
      </c>
      <c r="F223" s="13">
        <f>value(Txn_Details!K223)</f>
        <v>20</v>
      </c>
    </row>
    <row r="224">
      <c r="A224" s="13" t="str">
        <f>Txn_Details!G224</f>
        <v>ORDER1889</v>
      </c>
      <c r="B224" s="14">
        <f>Txn_Details!F224</f>
        <v>45446</v>
      </c>
      <c r="C224" s="13" t="str">
        <f>Txn_Details!H224</f>
        <v>CUST4675</v>
      </c>
      <c r="D224" s="13" t="str">
        <f>Txn_Details!I224</f>
        <v>FreshMilk</v>
      </c>
      <c r="E224" s="13">
        <f>VALUE(Txn_Details!J224)</f>
        <v>1</v>
      </c>
      <c r="F224" s="13">
        <f>value(Txn_Details!K224)</f>
        <v>30</v>
      </c>
    </row>
    <row r="225">
      <c r="A225" s="13" t="str">
        <f>Txn_Details!G225</f>
        <v>ORDER1889</v>
      </c>
      <c r="B225" s="14">
        <f>Txn_Details!F225</f>
        <v>45446</v>
      </c>
      <c r="C225" s="13" t="str">
        <f>Txn_Details!H225</f>
        <v>CUST4675</v>
      </c>
      <c r="D225" s="13" t="str">
        <f>Txn_Details!I225</f>
        <v>Eggs</v>
      </c>
      <c r="E225" s="13">
        <f>VALUE(Txn_Details!J225)</f>
        <v>1</v>
      </c>
      <c r="F225" s="13">
        <f>value(Txn_Details!K225)</f>
        <v>40</v>
      </c>
    </row>
    <row r="226">
      <c r="A226" s="13" t="str">
        <f>Txn_Details!G226</f>
        <v>ORDER1888</v>
      </c>
      <c r="B226" s="14">
        <f>Txn_Details!F226</f>
        <v>45446</v>
      </c>
      <c r="C226" s="13" t="str">
        <f>Txn_Details!H226</f>
        <v>CUST1879</v>
      </c>
      <c r="D226" s="13" t="str">
        <f>Txn_Details!I226</f>
        <v>ChickenBreast</v>
      </c>
      <c r="E226" s="13">
        <f>VALUE(Txn_Details!J226)</f>
        <v>1</v>
      </c>
      <c r="F226" s="13">
        <f>value(Txn_Details!K226)</f>
        <v>125</v>
      </c>
    </row>
    <row r="227">
      <c r="A227" s="13" t="str">
        <f>Txn_Details!G227</f>
        <v>ORDER1888</v>
      </c>
      <c r="B227" s="14">
        <f>Txn_Details!F227</f>
        <v>45446</v>
      </c>
      <c r="C227" s="13" t="str">
        <f>Txn_Details!H227</f>
        <v>CUST1879</v>
      </c>
      <c r="D227" s="13" t="str">
        <f>Txn_Details!I227</f>
        <v>Apples</v>
      </c>
      <c r="E227" s="13">
        <f>VALUE(Txn_Details!J227)</f>
        <v>2</v>
      </c>
      <c r="F227" s="13">
        <f>value(Txn_Details!K227)</f>
        <v>150</v>
      </c>
    </row>
    <row r="228">
      <c r="A228" s="13" t="str">
        <f>Txn_Details!G228</f>
        <v>ORDER1887</v>
      </c>
      <c r="B228" s="14">
        <f>Txn_Details!F228</f>
        <v>45446</v>
      </c>
      <c r="C228" s="13" t="str">
        <f>Txn_Details!H228</f>
        <v>CUST8951</v>
      </c>
      <c r="D228" s="13" t="str">
        <f>Txn_Details!I228</f>
        <v>Bananas</v>
      </c>
      <c r="E228" s="13">
        <f>VALUE(Txn_Details!J228)</f>
        <v>1</v>
      </c>
      <c r="F228" s="13">
        <f>value(Txn_Details!K228)</f>
        <v>25</v>
      </c>
    </row>
    <row r="229">
      <c r="A229" s="13" t="str">
        <f>Txn_Details!G229</f>
        <v>ORDER1887</v>
      </c>
      <c r="B229" s="14">
        <f>Txn_Details!F229</f>
        <v>45446</v>
      </c>
      <c r="C229" s="13" t="str">
        <f>Txn_Details!H229</f>
        <v>CUST8951</v>
      </c>
      <c r="D229" s="13" t="str">
        <f>Txn_Details!I229</f>
        <v>Potatoes</v>
      </c>
      <c r="E229" s="13">
        <f>VALUE(Txn_Details!J229)</f>
        <v>1</v>
      </c>
      <c r="F229" s="13">
        <f>value(Txn_Details!K229)</f>
        <v>15</v>
      </c>
    </row>
    <row r="230">
      <c r="A230" s="13" t="str">
        <f>Txn_Details!G230</f>
        <v>ORDER1886</v>
      </c>
      <c r="B230" s="14">
        <f>Txn_Details!F230</f>
        <v>45446</v>
      </c>
      <c r="C230" s="13" t="str">
        <f>Txn_Details!H230</f>
        <v>CUST1803</v>
      </c>
      <c r="D230" s="13" t="str">
        <f>Txn_Details!I230</f>
        <v>Onions</v>
      </c>
      <c r="E230" s="13">
        <f>VALUE(Txn_Details!J230)</f>
        <v>1</v>
      </c>
      <c r="F230" s="13">
        <f>value(Txn_Details!K230)</f>
        <v>12.5</v>
      </c>
    </row>
    <row r="231">
      <c r="A231" s="13" t="str">
        <f>Txn_Details!G231</f>
        <v>ORDER1886</v>
      </c>
      <c r="B231" s="14">
        <f>Txn_Details!F231</f>
        <v>45446</v>
      </c>
      <c r="C231" s="13" t="str">
        <f>Txn_Details!H231</f>
        <v>CUST1803</v>
      </c>
      <c r="D231" s="13" t="str">
        <f>Txn_Details!I231</f>
        <v>Paneer</v>
      </c>
      <c r="E231" s="13">
        <f>VALUE(Txn_Details!J231)</f>
        <v>1</v>
      </c>
      <c r="F231" s="13">
        <f>value(Txn_Details!K231)</f>
        <v>40</v>
      </c>
    </row>
    <row r="232">
      <c r="A232" s="13" t="str">
        <f>Txn_Details!G232</f>
        <v>ORDER1885</v>
      </c>
      <c r="B232" s="14">
        <f>Txn_Details!F232</f>
        <v>45446</v>
      </c>
      <c r="C232" s="13" t="str">
        <f>Txn_Details!H232</f>
        <v>CUST2970</v>
      </c>
      <c r="D232" s="13" t="str">
        <f>Txn_Details!I232</f>
        <v>Butter</v>
      </c>
      <c r="E232" s="13">
        <f>VALUE(Txn_Details!J232)</f>
        <v>2</v>
      </c>
      <c r="F232" s="13">
        <f>value(Txn_Details!K232)</f>
        <v>250</v>
      </c>
    </row>
    <row r="233">
      <c r="A233" s="13" t="str">
        <f>Txn_Details!G233</f>
        <v>ORDER1885</v>
      </c>
      <c r="B233" s="14">
        <f>Txn_Details!F233</f>
        <v>45446</v>
      </c>
      <c r="C233" s="13" t="str">
        <f>Txn_Details!H233</f>
        <v>CUST2970</v>
      </c>
      <c r="D233" s="13" t="str">
        <f>Txn_Details!I233</f>
        <v>CheeseSlices</v>
      </c>
      <c r="E233" s="13">
        <f>VALUE(Txn_Details!J233)</f>
        <v>2</v>
      </c>
      <c r="F233" s="13">
        <f>value(Txn_Details!K233)</f>
        <v>120</v>
      </c>
    </row>
    <row r="234">
      <c r="A234" s="13" t="str">
        <f>Txn_Details!G234</f>
        <v>ORDER1884</v>
      </c>
      <c r="B234" s="14">
        <f>Txn_Details!F234</f>
        <v>45446</v>
      </c>
      <c r="C234" s="13" t="str">
        <f>Txn_Details!H234</f>
        <v>CUST5349</v>
      </c>
      <c r="D234" s="13" t="str">
        <f>Txn_Details!I234</f>
        <v>Sugar</v>
      </c>
      <c r="E234" s="13">
        <f>VALUE(Txn_Details!J234)</f>
        <v>1</v>
      </c>
      <c r="F234" s="13">
        <f>value(Txn_Details!K234)</f>
        <v>22.5</v>
      </c>
    </row>
    <row r="235">
      <c r="A235" s="13" t="str">
        <f>Txn_Details!G235</f>
        <v>ORDER1884</v>
      </c>
      <c r="B235" s="14">
        <f>Txn_Details!F235</f>
        <v>45446</v>
      </c>
      <c r="C235" s="13" t="str">
        <f>Txn_Details!H235</f>
        <v>CUST5349</v>
      </c>
      <c r="D235" s="13" t="str">
        <f>Txn_Details!I235</f>
        <v>CookingOil</v>
      </c>
      <c r="E235" s="13">
        <f>VALUE(Txn_Details!J235)</f>
        <v>1</v>
      </c>
      <c r="F235" s="13">
        <f>value(Txn_Details!K235)</f>
        <v>75</v>
      </c>
    </row>
    <row r="236">
      <c r="A236" s="13" t="str">
        <f>Txn_Details!G236</f>
        <v>ORDER1883</v>
      </c>
      <c r="B236" s="14">
        <f>Txn_Details!F236</f>
        <v>45446</v>
      </c>
      <c r="C236" s="13" t="str">
        <f>Txn_Details!H236</f>
        <v>CUST1502</v>
      </c>
      <c r="D236" s="13" t="str">
        <f>Txn_Details!I236</f>
        <v>TeaLeaves</v>
      </c>
      <c r="E236" s="13">
        <f>VALUE(Txn_Details!J236)</f>
        <v>2</v>
      </c>
      <c r="F236" s="13">
        <f>value(Txn_Details!K236)</f>
        <v>120</v>
      </c>
    </row>
    <row r="237">
      <c r="A237" s="13" t="str">
        <f>Txn_Details!G237</f>
        <v>ORDER1883</v>
      </c>
      <c r="B237" s="14">
        <f>Txn_Details!F237</f>
        <v>45446</v>
      </c>
      <c r="C237" s="13" t="str">
        <f>Txn_Details!H237</f>
        <v>CUST1502</v>
      </c>
      <c r="D237" s="13" t="str">
        <f>Txn_Details!I237</f>
        <v>CoffeePowder</v>
      </c>
      <c r="E237" s="13">
        <f>VALUE(Txn_Details!J237)</f>
        <v>1</v>
      </c>
      <c r="F237" s="13">
        <f>value(Txn_Details!K237)</f>
        <v>45</v>
      </c>
    </row>
    <row r="238">
      <c r="A238" s="13" t="str">
        <f>Txn_Details!G238</f>
        <v>ORDER1882</v>
      </c>
      <c r="B238" s="14">
        <f>Txn_Details!F238</f>
        <v>45446</v>
      </c>
      <c r="C238" s="13" t="str">
        <f>Txn_Details!H238</f>
        <v>CUST5670</v>
      </c>
      <c r="D238" s="13" t="str">
        <f>Txn_Details!I238</f>
        <v>Biscuits</v>
      </c>
      <c r="E238" s="13">
        <f>VALUE(Txn_Details!J238)</f>
        <v>1</v>
      </c>
      <c r="F238" s="13">
        <f>value(Txn_Details!K238)</f>
        <v>20</v>
      </c>
    </row>
    <row r="239">
      <c r="A239" s="13" t="str">
        <f>Txn_Details!G239</f>
        <v>ORDER1882</v>
      </c>
      <c r="B239" s="14">
        <f>Txn_Details!F239</f>
        <v>45446</v>
      </c>
      <c r="C239" s="13" t="str">
        <f>Txn_Details!H239</f>
        <v>CUST5670</v>
      </c>
      <c r="D239" s="13" t="str">
        <f>Txn_Details!I239</f>
        <v>Chocolates</v>
      </c>
      <c r="E239" s="13">
        <f>VALUE(Txn_Details!J239)</f>
        <v>1</v>
      </c>
      <c r="F239" s="13">
        <f>value(Txn_Details!K239)</f>
        <v>50</v>
      </c>
    </row>
    <row r="240">
      <c r="A240" s="13" t="str">
        <f>Txn_Details!G240</f>
        <v>ORDER1881</v>
      </c>
      <c r="B240" s="14">
        <f>Txn_Details!F240</f>
        <v>45446</v>
      </c>
      <c r="C240" s="13" t="str">
        <f>Txn_Details!H240</f>
        <v>CUST2169</v>
      </c>
      <c r="D240" s="13" t="str">
        <f>Txn_Details!I240</f>
        <v>IceCream</v>
      </c>
      <c r="E240" s="13">
        <f>VALUE(Txn_Details!J240)</f>
        <v>1</v>
      </c>
      <c r="F240" s="13">
        <f>value(Txn_Details!K240)</f>
        <v>90</v>
      </c>
    </row>
    <row r="241">
      <c r="A241" s="13" t="str">
        <f>Txn_Details!G241</f>
        <v>ORDER1881</v>
      </c>
      <c r="B241" s="14">
        <f>Txn_Details!F241</f>
        <v>45446</v>
      </c>
      <c r="C241" s="13" t="str">
        <f>Txn_Details!H241</f>
        <v>CUST2169</v>
      </c>
      <c r="D241" s="13" t="str">
        <f>Txn_Details!I241</f>
        <v>SoftDrink</v>
      </c>
      <c r="E241" s="13">
        <f>VALUE(Txn_Details!J241)</f>
        <v>1</v>
      </c>
      <c r="F241" s="13">
        <f>value(Txn_Details!K241)</f>
        <v>50</v>
      </c>
    </row>
    <row r="242">
      <c r="A242" s="13" t="str">
        <f>Txn_Details!G242</f>
        <v>ORDER1880</v>
      </c>
      <c r="B242" s="14">
        <f>Txn_Details!F242</f>
        <v>45446</v>
      </c>
      <c r="C242" s="13" t="str">
        <f>Txn_Details!H242</f>
        <v>CUST8909</v>
      </c>
      <c r="D242" s="13" t="str">
        <f>Txn_Details!I242</f>
        <v>BasmatiRice</v>
      </c>
      <c r="E242" s="13">
        <f>VALUE(Txn_Details!J242)</f>
        <v>1</v>
      </c>
      <c r="F242" s="13">
        <f>value(Txn_Details!K242)</f>
        <v>60</v>
      </c>
    </row>
    <row r="243">
      <c r="A243" s="13" t="str">
        <f>Txn_Details!G243</f>
        <v>ORDER1880</v>
      </c>
      <c r="B243" s="14">
        <f>Txn_Details!F243</f>
        <v>45446</v>
      </c>
      <c r="C243" s="13" t="str">
        <f>Txn_Details!H243</f>
        <v>CUST8909</v>
      </c>
      <c r="D243" s="13" t="str">
        <f>Txn_Details!I243</f>
        <v>WholeWheatBread</v>
      </c>
      <c r="E243" s="13">
        <f>VALUE(Txn_Details!J243)</f>
        <v>1</v>
      </c>
      <c r="F243" s="13">
        <f>value(Txn_Details!K243)</f>
        <v>20</v>
      </c>
    </row>
    <row r="244">
      <c r="A244" s="13" t="str">
        <f>Txn_Details!G244</f>
        <v>ORDER1879</v>
      </c>
      <c r="B244" s="14">
        <f>Txn_Details!F244</f>
        <v>45446</v>
      </c>
      <c r="C244" s="13" t="str">
        <f>Txn_Details!H244</f>
        <v>CUST8924</v>
      </c>
      <c r="D244" s="13" t="str">
        <f>Txn_Details!I244</f>
        <v>FreshMilk</v>
      </c>
      <c r="E244" s="13">
        <f>VALUE(Txn_Details!J244)</f>
        <v>1</v>
      </c>
      <c r="F244" s="13">
        <f>value(Txn_Details!K244)</f>
        <v>30</v>
      </c>
    </row>
    <row r="245">
      <c r="A245" s="13" t="str">
        <f>Txn_Details!G245</f>
        <v>ORDER1879</v>
      </c>
      <c r="B245" s="14">
        <f>Txn_Details!F245</f>
        <v>45446</v>
      </c>
      <c r="C245" s="13" t="str">
        <f>Txn_Details!H245</f>
        <v>CUST8924</v>
      </c>
      <c r="D245" s="13" t="str">
        <f>Txn_Details!I245</f>
        <v>Eggs</v>
      </c>
      <c r="E245" s="13">
        <f>VALUE(Txn_Details!J245)</f>
        <v>1</v>
      </c>
      <c r="F245" s="13">
        <f>value(Txn_Details!K245)</f>
        <v>40</v>
      </c>
    </row>
    <row r="246">
      <c r="A246" s="13" t="str">
        <f>Txn_Details!G246</f>
        <v>ORDER1878</v>
      </c>
      <c r="B246" s="14">
        <f>Txn_Details!F246</f>
        <v>45446</v>
      </c>
      <c r="C246" s="13" t="str">
        <f>Txn_Details!H246</f>
        <v>CUST5670</v>
      </c>
      <c r="D246" s="13" t="str">
        <f>Txn_Details!I246</f>
        <v>ChickenBreast</v>
      </c>
      <c r="E246" s="13">
        <f>VALUE(Txn_Details!J246)</f>
        <v>2</v>
      </c>
      <c r="F246" s="13">
        <f>value(Txn_Details!K246)</f>
        <v>250</v>
      </c>
    </row>
    <row r="247">
      <c r="A247" s="13" t="str">
        <f>Txn_Details!G247</f>
        <v>ORDER1878</v>
      </c>
      <c r="B247" s="14">
        <f>Txn_Details!F247</f>
        <v>45446</v>
      </c>
      <c r="C247" s="13" t="str">
        <f>Txn_Details!H247</f>
        <v>CUST5670</v>
      </c>
      <c r="D247" s="13" t="str">
        <f>Txn_Details!I247</f>
        <v>Apples</v>
      </c>
      <c r="E247" s="13">
        <f>VALUE(Txn_Details!J247)</f>
        <v>2</v>
      </c>
      <c r="F247" s="13">
        <f>value(Txn_Details!K247)</f>
        <v>150</v>
      </c>
    </row>
    <row r="248">
      <c r="A248" s="13" t="str">
        <f>Txn_Details!G248</f>
        <v>ORDER1877</v>
      </c>
      <c r="B248" s="14">
        <f>Txn_Details!F248</f>
        <v>45445</v>
      </c>
      <c r="C248" s="13" t="str">
        <f>Txn_Details!H248</f>
        <v>CUST8724</v>
      </c>
      <c r="D248" s="13" t="str">
        <f>Txn_Details!I248</f>
        <v>Bananas</v>
      </c>
      <c r="E248" s="13">
        <f>VALUE(Txn_Details!J248)</f>
        <v>2</v>
      </c>
      <c r="F248" s="13">
        <f>value(Txn_Details!K248)</f>
        <v>50</v>
      </c>
    </row>
    <row r="249">
      <c r="A249" s="13" t="str">
        <f>Txn_Details!G249</f>
        <v>ORDER1877</v>
      </c>
      <c r="B249" s="14">
        <f>Txn_Details!F249</f>
        <v>45445</v>
      </c>
      <c r="C249" s="13" t="str">
        <f>Txn_Details!H249</f>
        <v>CUST8724</v>
      </c>
      <c r="D249" s="13" t="str">
        <f>Txn_Details!I249</f>
        <v>Potatoes</v>
      </c>
      <c r="E249" s="13">
        <f>VALUE(Txn_Details!J249)</f>
        <v>1</v>
      </c>
      <c r="F249" s="13">
        <f>value(Txn_Details!K249)</f>
        <v>15</v>
      </c>
    </row>
    <row r="250">
      <c r="A250" s="13" t="str">
        <f>Txn_Details!G250</f>
        <v>ORDER1876</v>
      </c>
      <c r="B250" s="14">
        <f>Txn_Details!F250</f>
        <v>45445</v>
      </c>
      <c r="C250" s="13" t="str">
        <f>Txn_Details!H250</f>
        <v>CUST9148</v>
      </c>
      <c r="D250" s="13" t="str">
        <f>Txn_Details!I250</f>
        <v>Onions</v>
      </c>
      <c r="E250" s="13">
        <f>VALUE(Txn_Details!J250)</f>
        <v>2</v>
      </c>
      <c r="F250" s="13">
        <f>value(Txn_Details!K250)</f>
        <v>25</v>
      </c>
    </row>
    <row r="251">
      <c r="A251" s="13" t="str">
        <f>Txn_Details!G251</f>
        <v>ORDER1876</v>
      </c>
      <c r="B251" s="14">
        <f>Txn_Details!F251</f>
        <v>45445</v>
      </c>
      <c r="C251" s="13" t="str">
        <f>Txn_Details!H251</f>
        <v>CUST9148</v>
      </c>
      <c r="D251" s="13" t="str">
        <f>Txn_Details!I251</f>
        <v>Paneer</v>
      </c>
      <c r="E251" s="13">
        <f>VALUE(Txn_Details!J251)</f>
        <v>1</v>
      </c>
      <c r="F251" s="13">
        <f>value(Txn_Details!K251)</f>
        <v>40</v>
      </c>
    </row>
    <row r="252">
      <c r="A252" s="13" t="str">
        <f>Txn_Details!G252</f>
        <v>ORDER1875</v>
      </c>
      <c r="B252" s="14">
        <f>Txn_Details!F252</f>
        <v>45445</v>
      </c>
      <c r="C252" s="13" t="str">
        <f>Txn_Details!H252</f>
        <v>CUST6570</v>
      </c>
      <c r="D252" s="13" t="str">
        <f>Txn_Details!I252</f>
        <v>Butter</v>
      </c>
      <c r="E252" s="13">
        <f>VALUE(Txn_Details!J252)</f>
        <v>1</v>
      </c>
      <c r="F252" s="13">
        <f>value(Txn_Details!K252)</f>
        <v>125</v>
      </c>
    </row>
    <row r="253">
      <c r="A253" s="13" t="str">
        <f>Txn_Details!G253</f>
        <v>ORDER1875</v>
      </c>
      <c r="B253" s="14">
        <f>Txn_Details!F253</f>
        <v>45445</v>
      </c>
      <c r="C253" s="13" t="str">
        <f>Txn_Details!H253</f>
        <v>CUST6570</v>
      </c>
      <c r="D253" s="13" t="str">
        <f>Txn_Details!I253</f>
        <v>CheeseSlices</v>
      </c>
      <c r="E253" s="13">
        <f>VALUE(Txn_Details!J253)</f>
        <v>1</v>
      </c>
      <c r="F253" s="13">
        <f>value(Txn_Details!K253)</f>
        <v>60</v>
      </c>
    </row>
    <row r="254">
      <c r="A254" s="13" t="str">
        <f>Txn_Details!G254</f>
        <v>ORDER1874</v>
      </c>
      <c r="B254" s="14">
        <f>Txn_Details!F254</f>
        <v>45445</v>
      </c>
      <c r="C254" s="13" t="str">
        <f>Txn_Details!H254</f>
        <v>CUST8924</v>
      </c>
      <c r="D254" s="13" t="str">
        <f>Txn_Details!I254</f>
        <v>Sugar</v>
      </c>
      <c r="E254" s="13">
        <f>VALUE(Txn_Details!J254)</f>
        <v>2</v>
      </c>
      <c r="F254" s="13">
        <f>value(Txn_Details!K254)</f>
        <v>45</v>
      </c>
    </row>
    <row r="255">
      <c r="A255" s="13" t="str">
        <f>Txn_Details!G255</f>
        <v>ORDER1874</v>
      </c>
      <c r="B255" s="14">
        <f>Txn_Details!F255</f>
        <v>45445</v>
      </c>
      <c r="C255" s="13" t="str">
        <f>Txn_Details!H255</f>
        <v>CUST8924</v>
      </c>
      <c r="D255" s="13" t="str">
        <f>Txn_Details!I255</f>
        <v>CookingOil</v>
      </c>
      <c r="E255" s="13">
        <f>VALUE(Txn_Details!J255)</f>
        <v>1</v>
      </c>
      <c r="F255" s="13">
        <f>value(Txn_Details!K255)</f>
        <v>75</v>
      </c>
    </row>
    <row r="256">
      <c r="A256" s="13" t="str">
        <f>Txn_Details!G256</f>
        <v>ORDER1873</v>
      </c>
      <c r="B256" s="14">
        <f>Txn_Details!F256</f>
        <v>45445</v>
      </c>
      <c r="C256" s="13" t="str">
        <f>Txn_Details!H256</f>
        <v>CUST2527</v>
      </c>
      <c r="D256" s="13" t="str">
        <f>Txn_Details!I256</f>
        <v>TeaLeaves</v>
      </c>
      <c r="E256" s="13">
        <f>VALUE(Txn_Details!J256)</f>
        <v>1</v>
      </c>
      <c r="F256" s="13">
        <f>value(Txn_Details!K256)</f>
        <v>60</v>
      </c>
    </row>
    <row r="257">
      <c r="A257" s="13" t="str">
        <f>Txn_Details!G257</f>
        <v>ORDER1873</v>
      </c>
      <c r="B257" s="14">
        <f>Txn_Details!F257</f>
        <v>45445</v>
      </c>
      <c r="C257" s="13" t="str">
        <f>Txn_Details!H257</f>
        <v>CUST2527</v>
      </c>
      <c r="D257" s="13" t="str">
        <f>Txn_Details!I257</f>
        <v>CoffeePowder</v>
      </c>
      <c r="E257" s="13">
        <f>VALUE(Txn_Details!J257)</f>
        <v>1</v>
      </c>
      <c r="F257" s="13">
        <f>value(Txn_Details!K257)</f>
        <v>45</v>
      </c>
    </row>
    <row r="258">
      <c r="A258" s="13" t="str">
        <f>Txn_Details!G258</f>
        <v>ORDER1872</v>
      </c>
      <c r="B258" s="14">
        <f>Txn_Details!F258</f>
        <v>45445</v>
      </c>
      <c r="C258" s="13" t="str">
        <f>Txn_Details!H258</f>
        <v>CUST6228</v>
      </c>
      <c r="D258" s="13" t="str">
        <f>Txn_Details!I258</f>
        <v>Biscuits</v>
      </c>
      <c r="E258" s="13">
        <f>VALUE(Txn_Details!J258)</f>
        <v>1</v>
      </c>
      <c r="F258" s="13">
        <f>value(Txn_Details!K258)</f>
        <v>20</v>
      </c>
    </row>
    <row r="259">
      <c r="A259" s="13" t="str">
        <f>Txn_Details!G259</f>
        <v>ORDER1872</v>
      </c>
      <c r="B259" s="14">
        <f>Txn_Details!F259</f>
        <v>45445</v>
      </c>
      <c r="C259" s="13" t="str">
        <f>Txn_Details!H259</f>
        <v>CUST6228</v>
      </c>
      <c r="D259" s="13" t="str">
        <f>Txn_Details!I259</f>
        <v>Chocolates</v>
      </c>
      <c r="E259" s="13">
        <f>VALUE(Txn_Details!J259)</f>
        <v>1</v>
      </c>
      <c r="F259" s="13">
        <f>value(Txn_Details!K259)</f>
        <v>50</v>
      </c>
    </row>
    <row r="260">
      <c r="A260" s="13" t="str">
        <f>Txn_Details!G260</f>
        <v>ORDER1871</v>
      </c>
      <c r="B260" s="14">
        <f>Txn_Details!F260</f>
        <v>45445</v>
      </c>
      <c r="C260" s="13" t="str">
        <f>Txn_Details!H260</f>
        <v>CUST2982</v>
      </c>
      <c r="D260" s="13" t="str">
        <f>Txn_Details!I260</f>
        <v>IceCream</v>
      </c>
      <c r="E260" s="13">
        <f>VALUE(Txn_Details!J260)</f>
        <v>1</v>
      </c>
      <c r="F260" s="13">
        <f>value(Txn_Details!K260)</f>
        <v>90</v>
      </c>
    </row>
    <row r="261">
      <c r="A261" s="13" t="str">
        <f>Txn_Details!G261</f>
        <v>ORDER1871</v>
      </c>
      <c r="B261" s="14">
        <f>Txn_Details!F261</f>
        <v>45445</v>
      </c>
      <c r="C261" s="13" t="str">
        <f>Txn_Details!H261</f>
        <v>CUST2982</v>
      </c>
      <c r="D261" s="13" t="str">
        <f>Txn_Details!I261</f>
        <v>SoftDrink</v>
      </c>
      <c r="E261" s="13">
        <f>VALUE(Txn_Details!J261)</f>
        <v>2</v>
      </c>
      <c r="F261" s="13">
        <f>value(Txn_Details!K261)</f>
        <v>100</v>
      </c>
    </row>
    <row r="262">
      <c r="A262" s="13" t="str">
        <f>Txn_Details!G262</f>
        <v>ORDER1870</v>
      </c>
      <c r="B262" s="14">
        <f>Txn_Details!F262</f>
        <v>45445</v>
      </c>
      <c r="C262" s="13" t="str">
        <f>Txn_Details!H262</f>
        <v>CUST3392</v>
      </c>
      <c r="D262" s="13" t="str">
        <f>Txn_Details!I262</f>
        <v>BasmatiRice</v>
      </c>
      <c r="E262" s="13">
        <f>VALUE(Txn_Details!J262)</f>
        <v>1</v>
      </c>
      <c r="F262" s="13">
        <f>value(Txn_Details!K262)</f>
        <v>60</v>
      </c>
    </row>
    <row r="263">
      <c r="A263" s="13" t="str">
        <f>Txn_Details!G263</f>
        <v>ORDER1870</v>
      </c>
      <c r="B263" s="14">
        <f>Txn_Details!F263</f>
        <v>45445</v>
      </c>
      <c r="C263" s="13" t="str">
        <f>Txn_Details!H263</f>
        <v>CUST3392</v>
      </c>
      <c r="D263" s="13" t="str">
        <f>Txn_Details!I263</f>
        <v>WholeWheatBread</v>
      </c>
      <c r="E263" s="13">
        <f>VALUE(Txn_Details!J263)</f>
        <v>1</v>
      </c>
      <c r="F263" s="13">
        <f>value(Txn_Details!K263)</f>
        <v>20</v>
      </c>
    </row>
    <row r="264">
      <c r="A264" s="13" t="str">
        <f>Txn_Details!G264</f>
        <v>ORDER1869</v>
      </c>
      <c r="B264" s="14">
        <f>Txn_Details!F264</f>
        <v>45445</v>
      </c>
      <c r="C264" s="13" t="str">
        <f>Txn_Details!H264</f>
        <v>CUST3392</v>
      </c>
      <c r="D264" s="13" t="str">
        <f>Txn_Details!I264</f>
        <v>FreshMilk</v>
      </c>
      <c r="E264" s="13">
        <f>VALUE(Txn_Details!J264)</f>
        <v>1</v>
      </c>
      <c r="F264" s="13">
        <f>value(Txn_Details!K264)</f>
        <v>30</v>
      </c>
    </row>
    <row r="265">
      <c r="A265" s="13" t="str">
        <f>Txn_Details!G265</f>
        <v>ORDER1869</v>
      </c>
      <c r="B265" s="14">
        <f>Txn_Details!F265</f>
        <v>45445</v>
      </c>
      <c r="C265" s="13" t="str">
        <f>Txn_Details!H265</f>
        <v>CUST3392</v>
      </c>
      <c r="D265" s="13" t="str">
        <f>Txn_Details!I265</f>
        <v>Eggs</v>
      </c>
      <c r="E265" s="13">
        <f>VALUE(Txn_Details!J265)</f>
        <v>1</v>
      </c>
      <c r="F265" s="13">
        <f>value(Txn_Details!K265)</f>
        <v>40</v>
      </c>
    </row>
    <row r="266">
      <c r="A266" s="13" t="str">
        <f>Txn_Details!G266</f>
        <v>ORDER1868</v>
      </c>
      <c r="B266" s="14">
        <f>Txn_Details!F266</f>
        <v>45445</v>
      </c>
      <c r="C266" s="13" t="str">
        <f>Txn_Details!H266</f>
        <v>CUST8924</v>
      </c>
      <c r="D266" s="13" t="str">
        <f>Txn_Details!I266</f>
        <v>ChickenBreast</v>
      </c>
      <c r="E266" s="13">
        <f>VALUE(Txn_Details!J266)</f>
        <v>1</v>
      </c>
      <c r="F266" s="13">
        <f>value(Txn_Details!K266)</f>
        <v>125</v>
      </c>
    </row>
    <row r="267">
      <c r="A267" s="13" t="str">
        <f>Txn_Details!G267</f>
        <v>ORDER1868</v>
      </c>
      <c r="B267" s="14">
        <f>Txn_Details!F267</f>
        <v>45445</v>
      </c>
      <c r="C267" s="13" t="str">
        <f>Txn_Details!H267</f>
        <v>CUST8924</v>
      </c>
      <c r="D267" s="13" t="str">
        <f>Txn_Details!I267</f>
        <v>Apples</v>
      </c>
      <c r="E267" s="13">
        <f>VALUE(Txn_Details!J267)</f>
        <v>1</v>
      </c>
      <c r="F267" s="13">
        <f>value(Txn_Details!K267)</f>
        <v>75</v>
      </c>
    </row>
    <row r="268">
      <c r="A268" s="13" t="str">
        <f>Txn_Details!G268</f>
        <v>ORDER1867</v>
      </c>
      <c r="B268" s="14">
        <f>Txn_Details!F268</f>
        <v>45445</v>
      </c>
      <c r="C268" s="13" t="str">
        <f>Txn_Details!H268</f>
        <v>CUST8951</v>
      </c>
      <c r="D268" s="13" t="str">
        <f>Txn_Details!I268</f>
        <v>Bananas</v>
      </c>
      <c r="E268" s="13">
        <f>VALUE(Txn_Details!J268)</f>
        <v>1</v>
      </c>
      <c r="F268" s="13">
        <f>value(Txn_Details!K268)</f>
        <v>25</v>
      </c>
    </row>
    <row r="269">
      <c r="A269" s="13" t="str">
        <f>Txn_Details!G269</f>
        <v>ORDER1867</v>
      </c>
      <c r="B269" s="14">
        <f>Txn_Details!F269</f>
        <v>45445</v>
      </c>
      <c r="C269" s="13" t="str">
        <f>Txn_Details!H269</f>
        <v>CUST8951</v>
      </c>
      <c r="D269" s="13" t="str">
        <f>Txn_Details!I269</f>
        <v>Potatoes</v>
      </c>
      <c r="E269" s="13">
        <f>VALUE(Txn_Details!J269)</f>
        <v>1</v>
      </c>
      <c r="F269" s="13">
        <f>value(Txn_Details!K269)</f>
        <v>15</v>
      </c>
    </row>
    <row r="270">
      <c r="A270" s="13" t="str">
        <f>Txn_Details!G270</f>
        <v>ORDER1866</v>
      </c>
      <c r="B270" s="14">
        <f>Txn_Details!F270</f>
        <v>45445</v>
      </c>
      <c r="C270" s="13" t="str">
        <f>Txn_Details!H270</f>
        <v>CUST8724</v>
      </c>
      <c r="D270" s="13" t="str">
        <f>Txn_Details!I270</f>
        <v>Onions</v>
      </c>
      <c r="E270" s="13">
        <f>VALUE(Txn_Details!J270)</f>
        <v>1</v>
      </c>
      <c r="F270" s="13">
        <f>value(Txn_Details!K270)</f>
        <v>12.5</v>
      </c>
    </row>
    <row r="271">
      <c r="A271" s="13" t="str">
        <f>Txn_Details!G271</f>
        <v>ORDER1866</v>
      </c>
      <c r="B271" s="14">
        <f>Txn_Details!F271</f>
        <v>45445</v>
      </c>
      <c r="C271" s="13" t="str">
        <f>Txn_Details!H271</f>
        <v>CUST8724</v>
      </c>
      <c r="D271" s="13" t="str">
        <f>Txn_Details!I271</f>
        <v>Paneer</v>
      </c>
      <c r="E271" s="13">
        <f>VALUE(Txn_Details!J271)</f>
        <v>1</v>
      </c>
      <c r="F271" s="13">
        <f>value(Txn_Details!K271)</f>
        <v>40</v>
      </c>
    </row>
    <row r="272">
      <c r="A272" s="13" t="str">
        <f>Txn_Details!G272</f>
        <v>ORDER1865</v>
      </c>
      <c r="B272" s="14">
        <f>Txn_Details!F272</f>
        <v>45445</v>
      </c>
      <c r="C272" s="13" t="str">
        <f>Txn_Details!H272</f>
        <v>CUST2124</v>
      </c>
      <c r="D272" s="13" t="str">
        <f>Txn_Details!I272</f>
        <v>Butter</v>
      </c>
      <c r="E272" s="13">
        <f>VALUE(Txn_Details!J272)</f>
        <v>1</v>
      </c>
      <c r="F272" s="13">
        <f>value(Txn_Details!K272)</f>
        <v>125</v>
      </c>
    </row>
    <row r="273">
      <c r="A273" s="13" t="str">
        <f>Txn_Details!G273</f>
        <v>ORDER1865</v>
      </c>
      <c r="B273" s="14">
        <f>Txn_Details!F273</f>
        <v>45445</v>
      </c>
      <c r="C273" s="13" t="str">
        <f>Txn_Details!H273</f>
        <v>CUST2124</v>
      </c>
      <c r="D273" s="13" t="str">
        <f>Txn_Details!I273</f>
        <v>CheeseSlices</v>
      </c>
      <c r="E273" s="13">
        <f>VALUE(Txn_Details!J273)</f>
        <v>1</v>
      </c>
      <c r="F273" s="13">
        <f>value(Txn_Details!K273)</f>
        <v>60</v>
      </c>
    </row>
    <row r="274">
      <c r="A274" s="13" t="str">
        <f>Txn_Details!G274</f>
        <v>ORDER1864</v>
      </c>
      <c r="B274" s="14">
        <f>Txn_Details!F274</f>
        <v>45445</v>
      </c>
      <c r="C274" s="13" t="str">
        <f>Txn_Details!H274</f>
        <v>CUST7461</v>
      </c>
      <c r="D274" s="13" t="str">
        <f>Txn_Details!I274</f>
        <v>Sugar</v>
      </c>
      <c r="E274" s="13">
        <f>VALUE(Txn_Details!J274)</f>
        <v>1</v>
      </c>
      <c r="F274" s="13">
        <f>value(Txn_Details!K274)</f>
        <v>22.5</v>
      </c>
    </row>
    <row r="275">
      <c r="A275" s="13" t="str">
        <f>Txn_Details!G275</f>
        <v>ORDER1864</v>
      </c>
      <c r="B275" s="14">
        <f>Txn_Details!F275</f>
        <v>45445</v>
      </c>
      <c r="C275" s="13" t="str">
        <f>Txn_Details!H275</f>
        <v>CUST7461</v>
      </c>
      <c r="D275" s="13" t="str">
        <f>Txn_Details!I275</f>
        <v>CookingOil</v>
      </c>
      <c r="E275" s="13">
        <f>VALUE(Txn_Details!J275)</f>
        <v>1</v>
      </c>
      <c r="F275" s="13">
        <f>value(Txn_Details!K275)</f>
        <v>75</v>
      </c>
    </row>
    <row r="276">
      <c r="A276" s="13" t="str">
        <f>Txn_Details!G276</f>
        <v>ORDER1863</v>
      </c>
      <c r="B276" s="14">
        <f>Txn_Details!F276</f>
        <v>45445</v>
      </c>
      <c r="C276" s="13" t="str">
        <f>Txn_Details!H276</f>
        <v>CUST2970</v>
      </c>
      <c r="D276" s="13" t="str">
        <f>Txn_Details!I276</f>
        <v>TeaLeaves</v>
      </c>
      <c r="E276" s="13">
        <f>VALUE(Txn_Details!J276)</f>
        <v>2</v>
      </c>
      <c r="F276" s="13">
        <f>value(Txn_Details!K276)</f>
        <v>120</v>
      </c>
    </row>
    <row r="277">
      <c r="A277" s="13" t="str">
        <f>Txn_Details!G277</f>
        <v>ORDER1863</v>
      </c>
      <c r="B277" s="14">
        <f>Txn_Details!F277</f>
        <v>45445</v>
      </c>
      <c r="C277" s="13" t="str">
        <f>Txn_Details!H277</f>
        <v>CUST2970</v>
      </c>
      <c r="D277" s="13" t="str">
        <f>Txn_Details!I277</f>
        <v>CoffeePowder</v>
      </c>
      <c r="E277" s="13">
        <f>VALUE(Txn_Details!J277)</f>
        <v>1</v>
      </c>
      <c r="F277" s="13">
        <f>value(Txn_Details!K277)</f>
        <v>45</v>
      </c>
    </row>
    <row r="278">
      <c r="A278" s="13" t="str">
        <f>Txn_Details!G278</f>
        <v>ORDER1862</v>
      </c>
      <c r="B278" s="14">
        <f>Txn_Details!F278</f>
        <v>45445</v>
      </c>
      <c r="C278" s="13" t="str">
        <f>Txn_Details!H278</f>
        <v>CUST8355</v>
      </c>
      <c r="D278" s="13" t="str">
        <f>Txn_Details!I278</f>
        <v>Biscuits</v>
      </c>
      <c r="E278" s="13">
        <f>VALUE(Txn_Details!J278)</f>
        <v>1</v>
      </c>
      <c r="F278" s="13">
        <f>value(Txn_Details!K278)</f>
        <v>20</v>
      </c>
    </row>
    <row r="279">
      <c r="A279" s="13" t="str">
        <f>Txn_Details!G279</f>
        <v>ORDER1862</v>
      </c>
      <c r="B279" s="14">
        <f>Txn_Details!F279</f>
        <v>45445</v>
      </c>
      <c r="C279" s="13" t="str">
        <f>Txn_Details!H279</f>
        <v>CUST8355</v>
      </c>
      <c r="D279" s="13" t="str">
        <f>Txn_Details!I279</f>
        <v>Chocolates</v>
      </c>
      <c r="E279" s="13">
        <f>VALUE(Txn_Details!J279)</f>
        <v>1</v>
      </c>
      <c r="F279" s="13">
        <f>value(Txn_Details!K279)</f>
        <v>50</v>
      </c>
    </row>
    <row r="280">
      <c r="A280" s="13" t="str">
        <f>Txn_Details!G280</f>
        <v>ORDER1861</v>
      </c>
      <c r="B280" s="14">
        <f>Txn_Details!F280</f>
        <v>45444</v>
      </c>
      <c r="C280" s="13" t="str">
        <f>Txn_Details!H280</f>
        <v>CUST8924</v>
      </c>
      <c r="D280" s="13" t="str">
        <f>Txn_Details!I280</f>
        <v>IceCream</v>
      </c>
      <c r="E280" s="13">
        <f>VALUE(Txn_Details!J280)</f>
        <v>1</v>
      </c>
      <c r="F280" s="13">
        <f>value(Txn_Details!K280)</f>
        <v>90</v>
      </c>
    </row>
    <row r="281">
      <c r="A281" s="13" t="str">
        <f>Txn_Details!G281</f>
        <v>ORDER1861</v>
      </c>
      <c r="B281" s="14">
        <f>Txn_Details!F281</f>
        <v>45444</v>
      </c>
      <c r="C281" s="13" t="str">
        <f>Txn_Details!H281</f>
        <v>CUST8924</v>
      </c>
      <c r="D281" s="13" t="str">
        <f>Txn_Details!I281</f>
        <v>SoftDrink</v>
      </c>
      <c r="E281" s="13">
        <f>VALUE(Txn_Details!J281)</f>
        <v>1</v>
      </c>
      <c r="F281" s="13">
        <f>value(Txn_Details!K281)</f>
        <v>50</v>
      </c>
    </row>
    <row r="282">
      <c r="A282" s="13" t="str">
        <f>Txn_Details!G282</f>
        <v>ORDER1860</v>
      </c>
      <c r="B282" s="14">
        <f>Txn_Details!F282</f>
        <v>45444</v>
      </c>
      <c r="C282" s="13" t="str">
        <f>Txn_Details!H282</f>
        <v>CUST8924</v>
      </c>
      <c r="D282" s="13" t="str">
        <f>Txn_Details!I282</f>
        <v>BasmatiRice</v>
      </c>
      <c r="E282" s="13">
        <f>VALUE(Txn_Details!J282)</f>
        <v>1</v>
      </c>
      <c r="F282" s="13">
        <f>value(Txn_Details!K282)</f>
        <v>60</v>
      </c>
    </row>
    <row r="283">
      <c r="A283" s="13" t="str">
        <f>Txn_Details!G283</f>
        <v>ORDER1860</v>
      </c>
      <c r="B283" s="14">
        <f>Txn_Details!F283</f>
        <v>45444</v>
      </c>
      <c r="C283" s="13" t="str">
        <f>Txn_Details!H283</f>
        <v>CUST8924</v>
      </c>
      <c r="D283" s="13" t="str">
        <f>Txn_Details!I283</f>
        <v>WholeWheatBread</v>
      </c>
      <c r="E283" s="13">
        <f>VALUE(Txn_Details!J283)</f>
        <v>1</v>
      </c>
      <c r="F283" s="13">
        <f>value(Txn_Details!K283)</f>
        <v>20</v>
      </c>
    </row>
    <row r="284">
      <c r="A284" s="13" t="str">
        <f>Txn_Details!G284</f>
        <v>ORDER1859</v>
      </c>
      <c r="B284" s="14">
        <f>Txn_Details!F284</f>
        <v>45444</v>
      </c>
      <c r="C284" s="13" t="str">
        <f>Txn_Details!H284</f>
        <v>CUST6818</v>
      </c>
      <c r="D284" s="13" t="str">
        <f>Txn_Details!I284</f>
        <v>FreshMilk</v>
      </c>
      <c r="E284" s="13">
        <f>VALUE(Txn_Details!J284)</f>
        <v>1</v>
      </c>
      <c r="F284" s="13">
        <f>value(Txn_Details!K284)</f>
        <v>30</v>
      </c>
    </row>
    <row r="285">
      <c r="A285" s="13" t="str">
        <f>Txn_Details!G285</f>
        <v>ORDER1859</v>
      </c>
      <c r="B285" s="14">
        <f>Txn_Details!F285</f>
        <v>45444</v>
      </c>
      <c r="C285" s="13" t="str">
        <f>Txn_Details!H285</f>
        <v>CUST6818</v>
      </c>
      <c r="D285" s="13" t="str">
        <f>Txn_Details!I285</f>
        <v>Eggs</v>
      </c>
      <c r="E285" s="13">
        <f>VALUE(Txn_Details!J285)</f>
        <v>1</v>
      </c>
      <c r="F285" s="13">
        <f>value(Txn_Details!K285)</f>
        <v>40</v>
      </c>
    </row>
    <row r="286">
      <c r="A286" s="13" t="str">
        <f>Txn_Details!G286</f>
        <v>ORDER1858</v>
      </c>
      <c r="B286" s="14">
        <f>Txn_Details!F286</f>
        <v>45444</v>
      </c>
      <c r="C286" s="13" t="str">
        <f>Txn_Details!H286</f>
        <v>CUST1509</v>
      </c>
      <c r="D286" s="13" t="str">
        <f>Txn_Details!I286</f>
        <v>ChickenBreast</v>
      </c>
      <c r="E286" s="13">
        <f>VALUE(Txn_Details!J286)</f>
        <v>1</v>
      </c>
      <c r="F286" s="13">
        <f>value(Txn_Details!K286)</f>
        <v>125</v>
      </c>
    </row>
    <row r="287">
      <c r="A287" s="13" t="str">
        <f>Txn_Details!G287</f>
        <v>ORDER1858</v>
      </c>
      <c r="B287" s="14">
        <f>Txn_Details!F287</f>
        <v>45444</v>
      </c>
      <c r="C287" s="13" t="str">
        <f>Txn_Details!H287</f>
        <v>CUST1509</v>
      </c>
      <c r="D287" s="13" t="str">
        <f>Txn_Details!I287</f>
        <v>Apples</v>
      </c>
      <c r="E287" s="13">
        <f>VALUE(Txn_Details!J287)</f>
        <v>2</v>
      </c>
      <c r="F287" s="13">
        <f>value(Txn_Details!K287)</f>
        <v>150</v>
      </c>
    </row>
    <row r="288">
      <c r="A288" s="13" t="str">
        <f>Txn_Details!G288</f>
        <v>ORDER1857</v>
      </c>
      <c r="B288" s="14">
        <f>Txn_Details!F288</f>
        <v>45444</v>
      </c>
      <c r="C288" s="13" t="str">
        <f>Txn_Details!H288</f>
        <v>CUST1960</v>
      </c>
      <c r="D288" s="13" t="str">
        <f>Txn_Details!I288</f>
        <v>Bananas</v>
      </c>
      <c r="E288" s="13">
        <f>VALUE(Txn_Details!J288)</f>
        <v>1</v>
      </c>
      <c r="F288" s="13">
        <f>value(Txn_Details!K288)</f>
        <v>25</v>
      </c>
    </row>
    <row r="289">
      <c r="A289" s="13" t="str">
        <f>Txn_Details!G289</f>
        <v>ORDER1857</v>
      </c>
      <c r="B289" s="14">
        <f>Txn_Details!F289</f>
        <v>45444</v>
      </c>
      <c r="C289" s="13" t="str">
        <f>Txn_Details!H289</f>
        <v>CUST1960</v>
      </c>
      <c r="D289" s="13" t="str">
        <f>Txn_Details!I289</f>
        <v>Potatoes</v>
      </c>
      <c r="E289" s="13">
        <f>VALUE(Txn_Details!J289)</f>
        <v>1</v>
      </c>
      <c r="F289" s="13">
        <f>value(Txn_Details!K289)</f>
        <v>15</v>
      </c>
    </row>
    <row r="290">
      <c r="A290" s="13" t="str">
        <f>Txn_Details!G290</f>
        <v>ORDER1856</v>
      </c>
      <c r="B290" s="14">
        <f>Txn_Details!F290</f>
        <v>45444</v>
      </c>
      <c r="C290" s="13" t="str">
        <f>Txn_Details!H290</f>
        <v>CUST6570</v>
      </c>
      <c r="D290" s="13" t="str">
        <f>Txn_Details!I290</f>
        <v>Onions</v>
      </c>
      <c r="E290" s="13">
        <f>VALUE(Txn_Details!J290)</f>
        <v>2</v>
      </c>
      <c r="F290" s="13">
        <f>value(Txn_Details!K290)</f>
        <v>25</v>
      </c>
    </row>
    <row r="291">
      <c r="A291" s="13" t="str">
        <f>Txn_Details!G291</f>
        <v>ORDER1856</v>
      </c>
      <c r="B291" s="14">
        <f>Txn_Details!F291</f>
        <v>45444</v>
      </c>
      <c r="C291" s="13" t="str">
        <f>Txn_Details!H291</f>
        <v>CUST6570</v>
      </c>
      <c r="D291" s="13" t="str">
        <f>Txn_Details!I291</f>
        <v>Paneer</v>
      </c>
      <c r="E291" s="13">
        <f>VALUE(Txn_Details!J291)</f>
        <v>1</v>
      </c>
      <c r="F291" s="13">
        <f>value(Txn_Details!K291)</f>
        <v>40</v>
      </c>
    </row>
    <row r="292">
      <c r="A292" s="13" t="str">
        <f>Txn_Details!G292</f>
        <v>ORDER1855</v>
      </c>
      <c r="B292" s="14">
        <f>Txn_Details!F292</f>
        <v>45444</v>
      </c>
      <c r="C292" s="13" t="str">
        <f>Txn_Details!H292</f>
        <v>CUST9409</v>
      </c>
      <c r="D292" s="13" t="str">
        <f>Txn_Details!I292</f>
        <v>Butter</v>
      </c>
      <c r="E292" s="13">
        <f>VALUE(Txn_Details!J292)</f>
        <v>2</v>
      </c>
      <c r="F292" s="13">
        <f>value(Txn_Details!K292)</f>
        <v>250</v>
      </c>
    </row>
    <row r="293">
      <c r="A293" s="13" t="str">
        <f>Txn_Details!G293</f>
        <v>ORDER1855</v>
      </c>
      <c r="B293" s="14">
        <f>Txn_Details!F293</f>
        <v>45444</v>
      </c>
      <c r="C293" s="13" t="str">
        <f>Txn_Details!H293</f>
        <v>CUST9409</v>
      </c>
      <c r="D293" s="13" t="str">
        <f>Txn_Details!I293</f>
        <v>CheeseSlices</v>
      </c>
      <c r="E293" s="13">
        <f>VALUE(Txn_Details!J293)</f>
        <v>1</v>
      </c>
      <c r="F293" s="13">
        <f>value(Txn_Details!K293)</f>
        <v>60</v>
      </c>
    </row>
    <row r="294">
      <c r="A294" s="13" t="str">
        <f>Txn_Details!G294</f>
        <v>ORDER1854</v>
      </c>
      <c r="B294" s="14">
        <f>Txn_Details!F294</f>
        <v>45444</v>
      </c>
      <c r="C294" s="13" t="str">
        <f>Txn_Details!H294</f>
        <v>CUST8924</v>
      </c>
      <c r="D294" s="13" t="str">
        <f>Txn_Details!I294</f>
        <v>Sugar</v>
      </c>
      <c r="E294" s="13">
        <f>VALUE(Txn_Details!J294)</f>
        <v>2</v>
      </c>
      <c r="F294" s="13">
        <f>value(Txn_Details!K294)</f>
        <v>45</v>
      </c>
    </row>
    <row r="295">
      <c r="A295" s="13" t="str">
        <f>Txn_Details!G295</f>
        <v>ORDER1854</v>
      </c>
      <c r="B295" s="14">
        <f>Txn_Details!F295</f>
        <v>45444</v>
      </c>
      <c r="C295" s="13" t="str">
        <f>Txn_Details!H295</f>
        <v>CUST8924</v>
      </c>
      <c r="D295" s="13" t="str">
        <f>Txn_Details!I295</f>
        <v>CookingOil</v>
      </c>
      <c r="E295" s="13">
        <f>VALUE(Txn_Details!J295)</f>
        <v>2</v>
      </c>
      <c r="F295" s="13">
        <f>value(Txn_Details!K295)</f>
        <v>150</v>
      </c>
    </row>
    <row r="296">
      <c r="A296" s="13" t="str">
        <f>Txn_Details!G296</f>
        <v>ORDER1853</v>
      </c>
      <c r="B296" s="14">
        <f>Txn_Details!F296</f>
        <v>45444</v>
      </c>
      <c r="C296" s="13" t="str">
        <f>Txn_Details!H296</f>
        <v>CUST8616</v>
      </c>
      <c r="D296" s="13" t="str">
        <f>Txn_Details!I296</f>
        <v>TeaLeaves</v>
      </c>
      <c r="E296" s="13">
        <f>VALUE(Txn_Details!J296)</f>
        <v>1</v>
      </c>
      <c r="F296" s="13">
        <f>value(Txn_Details!K296)</f>
        <v>60</v>
      </c>
    </row>
    <row r="297">
      <c r="A297" s="13" t="str">
        <f>Txn_Details!G297</f>
        <v>ORDER1853</v>
      </c>
      <c r="B297" s="14">
        <f>Txn_Details!F297</f>
        <v>45444</v>
      </c>
      <c r="C297" s="13" t="str">
        <f>Txn_Details!H297</f>
        <v>CUST8616</v>
      </c>
      <c r="D297" s="13" t="str">
        <f>Txn_Details!I297</f>
        <v>CoffeePowder</v>
      </c>
      <c r="E297" s="13">
        <f>VALUE(Txn_Details!J297)</f>
        <v>1</v>
      </c>
      <c r="F297" s="13">
        <f>value(Txn_Details!K297)</f>
        <v>45</v>
      </c>
    </row>
    <row r="298">
      <c r="A298" s="13" t="str">
        <f>Txn_Details!G298</f>
        <v>ORDER1852</v>
      </c>
      <c r="B298" s="14">
        <f>Txn_Details!F298</f>
        <v>45444</v>
      </c>
      <c r="C298" s="13" t="str">
        <f>Txn_Details!H298</f>
        <v>CUST6818</v>
      </c>
      <c r="D298" s="13" t="str">
        <f>Txn_Details!I298</f>
        <v>Biscuits</v>
      </c>
      <c r="E298" s="13">
        <f>VALUE(Txn_Details!J298)</f>
        <v>1</v>
      </c>
      <c r="F298" s="13">
        <f>value(Txn_Details!K298)</f>
        <v>20</v>
      </c>
    </row>
    <row r="299">
      <c r="A299" s="13" t="str">
        <f>Txn_Details!G299</f>
        <v>ORDER1852</v>
      </c>
      <c r="B299" s="14">
        <f>Txn_Details!F299</f>
        <v>45444</v>
      </c>
      <c r="C299" s="13" t="str">
        <f>Txn_Details!H299</f>
        <v>CUST6818</v>
      </c>
      <c r="D299" s="13" t="str">
        <f>Txn_Details!I299</f>
        <v>Chocolates</v>
      </c>
      <c r="E299" s="13">
        <f>VALUE(Txn_Details!J299)</f>
        <v>1</v>
      </c>
      <c r="F299" s="13">
        <f>value(Txn_Details!K299)</f>
        <v>50</v>
      </c>
    </row>
    <row r="300">
      <c r="A300" s="13" t="str">
        <f>Txn_Details!G300</f>
        <v>ORDER1851</v>
      </c>
      <c r="B300" s="14">
        <f>Txn_Details!F300</f>
        <v>45443</v>
      </c>
      <c r="C300" s="13" t="str">
        <f>Txn_Details!H300</f>
        <v>CUST3384</v>
      </c>
      <c r="D300" s="13" t="str">
        <f>Txn_Details!I300</f>
        <v>IceCream</v>
      </c>
      <c r="E300" s="13">
        <f>VALUE(Txn_Details!J300)</f>
        <v>2</v>
      </c>
      <c r="F300" s="13">
        <f>value(Txn_Details!K300)</f>
        <v>180</v>
      </c>
    </row>
    <row r="301">
      <c r="A301" s="13" t="str">
        <f>Txn_Details!G301</f>
        <v>ORDER1851</v>
      </c>
      <c r="B301" s="14">
        <f>Txn_Details!F301</f>
        <v>45443</v>
      </c>
      <c r="C301" s="13" t="str">
        <f>Txn_Details!H301</f>
        <v>CUST3384</v>
      </c>
      <c r="D301" s="13" t="str">
        <f>Txn_Details!I301</f>
        <v>SoftDrink</v>
      </c>
      <c r="E301" s="13">
        <f>VALUE(Txn_Details!J301)</f>
        <v>1</v>
      </c>
      <c r="F301" s="13">
        <f>value(Txn_Details!K301)</f>
        <v>50</v>
      </c>
    </row>
    <row r="302">
      <c r="A302" s="13" t="str">
        <f>Txn_Details!G302</f>
        <v>ORDER1850</v>
      </c>
      <c r="B302" s="14">
        <f>Txn_Details!F302</f>
        <v>45443</v>
      </c>
      <c r="C302" s="13" t="str">
        <f>Txn_Details!H302</f>
        <v>CUST2658</v>
      </c>
      <c r="D302" s="13" t="str">
        <f>Txn_Details!I302</f>
        <v>BasmatiRice</v>
      </c>
      <c r="E302" s="13">
        <f>VALUE(Txn_Details!J302)</f>
        <v>1</v>
      </c>
      <c r="F302" s="13">
        <f>value(Txn_Details!K302)</f>
        <v>60</v>
      </c>
    </row>
    <row r="303">
      <c r="A303" s="13" t="str">
        <f>Txn_Details!G303</f>
        <v>ORDER1850</v>
      </c>
      <c r="B303" s="14">
        <f>Txn_Details!F303</f>
        <v>45443</v>
      </c>
      <c r="C303" s="13" t="str">
        <f>Txn_Details!H303</f>
        <v>CUST2658</v>
      </c>
      <c r="D303" s="13" t="str">
        <f>Txn_Details!I303</f>
        <v>WholeWheatBread</v>
      </c>
      <c r="E303" s="13">
        <f>VALUE(Txn_Details!J303)</f>
        <v>1</v>
      </c>
      <c r="F303" s="13">
        <f>value(Txn_Details!K303)</f>
        <v>20</v>
      </c>
    </row>
    <row r="304">
      <c r="A304" s="13" t="str">
        <f>Txn_Details!G304</f>
        <v>ORDER1849</v>
      </c>
      <c r="B304" s="14">
        <f>Txn_Details!F304</f>
        <v>45443</v>
      </c>
      <c r="C304" s="13" t="str">
        <f>Txn_Details!H304</f>
        <v>CUST4675</v>
      </c>
      <c r="D304" s="13" t="str">
        <f>Txn_Details!I304</f>
        <v>FreshMilk</v>
      </c>
      <c r="E304" s="13">
        <f>VALUE(Txn_Details!J304)</f>
        <v>2</v>
      </c>
      <c r="F304" s="13">
        <f>value(Txn_Details!K304)</f>
        <v>60</v>
      </c>
    </row>
    <row r="305">
      <c r="A305" s="13" t="str">
        <f>Txn_Details!G305</f>
        <v>ORDER1849</v>
      </c>
      <c r="B305" s="14">
        <f>Txn_Details!F305</f>
        <v>45443</v>
      </c>
      <c r="C305" s="13" t="str">
        <f>Txn_Details!H305</f>
        <v>CUST4675</v>
      </c>
      <c r="D305" s="13" t="str">
        <f>Txn_Details!I305</f>
        <v>Eggs</v>
      </c>
      <c r="E305" s="13">
        <f>VALUE(Txn_Details!J305)</f>
        <v>1</v>
      </c>
      <c r="F305" s="13">
        <f>value(Txn_Details!K305)</f>
        <v>40</v>
      </c>
    </row>
    <row r="306">
      <c r="A306" s="13" t="str">
        <f>Txn_Details!G306</f>
        <v>ORDER1848</v>
      </c>
      <c r="B306" s="14">
        <f>Txn_Details!F306</f>
        <v>45443</v>
      </c>
      <c r="C306" s="13" t="str">
        <f>Txn_Details!H306</f>
        <v>CUST8317</v>
      </c>
      <c r="D306" s="13" t="str">
        <f>Txn_Details!I306</f>
        <v>ChickenBreast</v>
      </c>
      <c r="E306" s="13">
        <f>VALUE(Txn_Details!J306)</f>
        <v>1</v>
      </c>
      <c r="F306" s="13">
        <f>value(Txn_Details!K306)</f>
        <v>125</v>
      </c>
    </row>
    <row r="307">
      <c r="A307" s="13" t="str">
        <f>Txn_Details!G307</f>
        <v>ORDER1848</v>
      </c>
      <c r="B307" s="14">
        <f>Txn_Details!F307</f>
        <v>45443</v>
      </c>
      <c r="C307" s="13" t="str">
        <f>Txn_Details!H307</f>
        <v>CUST8317</v>
      </c>
      <c r="D307" s="13" t="str">
        <f>Txn_Details!I307</f>
        <v>Apples</v>
      </c>
      <c r="E307" s="13">
        <f>VALUE(Txn_Details!J307)</f>
        <v>1</v>
      </c>
      <c r="F307" s="13">
        <f>value(Txn_Details!K307)</f>
        <v>75</v>
      </c>
    </row>
    <row r="308">
      <c r="A308" s="13" t="str">
        <f>Txn_Details!G308</f>
        <v>ORDER1847</v>
      </c>
      <c r="B308" s="14">
        <f>Txn_Details!F308</f>
        <v>45443</v>
      </c>
      <c r="C308" s="13" t="str">
        <f>Txn_Details!H308</f>
        <v>CUST4271</v>
      </c>
      <c r="D308" s="13" t="str">
        <f>Txn_Details!I308</f>
        <v>Bananas</v>
      </c>
      <c r="E308" s="13">
        <f>VALUE(Txn_Details!J308)</f>
        <v>1</v>
      </c>
      <c r="F308" s="13">
        <f>value(Txn_Details!K308)</f>
        <v>25</v>
      </c>
    </row>
    <row r="309">
      <c r="A309" s="13" t="str">
        <f>Txn_Details!G309</f>
        <v>ORDER1847</v>
      </c>
      <c r="B309" s="14">
        <f>Txn_Details!F309</f>
        <v>45443</v>
      </c>
      <c r="C309" s="13" t="str">
        <f>Txn_Details!H309</f>
        <v>CUST4271</v>
      </c>
      <c r="D309" s="13" t="str">
        <f>Txn_Details!I309</f>
        <v>Potatoes</v>
      </c>
      <c r="E309" s="13">
        <f>VALUE(Txn_Details!J309)</f>
        <v>1</v>
      </c>
      <c r="F309" s="13">
        <f>value(Txn_Details!K309)</f>
        <v>15</v>
      </c>
    </row>
    <row r="310">
      <c r="A310" s="13" t="str">
        <f>Txn_Details!G310</f>
        <v>ORDER1846</v>
      </c>
      <c r="B310" s="14">
        <f>Txn_Details!F310</f>
        <v>45443</v>
      </c>
      <c r="C310" s="13" t="str">
        <f>Txn_Details!H310</f>
        <v>CUST6818</v>
      </c>
      <c r="D310" s="13" t="str">
        <f>Txn_Details!I310</f>
        <v>Onions</v>
      </c>
      <c r="E310" s="13">
        <f>VALUE(Txn_Details!J310)</f>
        <v>2</v>
      </c>
      <c r="F310" s="13">
        <f>value(Txn_Details!K310)</f>
        <v>25</v>
      </c>
    </row>
    <row r="311">
      <c r="A311" s="13" t="str">
        <f>Txn_Details!G311</f>
        <v>ORDER1846</v>
      </c>
      <c r="B311" s="14">
        <f>Txn_Details!F311</f>
        <v>45443</v>
      </c>
      <c r="C311" s="13" t="str">
        <f>Txn_Details!H311</f>
        <v>CUST6818</v>
      </c>
      <c r="D311" s="13" t="str">
        <f>Txn_Details!I311</f>
        <v>Paneer</v>
      </c>
      <c r="E311" s="13">
        <f>VALUE(Txn_Details!J311)</f>
        <v>1</v>
      </c>
      <c r="F311" s="13">
        <f>value(Txn_Details!K311)</f>
        <v>40</v>
      </c>
    </row>
    <row r="312">
      <c r="A312" s="13" t="str">
        <f>Txn_Details!G312</f>
        <v>ORDER1845</v>
      </c>
      <c r="B312" s="14">
        <f>Txn_Details!F312</f>
        <v>45443</v>
      </c>
      <c r="C312" s="13" t="str">
        <f>Txn_Details!H312</f>
        <v>CUST8616</v>
      </c>
      <c r="D312" s="13" t="str">
        <f>Txn_Details!I312</f>
        <v>Butter</v>
      </c>
      <c r="E312" s="13">
        <f>VALUE(Txn_Details!J312)</f>
        <v>1</v>
      </c>
      <c r="F312" s="13">
        <f>value(Txn_Details!K312)</f>
        <v>125</v>
      </c>
    </row>
    <row r="313">
      <c r="A313" s="13" t="str">
        <f>Txn_Details!G313</f>
        <v>ORDER1845</v>
      </c>
      <c r="B313" s="14">
        <f>Txn_Details!F313</f>
        <v>45443</v>
      </c>
      <c r="C313" s="13" t="str">
        <f>Txn_Details!H313</f>
        <v>CUST8616</v>
      </c>
      <c r="D313" s="13" t="str">
        <f>Txn_Details!I313</f>
        <v>CheeseSlices</v>
      </c>
      <c r="E313" s="13">
        <f>VALUE(Txn_Details!J313)</f>
        <v>1</v>
      </c>
      <c r="F313" s="13">
        <f>value(Txn_Details!K313)</f>
        <v>60</v>
      </c>
    </row>
    <row r="314">
      <c r="A314" s="13" t="str">
        <f>Txn_Details!G314</f>
        <v>ORDER1844</v>
      </c>
      <c r="B314" s="14">
        <f>Txn_Details!F314</f>
        <v>45443</v>
      </c>
      <c r="C314" s="13" t="str">
        <f>Txn_Details!H314</f>
        <v>CUST8552</v>
      </c>
      <c r="D314" s="13" t="str">
        <f>Txn_Details!I314</f>
        <v>Sugar</v>
      </c>
      <c r="E314" s="13">
        <f>VALUE(Txn_Details!J314)</f>
        <v>1</v>
      </c>
      <c r="F314" s="13">
        <f>value(Txn_Details!K314)</f>
        <v>22.5</v>
      </c>
    </row>
    <row r="315">
      <c r="A315" s="13" t="str">
        <f>Txn_Details!G315</f>
        <v>ORDER1844</v>
      </c>
      <c r="B315" s="14">
        <f>Txn_Details!F315</f>
        <v>45443</v>
      </c>
      <c r="C315" s="13" t="str">
        <f>Txn_Details!H315</f>
        <v>CUST8552</v>
      </c>
      <c r="D315" s="13" t="str">
        <f>Txn_Details!I315</f>
        <v>CookingOil</v>
      </c>
      <c r="E315" s="13">
        <f>VALUE(Txn_Details!J315)</f>
        <v>1</v>
      </c>
      <c r="F315" s="13">
        <f>value(Txn_Details!K315)</f>
        <v>75</v>
      </c>
    </row>
    <row r="316">
      <c r="A316" s="13" t="str">
        <f>Txn_Details!G316</f>
        <v>ORDER1843</v>
      </c>
      <c r="B316" s="14">
        <f>Txn_Details!F316</f>
        <v>45443</v>
      </c>
      <c r="C316" s="13" t="str">
        <f>Txn_Details!H316</f>
        <v>CUST8814</v>
      </c>
      <c r="D316" s="13" t="str">
        <f>Txn_Details!I316</f>
        <v>TeaLeaves</v>
      </c>
      <c r="E316" s="13">
        <f>VALUE(Txn_Details!J316)</f>
        <v>1</v>
      </c>
      <c r="F316" s="13">
        <f>value(Txn_Details!K316)</f>
        <v>60</v>
      </c>
    </row>
    <row r="317">
      <c r="A317" s="13" t="str">
        <f>Txn_Details!G317</f>
        <v>ORDER1843</v>
      </c>
      <c r="B317" s="14">
        <f>Txn_Details!F317</f>
        <v>45443</v>
      </c>
      <c r="C317" s="13" t="str">
        <f>Txn_Details!H317</f>
        <v>CUST8814</v>
      </c>
      <c r="D317" s="13" t="str">
        <f>Txn_Details!I317</f>
        <v>CoffeePowder</v>
      </c>
      <c r="E317" s="13">
        <f>VALUE(Txn_Details!J317)</f>
        <v>1</v>
      </c>
      <c r="F317" s="13">
        <f>value(Txn_Details!K317)</f>
        <v>45</v>
      </c>
    </row>
    <row r="318">
      <c r="A318" s="13" t="str">
        <f>Txn_Details!G318</f>
        <v>ORDER1842</v>
      </c>
      <c r="B318" s="14">
        <f>Txn_Details!F318</f>
        <v>45443</v>
      </c>
      <c r="C318" s="13" t="str">
        <f>Txn_Details!H318</f>
        <v>CUST6818</v>
      </c>
      <c r="D318" s="13" t="str">
        <f>Txn_Details!I318</f>
        <v>Biscuits</v>
      </c>
      <c r="E318" s="13">
        <f>VALUE(Txn_Details!J318)</f>
        <v>1</v>
      </c>
      <c r="F318" s="13">
        <f>value(Txn_Details!K318)</f>
        <v>20</v>
      </c>
    </row>
    <row r="319">
      <c r="A319" s="13" t="str">
        <f>Txn_Details!G319</f>
        <v>ORDER1842</v>
      </c>
      <c r="B319" s="14">
        <f>Txn_Details!F319</f>
        <v>45443</v>
      </c>
      <c r="C319" s="13" t="str">
        <f>Txn_Details!H319</f>
        <v>CUST6818</v>
      </c>
      <c r="D319" s="13" t="str">
        <f>Txn_Details!I319</f>
        <v>Chocolates</v>
      </c>
      <c r="E319" s="13">
        <f>VALUE(Txn_Details!J319)</f>
        <v>1</v>
      </c>
      <c r="F319" s="13">
        <f>value(Txn_Details!K319)</f>
        <v>50</v>
      </c>
    </row>
    <row r="320">
      <c r="A320" s="13" t="str">
        <f>Txn_Details!G320</f>
        <v>ORDER1841</v>
      </c>
      <c r="B320" s="14">
        <f>Txn_Details!F320</f>
        <v>45443</v>
      </c>
      <c r="C320" s="13" t="str">
        <f>Txn_Details!H320</f>
        <v>CUST6818</v>
      </c>
      <c r="D320" s="13" t="str">
        <f>Txn_Details!I320</f>
        <v>IceCream</v>
      </c>
      <c r="E320" s="13">
        <f>VALUE(Txn_Details!J320)</f>
        <v>2</v>
      </c>
      <c r="F320" s="13">
        <f>value(Txn_Details!K320)</f>
        <v>180</v>
      </c>
    </row>
    <row r="321">
      <c r="A321" s="13" t="str">
        <f>Txn_Details!G321</f>
        <v>ORDER1841</v>
      </c>
      <c r="B321" s="14">
        <f>Txn_Details!F321</f>
        <v>45443</v>
      </c>
      <c r="C321" s="13" t="str">
        <f>Txn_Details!H321</f>
        <v>CUST6818</v>
      </c>
      <c r="D321" s="13" t="str">
        <f>Txn_Details!I321</f>
        <v>SoftDrink</v>
      </c>
      <c r="E321" s="13">
        <f>VALUE(Txn_Details!J321)</f>
        <v>1</v>
      </c>
      <c r="F321" s="13">
        <f>value(Txn_Details!K321)</f>
        <v>50</v>
      </c>
    </row>
    <row r="322">
      <c r="A322" s="13" t="str">
        <f>Txn_Details!G322</f>
        <v>ORDER1840</v>
      </c>
      <c r="B322" s="14">
        <f>Txn_Details!F322</f>
        <v>45443</v>
      </c>
      <c r="C322" s="13" t="str">
        <f>Txn_Details!H322</f>
        <v>CUST8355</v>
      </c>
      <c r="D322" s="13" t="str">
        <f>Txn_Details!I322</f>
        <v>BasmatiRice</v>
      </c>
      <c r="E322" s="13">
        <f>VALUE(Txn_Details!J322)</f>
        <v>1</v>
      </c>
      <c r="F322" s="13">
        <f>value(Txn_Details!K322)</f>
        <v>60</v>
      </c>
    </row>
    <row r="323">
      <c r="A323" s="13" t="str">
        <f>Txn_Details!G323</f>
        <v>ORDER1840</v>
      </c>
      <c r="B323" s="14">
        <f>Txn_Details!F323</f>
        <v>45443</v>
      </c>
      <c r="C323" s="13" t="str">
        <f>Txn_Details!H323</f>
        <v>CUST8355</v>
      </c>
      <c r="D323" s="13" t="str">
        <f>Txn_Details!I323</f>
        <v>WholeWheatBread</v>
      </c>
      <c r="E323" s="13">
        <f>VALUE(Txn_Details!J323)</f>
        <v>1</v>
      </c>
      <c r="F323" s="13">
        <f>value(Txn_Details!K323)</f>
        <v>20</v>
      </c>
    </row>
    <row r="324">
      <c r="A324" s="13" t="str">
        <f>Txn_Details!G324</f>
        <v>ORDER1839</v>
      </c>
      <c r="B324" s="14">
        <f>Txn_Details!F324</f>
        <v>45443</v>
      </c>
      <c r="C324" s="13" t="str">
        <f>Txn_Details!H324</f>
        <v>CUST9276</v>
      </c>
      <c r="D324" s="13" t="str">
        <f>Txn_Details!I324</f>
        <v>FreshMilk</v>
      </c>
      <c r="E324" s="13">
        <f>VALUE(Txn_Details!J324)</f>
        <v>1</v>
      </c>
      <c r="F324" s="13">
        <f>value(Txn_Details!K324)</f>
        <v>30</v>
      </c>
    </row>
    <row r="325">
      <c r="A325" s="13" t="str">
        <f>Txn_Details!G325</f>
        <v>ORDER1839</v>
      </c>
      <c r="B325" s="14">
        <f>Txn_Details!F325</f>
        <v>45443</v>
      </c>
      <c r="C325" s="13" t="str">
        <f>Txn_Details!H325</f>
        <v>CUST9276</v>
      </c>
      <c r="D325" s="13" t="str">
        <f>Txn_Details!I325</f>
        <v>Eggs</v>
      </c>
      <c r="E325" s="13">
        <f>VALUE(Txn_Details!J325)</f>
        <v>1</v>
      </c>
      <c r="F325" s="13">
        <f>value(Txn_Details!K325)</f>
        <v>40</v>
      </c>
    </row>
    <row r="326">
      <c r="A326" s="13" t="str">
        <f>Txn_Details!G326</f>
        <v>ORDER1838</v>
      </c>
      <c r="B326" s="14">
        <f>Txn_Details!F326</f>
        <v>45443</v>
      </c>
      <c r="C326" s="13" t="str">
        <f>Txn_Details!H326</f>
        <v>CUST2970</v>
      </c>
      <c r="D326" s="13" t="str">
        <f>Txn_Details!I326</f>
        <v>ChickenBreast</v>
      </c>
      <c r="E326" s="13">
        <f>VALUE(Txn_Details!J326)</f>
        <v>1</v>
      </c>
      <c r="F326" s="13">
        <f>value(Txn_Details!K326)</f>
        <v>125</v>
      </c>
    </row>
    <row r="327">
      <c r="A327" s="13" t="str">
        <f>Txn_Details!G327</f>
        <v>ORDER1838</v>
      </c>
      <c r="B327" s="14">
        <f>Txn_Details!F327</f>
        <v>45443</v>
      </c>
      <c r="C327" s="13" t="str">
        <f>Txn_Details!H327</f>
        <v>CUST2970</v>
      </c>
      <c r="D327" s="13" t="str">
        <f>Txn_Details!I327</f>
        <v>Apples</v>
      </c>
      <c r="E327" s="13">
        <f>VALUE(Txn_Details!J327)</f>
        <v>1</v>
      </c>
      <c r="F327" s="13">
        <f>value(Txn_Details!K327)</f>
        <v>75</v>
      </c>
    </row>
    <row r="328">
      <c r="A328" s="13" t="str">
        <f>Txn_Details!G328</f>
        <v>ORDER1837</v>
      </c>
      <c r="B328" s="14">
        <f>Txn_Details!F328</f>
        <v>45443</v>
      </c>
      <c r="C328" s="13" t="str">
        <f>Txn_Details!H328</f>
        <v>CUST9482</v>
      </c>
      <c r="D328" s="13" t="str">
        <f>Txn_Details!I328</f>
        <v>Bananas</v>
      </c>
      <c r="E328" s="13">
        <f>VALUE(Txn_Details!J328)</f>
        <v>2</v>
      </c>
      <c r="F328" s="13">
        <f>value(Txn_Details!K328)</f>
        <v>50</v>
      </c>
    </row>
    <row r="329">
      <c r="A329" s="13" t="str">
        <f>Txn_Details!G329</f>
        <v>ORDER1837</v>
      </c>
      <c r="B329" s="14">
        <f>Txn_Details!F329</f>
        <v>45443</v>
      </c>
      <c r="C329" s="13" t="str">
        <f>Txn_Details!H329</f>
        <v>CUST9482</v>
      </c>
      <c r="D329" s="13" t="str">
        <f>Txn_Details!I329</f>
        <v>Potatoes</v>
      </c>
      <c r="E329" s="13">
        <f>VALUE(Txn_Details!J329)</f>
        <v>1</v>
      </c>
      <c r="F329" s="13">
        <f>value(Txn_Details!K329)</f>
        <v>15</v>
      </c>
    </row>
    <row r="330">
      <c r="A330" s="13" t="str">
        <f>Txn_Details!G330</f>
        <v>ORDER1836</v>
      </c>
      <c r="B330" s="14">
        <f>Txn_Details!F330</f>
        <v>45443</v>
      </c>
      <c r="C330" s="13" t="str">
        <f>Txn_Details!H330</f>
        <v>CUST4275</v>
      </c>
      <c r="D330" s="13" t="str">
        <f>Txn_Details!I330</f>
        <v>Onions</v>
      </c>
      <c r="E330" s="13">
        <f>VALUE(Txn_Details!J330)</f>
        <v>2</v>
      </c>
      <c r="F330" s="13">
        <f>value(Txn_Details!K330)</f>
        <v>25</v>
      </c>
    </row>
    <row r="331">
      <c r="A331" s="13" t="str">
        <f>Txn_Details!G331</f>
        <v>ORDER1836</v>
      </c>
      <c r="B331" s="14">
        <f>Txn_Details!F331</f>
        <v>45443</v>
      </c>
      <c r="C331" s="13" t="str">
        <f>Txn_Details!H331</f>
        <v>CUST4275</v>
      </c>
      <c r="D331" s="13" t="str">
        <f>Txn_Details!I331</f>
        <v>Paneer</v>
      </c>
      <c r="E331" s="13">
        <f>VALUE(Txn_Details!J331)</f>
        <v>2</v>
      </c>
      <c r="F331" s="13">
        <f>value(Txn_Details!K331)</f>
        <v>80</v>
      </c>
    </row>
    <row r="332">
      <c r="A332" s="13" t="str">
        <f>Txn_Details!G332</f>
        <v>ORDER1835</v>
      </c>
      <c r="B332" s="14">
        <f>Txn_Details!F332</f>
        <v>45443</v>
      </c>
      <c r="C332" s="13" t="str">
        <f>Txn_Details!H332</f>
        <v>CUST4371</v>
      </c>
      <c r="D332" s="13" t="str">
        <f>Txn_Details!I332</f>
        <v>Butter</v>
      </c>
      <c r="E332" s="13">
        <f>VALUE(Txn_Details!J332)</f>
        <v>2</v>
      </c>
      <c r="F332" s="13">
        <f>value(Txn_Details!K332)</f>
        <v>250</v>
      </c>
    </row>
    <row r="333">
      <c r="A333" s="13" t="str">
        <f>Txn_Details!G333</f>
        <v>ORDER1835</v>
      </c>
      <c r="B333" s="14">
        <f>Txn_Details!F333</f>
        <v>45443</v>
      </c>
      <c r="C333" s="13" t="str">
        <f>Txn_Details!H333</f>
        <v>CUST4371</v>
      </c>
      <c r="D333" s="13" t="str">
        <f>Txn_Details!I333</f>
        <v>CheeseSlices</v>
      </c>
      <c r="E333" s="13">
        <f>VALUE(Txn_Details!J333)</f>
        <v>1</v>
      </c>
      <c r="F333" s="13">
        <f>value(Txn_Details!K333)</f>
        <v>60</v>
      </c>
    </row>
    <row r="334">
      <c r="A334" s="13" t="str">
        <f>Txn_Details!G334</f>
        <v>ORDER1834</v>
      </c>
      <c r="B334" s="14">
        <f>Txn_Details!F334</f>
        <v>45443</v>
      </c>
      <c r="C334" s="13" t="str">
        <f>Txn_Details!H334</f>
        <v>CUST7921</v>
      </c>
      <c r="D334" s="13" t="str">
        <f>Txn_Details!I334</f>
        <v>Sugar</v>
      </c>
      <c r="E334" s="13">
        <f>VALUE(Txn_Details!J334)</f>
        <v>1</v>
      </c>
      <c r="F334" s="13">
        <f>value(Txn_Details!K334)</f>
        <v>22.5</v>
      </c>
    </row>
    <row r="335">
      <c r="A335" s="13" t="str">
        <f>Txn_Details!G335</f>
        <v>ORDER1834</v>
      </c>
      <c r="B335" s="14">
        <f>Txn_Details!F335</f>
        <v>45443</v>
      </c>
      <c r="C335" s="13" t="str">
        <f>Txn_Details!H335</f>
        <v>CUST7921</v>
      </c>
      <c r="D335" s="13" t="str">
        <f>Txn_Details!I335</f>
        <v>CookingOil</v>
      </c>
      <c r="E335" s="13">
        <f>VALUE(Txn_Details!J335)</f>
        <v>1</v>
      </c>
      <c r="F335" s="13">
        <f>value(Txn_Details!K335)</f>
        <v>75</v>
      </c>
    </row>
    <row r="336">
      <c r="A336" s="13" t="str">
        <f>Txn_Details!G336</f>
        <v>ORDER1833</v>
      </c>
      <c r="B336" s="14">
        <f>Txn_Details!F336</f>
        <v>45443</v>
      </c>
      <c r="C336" s="13" t="str">
        <f>Txn_Details!H336</f>
        <v>CUST7043</v>
      </c>
      <c r="D336" s="13" t="str">
        <f>Txn_Details!I336</f>
        <v>TeaLeaves</v>
      </c>
      <c r="E336" s="13">
        <f>VALUE(Txn_Details!J336)</f>
        <v>2</v>
      </c>
      <c r="F336" s="13">
        <f>value(Txn_Details!K336)</f>
        <v>120</v>
      </c>
    </row>
    <row r="337">
      <c r="A337" s="13" t="str">
        <f>Txn_Details!G337</f>
        <v>ORDER1833</v>
      </c>
      <c r="B337" s="14">
        <f>Txn_Details!F337</f>
        <v>45443</v>
      </c>
      <c r="C337" s="13" t="str">
        <f>Txn_Details!H337</f>
        <v>CUST7043</v>
      </c>
      <c r="D337" s="13" t="str">
        <f>Txn_Details!I337</f>
        <v>CoffeePowder</v>
      </c>
      <c r="E337" s="13">
        <f>VALUE(Txn_Details!J337)</f>
        <v>1</v>
      </c>
      <c r="F337" s="13">
        <f>value(Txn_Details!K337)</f>
        <v>45</v>
      </c>
    </row>
    <row r="338">
      <c r="A338" s="13" t="str">
        <f>Txn_Details!G338</f>
        <v>ORDER1832</v>
      </c>
      <c r="B338" s="14">
        <f>Txn_Details!F338</f>
        <v>45442</v>
      </c>
      <c r="C338" s="13" t="str">
        <f>Txn_Details!H338</f>
        <v>CUST3384</v>
      </c>
      <c r="D338" s="13" t="str">
        <f>Txn_Details!I338</f>
        <v>Biscuits</v>
      </c>
      <c r="E338" s="13">
        <f>VALUE(Txn_Details!J338)</f>
        <v>1</v>
      </c>
      <c r="F338" s="13">
        <f>value(Txn_Details!K338)</f>
        <v>20</v>
      </c>
    </row>
    <row r="339">
      <c r="A339" s="13" t="str">
        <f>Txn_Details!G339</f>
        <v>ORDER1832</v>
      </c>
      <c r="B339" s="14">
        <f>Txn_Details!F339</f>
        <v>45442</v>
      </c>
      <c r="C339" s="13" t="str">
        <f>Txn_Details!H339</f>
        <v>CUST3384</v>
      </c>
      <c r="D339" s="13" t="str">
        <f>Txn_Details!I339</f>
        <v>Chocolates</v>
      </c>
      <c r="E339" s="13">
        <f>VALUE(Txn_Details!J339)</f>
        <v>1</v>
      </c>
      <c r="F339" s="13">
        <f>value(Txn_Details!K339)</f>
        <v>50</v>
      </c>
    </row>
    <row r="340">
      <c r="A340" s="13" t="str">
        <f>Txn_Details!G340</f>
        <v>ORDER1831</v>
      </c>
      <c r="B340" s="14">
        <f>Txn_Details!F340</f>
        <v>45442</v>
      </c>
      <c r="C340" s="13" t="str">
        <f>Txn_Details!H340</f>
        <v>CUST2658</v>
      </c>
      <c r="D340" s="13" t="str">
        <f>Txn_Details!I340</f>
        <v>IceCream</v>
      </c>
      <c r="E340" s="13">
        <f>VALUE(Txn_Details!J340)</f>
        <v>1</v>
      </c>
      <c r="F340" s="13">
        <f>value(Txn_Details!K340)</f>
        <v>90</v>
      </c>
    </row>
    <row r="341">
      <c r="A341" s="13" t="str">
        <f>Txn_Details!G341</f>
        <v>ORDER1831</v>
      </c>
      <c r="B341" s="14">
        <f>Txn_Details!F341</f>
        <v>45442</v>
      </c>
      <c r="C341" s="13" t="str">
        <f>Txn_Details!H341</f>
        <v>CUST2658</v>
      </c>
      <c r="D341" s="13" t="str">
        <f>Txn_Details!I341</f>
        <v>SoftDrink</v>
      </c>
      <c r="E341" s="13">
        <f>VALUE(Txn_Details!J341)</f>
        <v>1</v>
      </c>
      <c r="F341" s="13">
        <f>value(Txn_Details!K341)</f>
        <v>50</v>
      </c>
    </row>
    <row r="342">
      <c r="A342" s="13" t="str">
        <f>Txn_Details!G342</f>
        <v>ORDER1830</v>
      </c>
      <c r="B342" s="14">
        <f>Txn_Details!F342</f>
        <v>45442</v>
      </c>
      <c r="C342" s="13" t="str">
        <f>Txn_Details!H342</f>
        <v>CUST4675</v>
      </c>
      <c r="D342" s="13" t="str">
        <f>Txn_Details!I342</f>
        <v>BasmatiRice</v>
      </c>
      <c r="E342" s="13">
        <f>VALUE(Txn_Details!J342)</f>
        <v>1</v>
      </c>
      <c r="F342" s="13">
        <f>value(Txn_Details!K342)</f>
        <v>60</v>
      </c>
    </row>
    <row r="343">
      <c r="A343" s="13" t="str">
        <f>Txn_Details!G343</f>
        <v>ORDER1830</v>
      </c>
      <c r="B343" s="14">
        <f>Txn_Details!F343</f>
        <v>45442</v>
      </c>
      <c r="C343" s="13" t="str">
        <f>Txn_Details!H343</f>
        <v>CUST4675</v>
      </c>
      <c r="D343" s="13" t="str">
        <f>Txn_Details!I343</f>
        <v>WholeWheatBread</v>
      </c>
      <c r="E343" s="13">
        <f>VALUE(Txn_Details!J343)</f>
        <v>1</v>
      </c>
      <c r="F343" s="13">
        <f>value(Txn_Details!K343)</f>
        <v>20</v>
      </c>
    </row>
    <row r="344">
      <c r="A344" s="13" t="str">
        <f>Txn_Details!G344</f>
        <v>ORDER1829</v>
      </c>
      <c r="B344" s="14">
        <f>Txn_Details!F344</f>
        <v>45442</v>
      </c>
      <c r="C344" s="13" t="str">
        <f>Txn_Details!H344</f>
        <v>CUST7043</v>
      </c>
      <c r="D344" s="13" t="str">
        <f>Txn_Details!I344</f>
        <v>FreshMilk</v>
      </c>
      <c r="E344" s="13">
        <f>VALUE(Txn_Details!J344)</f>
        <v>1</v>
      </c>
      <c r="F344" s="13">
        <f>value(Txn_Details!K344)</f>
        <v>30</v>
      </c>
    </row>
    <row r="345">
      <c r="A345" s="13" t="str">
        <f>Txn_Details!G345</f>
        <v>ORDER1829</v>
      </c>
      <c r="B345" s="14">
        <f>Txn_Details!F345</f>
        <v>45442</v>
      </c>
      <c r="C345" s="13" t="str">
        <f>Txn_Details!H345</f>
        <v>CUST7043</v>
      </c>
      <c r="D345" s="13" t="str">
        <f>Txn_Details!I345</f>
        <v>Eggs</v>
      </c>
      <c r="E345" s="13">
        <f>VALUE(Txn_Details!J345)</f>
        <v>1</v>
      </c>
      <c r="F345" s="13">
        <f>value(Txn_Details!K345)</f>
        <v>40</v>
      </c>
    </row>
    <row r="346">
      <c r="A346" s="13" t="str">
        <f>Txn_Details!G346</f>
        <v>ORDER1828</v>
      </c>
      <c r="B346" s="14">
        <f>Txn_Details!F346</f>
        <v>45442</v>
      </c>
      <c r="C346" s="13" t="str">
        <f>Txn_Details!H346</f>
        <v>CUST4485</v>
      </c>
      <c r="D346" s="13" t="str">
        <f>Txn_Details!I346</f>
        <v>ChickenBreast</v>
      </c>
      <c r="E346" s="13">
        <f>VALUE(Txn_Details!J346)</f>
        <v>1</v>
      </c>
      <c r="F346" s="13">
        <f>value(Txn_Details!K346)</f>
        <v>125</v>
      </c>
    </row>
    <row r="347">
      <c r="A347" s="13" t="str">
        <f>Txn_Details!G347</f>
        <v>ORDER1828</v>
      </c>
      <c r="B347" s="14">
        <f>Txn_Details!F347</f>
        <v>45442</v>
      </c>
      <c r="C347" s="13" t="str">
        <f>Txn_Details!H347</f>
        <v>CUST4485</v>
      </c>
      <c r="D347" s="13" t="str">
        <f>Txn_Details!I347</f>
        <v>Apples</v>
      </c>
      <c r="E347" s="13">
        <f>VALUE(Txn_Details!J347)</f>
        <v>1</v>
      </c>
      <c r="F347" s="13">
        <f>value(Txn_Details!K347)</f>
        <v>75</v>
      </c>
    </row>
    <row r="348">
      <c r="A348" s="13" t="str">
        <f>Txn_Details!G348</f>
        <v>ORDER1827</v>
      </c>
      <c r="B348" s="14">
        <f>Txn_Details!F348</f>
        <v>45442</v>
      </c>
      <c r="C348" s="13" t="str">
        <f>Txn_Details!H348</f>
        <v>CUST8924</v>
      </c>
      <c r="D348" s="13" t="str">
        <f>Txn_Details!I348</f>
        <v>Bananas</v>
      </c>
      <c r="E348" s="13">
        <f>VALUE(Txn_Details!J348)</f>
        <v>1</v>
      </c>
      <c r="F348" s="13">
        <f>value(Txn_Details!K348)</f>
        <v>25</v>
      </c>
    </row>
    <row r="349">
      <c r="A349" s="13" t="str">
        <f>Txn_Details!G349</f>
        <v>ORDER1827</v>
      </c>
      <c r="B349" s="14">
        <f>Txn_Details!F349</f>
        <v>45442</v>
      </c>
      <c r="C349" s="13" t="str">
        <f>Txn_Details!H349</f>
        <v>CUST8924</v>
      </c>
      <c r="D349" s="13" t="str">
        <f>Txn_Details!I349</f>
        <v>Potatoes</v>
      </c>
      <c r="E349" s="13">
        <f>VALUE(Txn_Details!J349)</f>
        <v>2</v>
      </c>
      <c r="F349" s="13">
        <f>value(Txn_Details!K349)</f>
        <v>30</v>
      </c>
    </row>
    <row r="350">
      <c r="A350" s="13" t="str">
        <f>Txn_Details!G350</f>
        <v>ORDER1826</v>
      </c>
      <c r="B350" s="14">
        <f>Txn_Details!F350</f>
        <v>45442</v>
      </c>
      <c r="C350" s="13" t="str">
        <f>Txn_Details!H350</f>
        <v>CUST8616</v>
      </c>
      <c r="D350" s="13" t="str">
        <f>Txn_Details!I350</f>
        <v>Onions</v>
      </c>
      <c r="E350" s="13">
        <f>VALUE(Txn_Details!J350)</f>
        <v>1</v>
      </c>
      <c r="F350" s="13">
        <f>value(Txn_Details!K350)</f>
        <v>12.5</v>
      </c>
    </row>
    <row r="351">
      <c r="A351" s="13" t="str">
        <f>Txn_Details!G351</f>
        <v>ORDER1826</v>
      </c>
      <c r="B351" s="14">
        <f>Txn_Details!F351</f>
        <v>45442</v>
      </c>
      <c r="C351" s="13" t="str">
        <f>Txn_Details!H351</f>
        <v>CUST8616</v>
      </c>
      <c r="D351" s="13" t="str">
        <f>Txn_Details!I351</f>
        <v>Paneer</v>
      </c>
      <c r="E351" s="13">
        <f>VALUE(Txn_Details!J351)</f>
        <v>1</v>
      </c>
      <c r="F351" s="13">
        <f>value(Txn_Details!K351)</f>
        <v>40</v>
      </c>
    </row>
    <row r="352">
      <c r="A352" s="13" t="str">
        <f>Txn_Details!G352</f>
        <v>ORDER1825</v>
      </c>
      <c r="B352" s="14">
        <f>Txn_Details!F352</f>
        <v>45442</v>
      </c>
      <c r="C352" s="13" t="str">
        <f>Txn_Details!H352</f>
        <v>CUST2234</v>
      </c>
      <c r="D352" s="13" t="str">
        <f>Txn_Details!I352</f>
        <v>Butter</v>
      </c>
      <c r="E352" s="13">
        <f>VALUE(Txn_Details!J352)</f>
        <v>1</v>
      </c>
      <c r="F352" s="13">
        <f>value(Txn_Details!K352)</f>
        <v>125</v>
      </c>
    </row>
    <row r="353">
      <c r="A353" s="13" t="str">
        <f>Txn_Details!G353</f>
        <v>ORDER1825</v>
      </c>
      <c r="B353" s="14">
        <f>Txn_Details!F353</f>
        <v>45442</v>
      </c>
      <c r="C353" s="13" t="str">
        <f>Txn_Details!H353</f>
        <v>CUST2234</v>
      </c>
      <c r="D353" s="13" t="str">
        <f>Txn_Details!I353</f>
        <v>CheeseSlices</v>
      </c>
      <c r="E353" s="13">
        <f>VALUE(Txn_Details!J353)</f>
        <v>1</v>
      </c>
      <c r="F353" s="13">
        <f>value(Txn_Details!K353)</f>
        <v>60</v>
      </c>
    </row>
    <row r="354">
      <c r="A354" s="13" t="str">
        <f>Txn_Details!G354</f>
        <v>ORDER1824</v>
      </c>
      <c r="B354" s="14">
        <f>Txn_Details!F354</f>
        <v>45442</v>
      </c>
      <c r="C354" s="13" t="str">
        <f>Txn_Details!H354</f>
        <v>CUST2188</v>
      </c>
      <c r="D354" s="13" t="str">
        <f>Txn_Details!I354</f>
        <v>Sugar</v>
      </c>
      <c r="E354" s="13">
        <f>VALUE(Txn_Details!J354)</f>
        <v>1</v>
      </c>
      <c r="F354" s="13">
        <f>value(Txn_Details!K354)</f>
        <v>22.5</v>
      </c>
    </row>
    <row r="355">
      <c r="A355" s="13" t="str">
        <f>Txn_Details!G355</f>
        <v>ORDER1824</v>
      </c>
      <c r="B355" s="14">
        <f>Txn_Details!F355</f>
        <v>45442</v>
      </c>
      <c r="C355" s="13" t="str">
        <f>Txn_Details!H355</f>
        <v>CUST2188</v>
      </c>
      <c r="D355" s="13" t="str">
        <f>Txn_Details!I355</f>
        <v>CookingOil</v>
      </c>
      <c r="E355" s="13">
        <f>VALUE(Txn_Details!J355)</f>
        <v>1</v>
      </c>
      <c r="F355" s="13">
        <f>value(Txn_Details!K355)</f>
        <v>75</v>
      </c>
    </row>
    <row r="356">
      <c r="A356" s="13" t="str">
        <f>Txn_Details!G356</f>
        <v>ORDER1823</v>
      </c>
      <c r="B356" s="14">
        <f>Txn_Details!F356</f>
        <v>45442</v>
      </c>
      <c r="C356" s="13" t="str">
        <f>Txn_Details!H356</f>
        <v>CUST4022</v>
      </c>
      <c r="D356" s="13" t="str">
        <f>Txn_Details!I356</f>
        <v>TeaLeaves</v>
      </c>
      <c r="E356" s="13">
        <f>VALUE(Txn_Details!J356)</f>
        <v>1</v>
      </c>
      <c r="F356" s="13">
        <f>value(Txn_Details!K356)</f>
        <v>60</v>
      </c>
    </row>
    <row r="357">
      <c r="A357" s="13" t="str">
        <f>Txn_Details!G357</f>
        <v>ORDER1823</v>
      </c>
      <c r="B357" s="14">
        <f>Txn_Details!F357</f>
        <v>45442</v>
      </c>
      <c r="C357" s="13" t="str">
        <f>Txn_Details!H357</f>
        <v>CUST4022</v>
      </c>
      <c r="D357" s="13" t="str">
        <f>Txn_Details!I357</f>
        <v>CoffeePowder</v>
      </c>
      <c r="E357" s="13">
        <f>VALUE(Txn_Details!J357)</f>
        <v>1</v>
      </c>
      <c r="F357" s="13">
        <f>value(Txn_Details!K357)</f>
        <v>45</v>
      </c>
    </row>
    <row r="358">
      <c r="A358" s="13" t="str">
        <f>Txn_Details!G358</f>
        <v>ORDER1822</v>
      </c>
      <c r="B358" s="14">
        <f>Txn_Details!F358</f>
        <v>45442</v>
      </c>
      <c r="C358" s="13" t="str">
        <f>Txn_Details!H358</f>
        <v>CUST7909</v>
      </c>
      <c r="D358" s="13" t="str">
        <f>Txn_Details!I358</f>
        <v>Biscuits</v>
      </c>
      <c r="E358" s="13">
        <f>VALUE(Txn_Details!J358)</f>
        <v>1</v>
      </c>
      <c r="F358" s="13">
        <f>value(Txn_Details!K358)</f>
        <v>20</v>
      </c>
    </row>
    <row r="359">
      <c r="A359" s="13" t="str">
        <f>Txn_Details!G359</f>
        <v>ORDER1822</v>
      </c>
      <c r="B359" s="14">
        <f>Txn_Details!F359</f>
        <v>45442</v>
      </c>
      <c r="C359" s="13" t="str">
        <f>Txn_Details!H359</f>
        <v>CUST7909</v>
      </c>
      <c r="D359" s="13" t="str">
        <f>Txn_Details!I359</f>
        <v>Chocolates</v>
      </c>
      <c r="E359" s="13">
        <f>VALUE(Txn_Details!J359)</f>
        <v>1</v>
      </c>
      <c r="F359" s="13">
        <f>value(Txn_Details!K359)</f>
        <v>50</v>
      </c>
    </row>
    <row r="360">
      <c r="A360" s="13" t="str">
        <f>Txn_Details!G360</f>
        <v>ORDER1821</v>
      </c>
      <c r="B360" s="14">
        <f>Txn_Details!F360</f>
        <v>45442</v>
      </c>
      <c r="C360" s="13" t="str">
        <f>Txn_Details!H360</f>
        <v>CUST1803</v>
      </c>
      <c r="D360" s="13" t="str">
        <f>Txn_Details!I360</f>
        <v>IceCream</v>
      </c>
      <c r="E360" s="13">
        <f>VALUE(Txn_Details!J360)</f>
        <v>1</v>
      </c>
      <c r="F360" s="13">
        <f>value(Txn_Details!K360)</f>
        <v>90</v>
      </c>
    </row>
    <row r="361">
      <c r="A361" s="13" t="str">
        <f>Txn_Details!G361</f>
        <v>ORDER1821</v>
      </c>
      <c r="B361" s="14">
        <f>Txn_Details!F361</f>
        <v>45442</v>
      </c>
      <c r="C361" s="13" t="str">
        <f>Txn_Details!H361</f>
        <v>CUST1803</v>
      </c>
      <c r="D361" s="13" t="str">
        <f>Txn_Details!I361</f>
        <v>SoftDrink</v>
      </c>
      <c r="E361" s="13">
        <f>VALUE(Txn_Details!J361)</f>
        <v>1</v>
      </c>
      <c r="F361" s="13">
        <f>value(Txn_Details!K361)</f>
        <v>50</v>
      </c>
    </row>
    <row r="362">
      <c r="A362" s="13" t="str">
        <f>Txn_Details!G362</f>
        <v>ORDER1820</v>
      </c>
      <c r="B362" s="14">
        <f>Txn_Details!F362</f>
        <v>45442</v>
      </c>
      <c r="C362" s="13" t="str">
        <f>Txn_Details!H362</f>
        <v>CUST8317</v>
      </c>
      <c r="D362" s="13" t="str">
        <f>Txn_Details!I362</f>
        <v>BasmatiRice</v>
      </c>
      <c r="E362" s="13">
        <f>VALUE(Txn_Details!J362)</f>
        <v>1</v>
      </c>
      <c r="F362" s="13">
        <f>value(Txn_Details!K362)</f>
        <v>60</v>
      </c>
    </row>
    <row r="363">
      <c r="A363" s="13" t="str">
        <f>Txn_Details!G363</f>
        <v>ORDER1820</v>
      </c>
      <c r="B363" s="14">
        <f>Txn_Details!F363</f>
        <v>45442</v>
      </c>
      <c r="C363" s="13" t="str">
        <f>Txn_Details!H363</f>
        <v>CUST8317</v>
      </c>
      <c r="D363" s="13" t="str">
        <f>Txn_Details!I363</f>
        <v>WholeWheatBread</v>
      </c>
      <c r="E363" s="13">
        <f>VALUE(Txn_Details!J363)</f>
        <v>1</v>
      </c>
      <c r="F363" s="13">
        <f>value(Txn_Details!K363)</f>
        <v>20</v>
      </c>
    </row>
    <row r="364">
      <c r="A364" s="13" t="str">
        <f>Txn_Details!G364</f>
        <v>ORDER1819</v>
      </c>
      <c r="B364" s="14">
        <f>Txn_Details!F364</f>
        <v>45442</v>
      </c>
      <c r="C364" s="13" t="str">
        <f>Txn_Details!H364</f>
        <v>CUST2121</v>
      </c>
      <c r="D364" s="13" t="str">
        <f>Txn_Details!I364</f>
        <v>FreshMilk</v>
      </c>
      <c r="E364" s="13">
        <f>VALUE(Txn_Details!J364)</f>
        <v>1</v>
      </c>
      <c r="F364" s="13">
        <f>value(Txn_Details!K364)</f>
        <v>30</v>
      </c>
    </row>
    <row r="365">
      <c r="A365" s="13" t="str">
        <f>Txn_Details!G365</f>
        <v>ORDER1819</v>
      </c>
      <c r="B365" s="14">
        <f>Txn_Details!F365</f>
        <v>45442</v>
      </c>
      <c r="C365" s="13" t="str">
        <f>Txn_Details!H365</f>
        <v>CUST2121</v>
      </c>
      <c r="D365" s="13" t="str">
        <f>Txn_Details!I365</f>
        <v>Eggs</v>
      </c>
      <c r="E365" s="13">
        <f>VALUE(Txn_Details!J365)</f>
        <v>1</v>
      </c>
      <c r="F365" s="13">
        <f>value(Txn_Details!K365)</f>
        <v>40</v>
      </c>
    </row>
    <row r="366">
      <c r="A366" s="13" t="str">
        <f>Txn_Details!G366</f>
        <v>ORDER1818</v>
      </c>
      <c r="B366" s="14">
        <f>Txn_Details!F366</f>
        <v>45441</v>
      </c>
      <c r="C366" s="13" t="str">
        <f>Txn_Details!H366</f>
        <v>CUST8178</v>
      </c>
      <c r="D366" s="13" t="str">
        <f>Txn_Details!I366</f>
        <v>ChickenBreast</v>
      </c>
      <c r="E366" s="13">
        <f>VALUE(Txn_Details!J366)</f>
        <v>1</v>
      </c>
      <c r="F366" s="13">
        <f>value(Txn_Details!K366)</f>
        <v>125</v>
      </c>
    </row>
    <row r="367">
      <c r="A367" s="13" t="str">
        <f>Txn_Details!G367</f>
        <v>ORDER1818</v>
      </c>
      <c r="B367" s="14">
        <f>Txn_Details!F367</f>
        <v>45441</v>
      </c>
      <c r="C367" s="13" t="str">
        <f>Txn_Details!H367</f>
        <v>CUST8178</v>
      </c>
      <c r="D367" s="13" t="str">
        <f>Txn_Details!I367</f>
        <v>Apples</v>
      </c>
      <c r="E367" s="13">
        <f>VALUE(Txn_Details!J367)</f>
        <v>1</v>
      </c>
      <c r="F367" s="13">
        <f>value(Txn_Details!K367)</f>
        <v>75</v>
      </c>
    </row>
    <row r="368">
      <c r="A368" s="13" t="str">
        <f>Txn_Details!G368</f>
        <v>ORDER1817</v>
      </c>
      <c r="B368" s="14">
        <f>Txn_Details!F368</f>
        <v>45441</v>
      </c>
      <c r="C368" s="13" t="str">
        <f>Txn_Details!H368</f>
        <v>CUST4164</v>
      </c>
      <c r="D368" s="13" t="str">
        <f>Txn_Details!I368</f>
        <v>Bananas</v>
      </c>
      <c r="E368" s="13">
        <f>VALUE(Txn_Details!J368)</f>
        <v>1</v>
      </c>
      <c r="F368" s="13">
        <f>value(Txn_Details!K368)</f>
        <v>25</v>
      </c>
    </row>
    <row r="369">
      <c r="A369" s="13" t="str">
        <f>Txn_Details!G369</f>
        <v>ORDER1817</v>
      </c>
      <c r="B369" s="14">
        <f>Txn_Details!F369</f>
        <v>45441</v>
      </c>
      <c r="C369" s="13" t="str">
        <f>Txn_Details!H369</f>
        <v>CUST4164</v>
      </c>
      <c r="D369" s="13" t="str">
        <f>Txn_Details!I369</f>
        <v>Potatoes</v>
      </c>
      <c r="E369" s="13">
        <f>VALUE(Txn_Details!J369)</f>
        <v>1</v>
      </c>
      <c r="F369" s="13">
        <f>value(Txn_Details!K369)</f>
        <v>15</v>
      </c>
    </row>
    <row r="370">
      <c r="A370" s="13" t="str">
        <f>Txn_Details!G370</f>
        <v>ORDER1816</v>
      </c>
      <c r="B370" s="14">
        <f>Txn_Details!F370</f>
        <v>45441</v>
      </c>
      <c r="C370" s="13" t="str">
        <f>Txn_Details!H370</f>
        <v>CUST9821</v>
      </c>
      <c r="D370" s="13" t="str">
        <f>Txn_Details!I370</f>
        <v>Onions</v>
      </c>
      <c r="E370" s="13">
        <f>VALUE(Txn_Details!J370)</f>
        <v>1</v>
      </c>
      <c r="F370" s="13">
        <f>value(Txn_Details!K370)</f>
        <v>12.5</v>
      </c>
    </row>
    <row r="371">
      <c r="A371" s="13" t="str">
        <f>Txn_Details!G371</f>
        <v>ORDER1816</v>
      </c>
      <c r="B371" s="14">
        <f>Txn_Details!F371</f>
        <v>45441</v>
      </c>
      <c r="C371" s="13" t="str">
        <f>Txn_Details!H371</f>
        <v>CUST9821</v>
      </c>
      <c r="D371" s="13" t="str">
        <f>Txn_Details!I371</f>
        <v>Paneer</v>
      </c>
      <c r="E371" s="13">
        <f>VALUE(Txn_Details!J371)</f>
        <v>2</v>
      </c>
      <c r="F371" s="13">
        <f>value(Txn_Details!K371)</f>
        <v>80</v>
      </c>
    </row>
    <row r="372">
      <c r="A372" s="13" t="str">
        <f>Txn_Details!G372</f>
        <v>ORDER1815</v>
      </c>
      <c r="B372" s="14">
        <f>Txn_Details!F372</f>
        <v>45441</v>
      </c>
      <c r="C372" s="13" t="str">
        <f>Txn_Details!H372</f>
        <v>CUST8135</v>
      </c>
      <c r="D372" s="13" t="str">
        <f>Txn_Details!I372</f>
        <v>Butter</v>
      </c>
      <c r="E372" s="13">
        <f>VALUE(Txn_Details!J372)</f>
        <v>1</v>
      </c>
      <c r="F372" s="13">
        <f>value(Txn_Details!K372)</f>
        <v>125</v>
      </c>
    </row>
    <row r="373">
      <c r="A373" s="13" t="str">
        <f>Txn_Details!G373</f>
        <v>ORDER1815</v>
      </c>
      <c r="B373" s="14">
        <f>Txn_Details!F373</f>
        <v>45441</v>
      </c>
      <c r="C373" s="13" t="str">
        <f>Txn_Details!H373</f>
        <v>CUST8135</v>
      </c>
      <c r="D373" s="13" t="str">
        <f>Txn_Details!I373</f>
        <v>CheeseSlices</v>
      </c>
      <c r="E373" s="13">
        <f>VALUE(Txn_Details!J373)</f>
        <v>1</v>
      </c>
      <c r="F373" s="13">
        <f>value(Txn_Details!K373)</f>
        <v>60</v>
      </c>
    </row>
    <row r="374">
      <c r="A374" s="13" t="str">
        <f>Txn_Details!G374</f>
        <v>ORDER1814</v>
      </c>
      <c r="B374" s="14">
        <f>Txn_Details!F374</f>
        <v>45441</v>
      </c>
      <c r="C374" s="13" t="str">
        <f>Txn_Details!H374</f>
        <v>CUST4759</v>
      </c>
      <c r="D374" s="13" t="str">
        <f>Txn_Details!I374</f>
        <v>Sugar</v>
      </c>
      <c r="E374" s="13">
        <f>VALUE(Txn_Details!J374)</f>
        <v>1</v>
      </c>
      <c r="F374" s="13">
        <f>value(Txn_Details!K374)</f>
        <v>22.5</v>
      </c>
    </row>
    <row r="375">
      <c r="A375" s="13" t="str">
        <f>Txn_Details!G375</f>
        <v>ORDER1814</v>
      </c>
      <c r="B375" s="14">
        <f>Txn_Details!F375</f>
        <v>45441</v>
      </c>
      <c r="C375" s="13" t="str">
        <f>Txn_Details!H375</f>
        <v>CUST4759</v>
      </c>
      <c r="D375" s="13" t="str">
        <f>Txn_Details!I375</f>
        <v>CookingOil</v>
      </c>
      <c r="E375" s="13">
        <f>VALUE(Txn_Details!J375)</f>
        <v>1</v>
      </c>
      <c r="F375" s="13">
        <f>value(Txn_Details!K375)</f>
        <v>75</v>
      </c>
    </row>
    <row r="376">
      <c r="A376" s="13" t="str">
        <f>Txn_Details!G376</f>
        <v>ORDER1813</v>
      </c>
      <c r="B376" s="14">
        <f>Txn_Details!F376</f>
        <v>45441</v>
      </c>
      <c r="C376" s="13" t="str">
        <f>Txn_Details!H376</f>
        <v>CUST2970</v>
      </c>
      <c r="D376" s="13" t="str">
        <f>Txn_Details!I376</f>
        <v>TeaLeaves</v>
      </c>
      <c r="E376" s="13">
        <f>VALUE(Txn_Details!J376)</f>
        <v>1</v>
      </c>
      <c r="F376" s="13">
        <f>value(Txn_Details!K376)</f>
        <v>60</v>
      </c>
    </row>
    <row r="377">
      <c r="A377" s="13" t="str">
        <f>Txn_Details!G377</f>
        <v>ORDER1813</v>
      </c>
      <c r="B377" s="14">
        <f>Txn_Details!F377</f>
        <v>45441</v>
      </c>
      <c r="C377" s="13" t="str">
        <f>Txn_Details!H377</f>
        <v>CUST2970</v>
      </c>
      <c r="D377" s="13" t="str">
        <f>Txn_Details!I377</f>
        <v>CoffeePowder</v>
      </c>
      <c r="E377" s="13">
        <f>VALUE(Txn_Details!J377)</f>
        <v>1</v>
      </c>
      <c r="F377" s="13">
        <f>value(Txn_Details!K377)</f>
        <v>45</v>
      </c>
    </row>
    <row r="378">
      <c r="A378" s="13" t="str">
        <f>Txn_Details!G378</f>
        <v>ORDER1812</v>
      </c>
      <c r="B378" s="14">
        <f>Txn_Details!F378</f>
        <v>45441</v>
      </c>
      <c r="C378" s="13" t="str">
        <f>Txn_Details!H378</f>
        <v>CUST8724</v>
      </c>
      <c r="D378" s="13" t="str">
        <f>Txn_Details!I378</f>
        <v>Biscuits</v>
      </c>
      <c r="E378" s="13">
        <f>VALUE(Txn_Details!J378)</f>
        <v>2</v>
      </c>
      <c r="F378" s="13">
        <f>value(Txn_Details!K378)</f>
        <v>40</v>
      </c>
    </row>
    <row r="379">
      <c r="A379" s="13" t="str">
        <f>Txn_Details!G379</f>
        <v>ORDER1812</v>
      </c>
      <c r="B379" s="14">
        <f>Txn_Details!F379</f>
        <v>45441</v>
      </c>
      <c r="C379" s="13" t="str">
        <f>Txn_Details!H379</f>
        <v>CUST8724</v>
      </c>
      <c r="D379" s="13" t="str">
        <f>Txn_Details!I379</f>
        <v>Chocolates</v>
      </c>
      <c r="E379" s="13">
        <f>VALUE(Txn_Details!J379)</f>
        <v>2</v>
      </c>
      <c r="F379" s="13">
        <f>value(Txn_Details!K379)</f>
        <v>100</v>
      </c>
    </row>
    <row r="380">
      <c r="A380" s="13" t="str">
        <f>Txn_Details!G380</f>
        <v>ORDER1811</v>
      </c>
      <c r="B380" s="14">
        <f>Txn_Details!F380</f>
        <v>45441</v>
      </c>
      <c r="C380" s="13" t="str">
        <f>Txn_Details!H380</f>
        <v>CUST1509</v>
      </c>
      <c r="D380" s="13" t="str">
        <f>Txn_Details!I380</f>
        <v>IceCream</v>
      </c>
      <c r="E380" s="13">
        <f>VALUE(Txn_Details!J380)</f>
        <v>1</v>
      </c>
      <c r="F380" s="13">
        <f>value(Txn_Details!K380)</f>
        <v>90</v>
      </c>
    </row>
    <row r="381">
      <c r="A381" s="13" t="str">
        <f>Txn_Details!G381</f>
        <v>ORDER1811</v>
      </c>
      <c r="B381" s="14">
        <f>Txn_Details!F381</f>
        <v>45441</v>
      </c>
      <c r="C381" s="13" t="str">
        <f>Txn_Details!H381</f>
        <v>CUST1509</v>
      </c>
      <c r="D381" s="13" t="str">
        <f>Txn_Details!I381</f>
        <v>SoftDrink</v>
      </c>
      <c r="E381" s="13">
        <f>VALUE(Txn_Details!J381)</f>
        <v>1</v>
      </c>
      <c r="F381" s="13">
        <f>value(Txn_Details!K381)</f>
        <v>50</v>
      </c>
    </row>
    <row r="382">
      <c r="A382" s="13" t="str">
        <f>Txn_Details!G382</f>
        <v>ORDER1810</v>
      </c>
      <c r="B382" s="14">
        <f>Txn_Details!F382</f>
        <v>45441</v>
      </c>
      <c r="C382" s="13" t="str">
        <f>Txn_Details!H382</f>
        <v>CUST6869</v>
      </c>
      <c r="D382" s="13" t="str">
        <f>Txn_Details!I382</f>
        <v>BasmatiRice</v>
      </c>
      <c r="E382" s="13">
        <f>VALUE(Txn_Details!J382)</f>
        <v>1</v>
      </c>
      <c r="F382" s="13">
        <f>value(Txn_Details!K382)</f>
        <v>60</v>
      </c>
    </row>
    <row r="383">
      <c r="A383" s="13" t="str">
        <f>Txn_Details!G383</f>
        <v>ORDER1810</v>
      </c>
      <c r="B383" s="14">
        <f>Txn_Details!F383</f>
        <v>45441</v>
      </c>
      <c r="C383" s="13" t="str">
        <f>Txn_Details!H383</f>
        <v>CUST6869</v>
      </c>
      <c r="D383" s="13" t="str">
        <f>Txn_Details!I383</f>
        <v>WholeWheatBread</v>
      </c>
      <c r="E383" s="13">
        <f>VALUE(Txn_Details!J383)</f>
        <v>1</v>
      </c>
      <c r="F383" s="13">
        <f>value(Txn_Details!K383)</f>
        <v>20</v>
      </c>
    </row>
    <row r="384">
      <c r="A384" s="13" t="str">
        <f>Txn_Details!G384</f>
        <v>ORDER1809</v>
      </c>
      <c r="B384" s="14">
        <f>Txn_Details!F384</f>
        <v>45441</v>
      </c>
      <c r="C384" s="13" t="str">
        <f>Txn_Details!H384</f>
        <v>CUST6570</v>
      </c>
      <c r="D384" s="13" t="str">
        <f>Txn_Details!I384</f>
        <v>FreshMilk</v>
      </c>
      <c r="E384" s="13">
        <f>VALUE(Txn_Details!J384)</f>
        <v>1</v>
      </c>
      <c r="F384" s="13">
        <f>value(Txn_Details!K384)</f>
        <v>30</v>
      </c>
    </row>
    <row r="385">
      <c r="A385" s="13" t="str">
        <f>Txn_Details!G385</f>
        <v>ORDER1809</v>
      </c>
      <c r="B385" s="14">
        <f>Txn_Details!F385</f>
        <v>45441</v>
      </c>
      <c r="C385" s="13" t="str">
        <f>Txn_Details!H385</f>
        <v>CUST6570</v>
      </c>
      <c r="D385" s="13" t="str">
        <f>Txn_Details!I385</f>
        <v>Eggs</v>
      </c>
      <c r="E385" s="13">
        <f>VALUE(Txn_Details!J385)</f>
        <v>1</v>
      </c>
      <c r="F385" s="13">
        <f>value(Txn_Details!K385)</f>
        <v>40</v>
      </c>
    </row>
    <row r="386">
      <c r="A386" s="13" t="str">
        <f>Txn_Details!G386</f>
        <v>ORDER1808</v>
      </c>
      <c r="B386" s="14">
        <f>Txn_Details!F386</f>
        <v>45441</v>
      </c>
      <c r="C386" s="13" t="str">
        <f>Txn_Details!H386</f>
        <v>CUST3846</v>
      </c>
      <c r="D386" s="13" t="str">
        <f>Txn_Details!I386</f>
        <v>ChickenBreast</v>
      </c>
      <c r="E386" s="13">
        <f>VALUE(Txn_Details!J386)</f>
        <v>1</v>
      </c>
      <c r="F386" s="13">
        <f>value(Txn_Details!K386)</f>
        <v>125</v>
      </c>
    </row>
    <row r="387">
      <c r="A387" s="13" t="str">
        <f>Txn_Details!G387</f>
        <v>ORDER1808</v>
      </c>
      <c r="B387" s="14">
        <f>Txn_Details!F387</f>
        <v>45441</v>
      </c>
      <c r="C387" s="13" t="str">
        <f>Txn_Details!H387</f>
        <v>CUST3846</v>
      </c>
      <c r="D387" s="13" t="str">
        <f>Txn_Details!I387</f>
        <v>Apples</v>
      </c>
      <c r="E387" s="13">
        <f>VALUE(Txn_Details!J387)</f>
        <v>1</v>
      </c>
      <c r="F387" s="13">
        <f>value(Txn_Details!K387)</f>
        <v>75</v>
      </c>
    </row>
    <row r="388">
      <c r="A388" s="13" t="str">
        <f>Txn_Details!G388</f>
        <v>ORDER1807</v>
      </c>
      <c r="B388" s="14">
        <f>Txn_Details!F388</f>
        <v>45441</v>
      </c>
      <c r="C388" s="13" t="str">
        <f>Txn_Details!H388</f>
        <v>CUST8449</v>
      </c>
      <c r="D388" s="13" t="str">
        <f>Txn_Details!I388</f>
        <v>Bananas</v>
      </c>
      <c r="E388" s="13">
        <f>VALUE(Txn_Details!J388)</f>
        <v>2</v>
      </c>
      <c r="F388" s="13">
        <f>value(Txn_Details!K388)</f>
        <v>50</v>
      </c>
    </row>
    <row r="389">
      <c r="A389" s="13" t="str">
        <f>Txn_Details!G389</f>
        <v>ORDER1807</v>
      </c>
      <c r="B389" s="14">
        <f>Txn_Details!F389</f>
        <v>45441</v>
      </c>
      <c r="C389" s="13" t="str">
        <f>Txn_Details!H389</f>
        <v>CUST8449</v>
      </c>
      <c r="D389" s="13" t="str">
        <f>Txn_Details!I389</f>
        <v>Potatoes</v>
      </c>
      <c r="E389" s="13">
        <f>VALUE(Txn_Details!J389)</f>
        <v>1</v>
      </c>
      <c r="F389" s="13">
        <f>value(Txn_Details!K389)</f>
        <v>15</v>
      </c>
    </row>
    <row r="390">
      <c r="A390" s="13" t="str">
        <f>Txn_Details!G390</f>
        <v>ORDER1806</v>
      </c>
      <c r="B390" s="14">
        <f>Txn_Details!F390</f>
        <v>45441</v>
      </c>
      <c r="C390" s="13" t="str">
        <f>Txn_Details!H390</f>
        <v>CUST9482</v>
      </c>
      <c r="D390" s="13" t="str">
        <f>Txn_Details!I390</f>
        <v>Onions</v>
      </c>
      <c r="E390" s="13">
        <f>VALUE(Txn_Details!J390)</f>
        <v>1</v>
      </c>
      <c r="F390" s="13">
        <f>value(Txn_Details!K390)</f>
        <v>12.5</v>
      </c>
    </row>
    <row r="391">
      <c r="A391" s="13" t="str">
        <f>Txn_Details!G391</f>
        <v>ORDER1806</v>
      </c>
      <c r="B391" s="14">
        <f>Txn_Details!F391</f>
        <v>45441</v>
      </c>
      <c r="C391" s="13" t="str">
        <f>Txn_Details!H391</f>
        <v>CUST9482</v>
      </c>
      <c r="D391" s="13" t="str">
        <f>Txn_Details!I391</f>
        <v>Paneer</v>
      </c>
      <c r="E391" s="13">
        <f>VALUE(Txn_Details!J391)</f>
        <v>1</v>
      </c>
      <c r="F391" s="13">
        <f>value(Txn_Details!K391)</f>
        <v>40</v>
      </c>
    </row>
    <row r="392">
      <c r="A392" s="13" t="str">
        <f>Txn_Details!G392</f>
        <v>ORDER1805</v>
      </c>
      <c r="B392" s="14">
        <f>Txn_Details!F392</f>
        <v>45441</v>
      </c>
      <c r="C392" s="13" t="str">
        <f>Txn_Details!H392</f>
        <v>CUST8105</v>
      </c>
      <c r="D392" s="13" t="str">
        <f>Txn_Details!I392</f>
        <v>Butter</v>
      </c>
      <c r="E392" s="13">
        <f>VALUE(Txn_Details!J392)</f>
        <v>1</v>
      </c>
      <c r="F392" s="13">
        <f>value(Txn_Details!K392)</f>
        <v>125</v>
      </c>
    </row>
    <row r="393">
      <c r="A393" s="13" t="str">
        <f>Txn_Details!G393</f>
        <v>ORDER1805</v>
      </c>
      <c r="B393" s="14">
        <f>Txn_Details!F393</f>
        <v>45441</v>
      </c>
      <c r="C393" s="13" t="str">
        <f>Txn_Details!H393</f>
        <v>CUST8105</v>
      </c>
      <c r="D393" s="13" t="str">
        <f>Txn_Details!I393</f>
        <v>CheeseSlices</v>
      </c>
      <c r="E393" s="13">
        <f>VALUE(Txn_Details!J393)</f>
        <v>2</v>
      </c>
      <c r="F393" s="13">
        <f>value(Txn_Details!K393)</f>
        <v>120</v>
      </c>
    </row>
    <row r="394">
      <c r="A394" s="13" t="str">
        <f>Txn_Details!G394</f>
        <v>ORDER1804</v>
      </c>
      <c r="B394" s="14">
        <f>Txn_Details!F394</f>
        <v>45441</v>
      </c>
      <c r="C394" s="13" t="str">
        <f>Txn_Details!H394</f>
        <v>CUST1960</v>
      </c>
      <c r="D394" s="13" t="str">
        <f>Txn_Details!I394</f>
        <v>Sugar</v>
      </c>
      <c r="E394" s="13">
        <f>VALUE(Txn_Details!J394)</f>
        <v>1</v>
      </c>
      <c r="F394" s="13">
        <f>value(Txn_Details!K394)</f>
        <v>22.5</v>
      </c>
    </row>
    <row r="395">
      <c r="A395" s="13" t="str">
        <f>Txn_Details!G395</f>
        <v>ORDER1804</v>
      </c>
      <c r="B395" s="14">
        <f>Txn_Details!F395</f>
        <v>45441</v>
      </c>
      <c r="C395" s="13" t="str">
        <f>Txn_Details!H395</f>
        <v>CUST1960</v>
      </c>
      <c r="D395" s="13" t="str">
        <f>Txn_Details!I395</f>
        <v>CookingOil</v>
      </c>
      <c r="E395" s="13">
        <f>VALUE(Txn_Details!J395)</f>
        <v>1</v>
      </c>
      <c r="F395" s="13">
        <f>value(Txn_Details!K395)</f>
        <v>75</v>
      </c>
    </row>
    <row r="396">
      <c r="A396" s="13" t="str">
        <f>Txn_Details!G396</f>
        <v>ORDER1803</v>
      </c>
      <c r="B396" s="14">
        <f>Txn_Details!F396</f>
        <v>45441</v>
      </c>
      <c r="C396" s="13" t="str">
        <f>Txn_Details!H396</f>
        <v>CUST2234</v>
      </c>
      <c r="D396" s="13" t="str">
        <f>Txn_Details!I396</f>
        <v>TeaLeaves</v>
      </c>
      <c r="E396" s="13">
        <f>VALUE(Txn_Details!J396)</f>
        <v>2</v>
      </c>
      <c r="F396" s="13">
        <f>value(Txn_Details!K396)</f>
        <v>120</v>
      </c>
    </row>
    <row r="397">
      <c r="A397" s="13" t="str">
        <f>Txn_Details!G397</f>
        <v>ORDER1803</v>
      </c>
      <c r="B397" s="14">
        <f>Txn_Details!F397</f>
        <v>45441</v>
      </c>
      <c r="C397" s="13" t="str">
        <f>Txn_Details!H397</f>
        <v>CUST2234</v>
      </c>
      <c r="D397" s="13" t="str">
        <f>Txn_Details!I397</f>
        <v>CoffeePowder</v>
      </c>
      <c r="E397" s="13">
        <f>VALUE(Txn_Details!J397)</f>
        <v>2</v>
      </c>
      <c r="F397" s="13">
        <f>value(Txn_Details!K397)</f>
        <v>90</v>
      </c>
    </row>
    <row r="398">
      <c r="A398" s="13" t="str">
        <f>Txn_Details!G398</f>
        <v>ORDER1802</v>
      </c>
      <c r="B398" s="14">
        <f>Txn_Details!F398</f>
        <v>45441</v>
      </c>
      <c r="C398" s="13" t="str">
        <f>Txn_Details!H398</f>
        <v>CUST3384</v>
      </c>
      <c r="D398" s="13" t="str">
        <f>Txn_Details!I398</f>
        <v>Biscuits</v>
      </c>
      <c r="E398" s="13">
        <f>VALUE(Txn_Details!J398)</f>
        <v>1</v>
      </c>
      <c r="F398" s="13">
        <f>value(Txn_Details!K398)</f>
        <v>20</v>
      </c>
    </row>
    <row r="399">
      <c r="A399" s="13" t="str">
        <f>Txn_Details!G399</f>
        <v>ORDER1802</v>
      </c>
      <c r="B399" s="14">
        <f>Txn_Details!F399</f>
        <v>45441</v>
      </c>
      <c r="C399" s="13" t="str">
        <f>Txn_Details!H399</f>
        <v>CUST3384</v>
      </c>
      <c r="D399" s="13" t="str">
        <f>Txn_Details!I399</f>
        <v>Chocolates</v>
      </c>
      <c r="E399" s="13">
        <f>VALUE(Txn_Details!J399)</f>
        <v>1</v>
      </c>
      <c r="F399" s="13">
        <f>value(Txn_Details!K399)</f>
        <v>50</v>
      </c>
    </row>
    <row r="400">
      <c r="A400" s="13" t="str">
        <f>Txn_Details!G400</f>
        <v>ORDER1801</v>
      </c>
      <c r="B400" s="14">
        <f>Txn_Details!F400</f>
        <v>45441</v>
      </c>
      <c r="C400" s="13" t="str">
        <f>Txn_Details!H400</f>
        <v>CUST4729</v>
      </c>
      <c r="D400" s="13" t="str">
        <f>Txn_Details!I400</f>
        <v>IceCream</v>
      </c>
      <c r="E400" s="13">
        <f>VALUE(Txn_Details!J400)</f>
        <v>1</v>
      </c>
      <c r="F400" s="13">
        <f>value(Txn_Details!K400)</f>
        <v>90</v>
      </c>
    </row>
    <row r="401">
      <c r="A401" s="13" t="str">
        <f>Txn_Details!G401</f>
        <v>ORDER1801</v>
      </c>
      <c r="B401" s="14">
        <f>Txn_Details!F401</f>
        <v>45441</v>
      </c>
      <c r="C401" s="13" t="str">
        <f>Txn_Details!H401</f>
        <v>CUST4729</v>
      </c>
      <c r="D401" s="13" t="str">
        <f>Txn_Details!I401</f>
        <v>SoftDrink</v>
      </c>
      <c r="E401" s="13">
        <f>VALUE(Txn_Details!J401)</f>
        <v>1</v>
      </c>
      <c r="F401" s="13">
        <f>value(Txn_Details!K401)</f>
        <v>50</v>
      </c>
    </row>
    <row r="402">
      <c r="A402" s="13" t="str">
        <f>Txn_Details!G402</f>
        <v>ORDER1800</v>
      </c>
      <c r="B402" s="14">
        <f>Txn_Details!F402</f>
        <v>45441</v>
      </c>
      <c r="C402" s="13" t="str">
        <f>Txn_Details!H402</f>
        <v>CUST8381</v>
      </c>
      <c r="D402" s="13" t="str">
        <f>Txn_Details!I402</f>
        <v>BasmatiRice</v>
      </c>
      <c r="E402" s="13">
        <f>VALUE(Txn_Details!J402)</f>
        <v>1</v>
      </c>
      <c r="F402" s="13">
        <f>value(Txn_Details!K402)</f>
        <v>60</v>
      </c>
    </row>
    <row r="403">
      <c r="A403" s="13" t="str">
        <f>Txn_Details!G403</f>
        <v>ORDER1800</v>
      </c>
      <c r="B403" s="14">
        <f>Txn_Details!F403</f>
        <v>45441</v>
      </c>
      <c r="C403" s="13" t="str">
        <f>Txn_Details!H403</f>
        <v>CUST8381</v>
      </c>
      <c r="D403" s="13" t="str">
        <f>Txn_Details!I403</f>
        <v>WholeWheatBread</v>
      </c>
      <c r="E403" s="13">
        <f>VALUE(Txn_Details!J403)</f>
        <v>1</v>
      </c>
      <c r="F403" s="13">
        <f>value(Txn_Details!K403)</f>
        <v>20</v>
      </c>
    </row>
    <row r="404">
      <c r="A404" s="13" t="str">
        <f>Txn_Details!G404</f>
        <v>ORDER1799</v>
      </c>
      <c r="B404" s="14">
        <f>Txn_Details!F404</f>
        <v>45441</v>
      </c>
      <c r="C404" s="13" t="str">
        <f>Txn_Details!H404</f>
        <v>CUST5905</v>
      </c>
      <c r="D404" s="13" t="str">
        <f>Txn_Details!I404</f>
        <v>FreshMilk</v>
      </c>
      <c r="E404" s="13">
        <f>VALUE(Txn_Details!J404)</f>
        <v>1</v>
      </c>
      <c r="F404" s="13">
        <f>value(Txn_Details!K404)</f>
        <v>30</v>
      </c>
    </row>
    <row r="405">
      <c r="A405" s="13" t="str">
        <f>Txn_Details!G405</f>
        <v>ORDER1799</v>
      </c>
      <c r="B405" s="14">
        <f>Txn_Details!F405</f>
        <v>45441</v>
      </c>
      <c r="C405" s="13" t="str">
        <f>Txn_Details!H405</f>
        <v>CUST5905</v>
      </c>
      <c r="D405" s="13" t="str">
        <f>Txn_Details!I405</f>
        <v>Eggs</v>
      </c>
      <c r="E405" s="13">
        <f>VALUE(Txn_Details!J405)</f>
        <v>1</v>
      </c>
      <c r="F405" s="13">
        <f>value(Txn_Details!K405)</f>
        <v>40</v>
      </c>
    </row>
    <row r="406">
      <c r="A406" s="13" t="str">
        <f>Txn_Details!G406</f>
        <v>ORDER1798</v>
      </c>
      <c r="B406" s="14">
        <f>Txn_Details!F406</f>
        <v>45441</v>
      </c>
      <c r="C406" s="13" t="str">
        <f>Txn_Details!H406</f>
        <v>CUST8105</v>
      </c>
      <c r="D406" s="13" t="str">
        <f>Txn_Details!I406</f>
        <v>ChickenBreast</v>
      </c>
      <c r="E406" s="13">
        <f>VALUE(Txn_Details!J406)</f>
        <v>1</v>
      </c>
      <c r="F406" s="13">
        <f>value(Txn_Details!K406)</f>
        <v>125</v>
      </c>
    </row>
    <row r="407">
      <c r="A407" s="13" t="str">
        <f>Txn_Details!G407</f>
        <v>ORDER1798</v>
      </c>
      <c r="B407" s="14">
        <f>Txn_Details!F407</f>
        <v>45441</v>
      </c>
      <c r="C407" s="13" t="str">
        <f>Txn_Details!H407</f>
        <v>CUST8105</v>
      </c>
      <c r="D407" s="13" t="str">
        <f>Txn_Details!I407</f>
        <v>Apples</v>
      </c>
      <c r="E407" s="13">
        <f>VALUE(Txn_Details!J407)</f>
        <v>2</v>
      </c>
      <c r="F407" s="13">
        <f>value(Txn_Details!K407)</f>
        <v>150</v>
      </c>
    </row>
    <row r="408">
      <c r="A408" s="13" t="str">
        <f>Txn_Details!G408</f>
        <v>ORDER1797</v>
      </c>
      <c r="B408" s="14">
        <f>Txn_Details!F408</f>
        <v>45441</v>
      </c>
      <c r="C408" s="13" t="str">
        <f>Txn_Details!H408</f>
        <v>CUST9595</v>
      </c>
      <c r="D408" s="13" t="str">
        <f>Txn_Details!I408</f>
        <v>Bananas</v>
      </c>
      <c r="E408" s="13">
        <f>VALUE(Txn_Details!J408)</f>
        <v>2</v>
      </c>
      <c r="F408" s="13">
        <f>value(Txn_Details!K408)</f>
        <v>50</v>
      </c>
    </row>
    <row r="409">
      <c r="A409" s="13" t="str">
        <f>Txn_Details!G409</f>
        <v>ORDER1797</v>
      </c>
      <c r="B409" s="14">
        <f>Txn_Details!F409</f>
        <v>45441</v>
      </c>
      <c r="C409" s="13" t="str">
        <f>Txn_Details!H409</f>
        <v>CUST9595</v>
      </c>
      <c r="D409" s="13" t="str">
        <f>Txn_Details!I409</f>
        <v>Potatoes</v>
      </c>
      <c r="E409" s="13">
        <f>VALUE(Txn_Details!J409)</f>
        <v>2</v>
      </c>
      <c r="F409" s="13">
        <f>value(Txn_Details!K409)</f>
        <v>30</v>
      </c>
    </row>
    <row r="410">
      <c r="A410" s="13" t="str">
        <f>Txn_Details!G410</f>
        <v>ORDER1796</v>
      </c>
      <c r="B410" s="14">
        <f>Txn_Details!F410</f>
        <v>45441</v>
      </c>
      <c r="C410" s="13" t="str">
        <f>Txn_Details!H410</f>
        <v>CUST4943</v>
      </c>
      <c r="D410" s="13" t="str">
        <f>Txn_Details!I410</f>
        <v>Onions</v>
      </c>
      <c r="E410" s="13">
        <f>VALUE(Txn_Details!J410)</f>
        <v>2</v>
      </c>
      <c r="F410" s="13">
        <f>value(Txn_Details!K410)</f>
        <v>25</v>
      </c>
    </row>
    <row r="411">
      <c r="A411" s="13" t="str">
        <f>Txn_Details!G411</f>
        <v>ORDER1796</v>
      </c>
      <c r="B411" s="14">
        <f>Txn_Details!F411</f>
        <v>45441</v>
      </c>
      <c r="C411" s="13" t="str">
        <f>Txn_Details!H411</f>
        <v>CUST4943</v>
      </c>
      <c r="D411" s="13" t="str">
        <f>Txn_Details!I411</f>
        <v>Paneer</v>
      </c>
      <c r="E411" s="13">
        <f>VALUE(Txn_Details!J411)</f>
        <v>1</v>
      </c>
      <c r="F411" s="13">
        <f>value(Txn_Details!K411)</f>
        <v>40</v>
      </c>
    </row>
    <row r="412">
      <c r="A412" s="13" t="str">
        <f>Txn_Details!G412</f>
        <v>ORDER1795</v>
      </c>
      <c r="B412" s="14">
        <f>Txn_Details!F412</f>
        <v>45441</v>
      </c>
      <c r="C412" s="13" t="str">
        <f>Txn_Details!H412</f>
        <v>CUST8951</v>
      </c>
      <c r="D412" s="13" t="str">
        <f>Txn_Details!I412</f>
        <v>Butter</v>
      </c>
      <c r="E412" s="13">
        <f>VALUE(Txn_Details!J412)</f>
        <v>1</v>
      </c>
      <c r="F412" s="13">
        <f>value(Txn_Details!K412)</f>
        <v>125</v>
      </c>
    </row>
    <row r="413">
      <c r="A413" s="13" t="str">
        <f>Txn_Details!G413</f>
        <v>ORDER1795</v>
      </c>
      <c r="B413" s="14">
        <f>Txn_Details!F413</f>
        <v>45441</v>
      </c>
      <c r="C413" s="13" t="str">
        <f>Txn_Details!H413</f>
        <v>CUST8951</v>
      </c>
      <c r="D413" s="13" t="str">
        <f>Txn_Details!I413</f>
        <v>CheeseSlices</v>
      </c>
      <c r="E413" s="13">
        <f>VALUE(Txn_Details!J413)</f>
        <v>1</v>
      </c>
      <c r="F413" s="13">
        <f>value(Txn_Details!K413)</f>
        <v>60</v>
      </c>
    </row>
    <row r="414">
      <c r="A414" s="13" t="str">
        <f>Txn_Details!G414</f>
        <v>ORDER1794</v>
      </c>
      <c r="B414" s="14">
        <f>Txn_Details!F414</f>
        <v>45440</v>
      </c>
      <c r="C414" s="13" t="str">
        <f>Txn_Details!H414</f>
        <v>CUST8848</v>
      </c>
      <c r="D414" s="13" t="str">
        <f>Txn_Details!I414</f>
        <v>Sugar</v>
      </c>
      <c r="E414" s="13">
        <f>VALUE(Txn_Details!J414)</f>
        <v>1</v>
      </c>
      <c r="F414" s="13">
        <f>value(Txn_Details!K414)</f>
        <v>22.5</v>
      </c>
    </row>
    <row r="415">
      <c r="A415" s="13" t="str">
        <f>Txn_Details!G415</f>
        <v>ORDER1794</v>
      </c>
      <c r="B415" s="14">
        <f>Txn_Details!F415</f>
        <v>45440</v>
      </c>
      <c r="C415" s="13" t="str">
        <f>Txn_Details!H415</f>
        <v>CUST8848</v>
      </c>
      <c r="D415" s="13" t="str">
        <f>Txn_Details!I415</f>
        <v>CookingOil</v>
      </c>
      <c r="E415" s="13">
        <f>VALUE(Txn_Details!J415)</f>
        <v>2</v>
      </c>
      <c r="F415" s="13">
        <f>value(Txn_Details!K415)</f>
        <v>150</v>
      </c>
    </row>
    <row r="416">
      <c r="A416" s="13" t="str">
        <f>Txn_Details!G416</f>
        <v>ORDER1793</v>
      </c>
      <c r="B416" s="14">
        <f>Txn_Details!F416</f>
        <v>45440</v>
      </c>
      <c r="C416" s="13" t="str">
        <f>Txn_Details!H416</f>
        <v>CUST4291</v>
      </c>
      <c r="D416" s="13" t="str">
        <f>Txn_Details!I416</f>
        <v>TeaLeaves</v>
      </c>
      <c r="E416" s="13">
        <f>VALUE(Txn_Details!J416)</f>
        <v>1</v>
      </c>
      <c r="F416" s="13">
        <f>value(Txn_Details!K416)</f>
        <v>60</v>
      </c>
    </row>
    <row r="417">
      <c r="A417" s="13" t="str">
        <f>Txn_Details!G417</f>
        <v>ORDER1793</v>
      </c>
      <c r="B417" s="14">
        <f>Txn_Details!F417</f>
        <v>45440</v>
      </c>
      <c r="C417" s="13" t="str">
        <f>Txn_Details!H417</f>
        <v>CUST4291</v>
      </c>
      <c r="D417" s="13" t="str">
        <f>Txn_Details!I417</f>
        <v>CoffeePowder</v>
      </c>
      <c r="E417" s="13">
        <f>VALUE(Txn_Details!J417)</f>
        <v>1</v>
      </c>
      <c r="F417" s="13">
        <f>value(Txn_Details!K417)</f>
        <v>45</v>
      </c>
    </row>
    <row r="418">
      <c r="A418" s="13" t="str">
        <f>Txn_Details!G418</f>
        <v>ORDER1792</v>
      </c>
      <c r="B418" s="14">
        <f>Txn_Details!F418</f>
        <v>45440</v>
      </c>
      <c r="C418" s="13" t="str">
        <f>Txn_Details!H418</f>
        <v>CUST2832</v>
      </c>
      <c r="D418" s="13" t="str">
        <f>Txn_Details!I418</f>
        <v>Biscuits</v>
      </c>
      <c r="E418" s="13">
        <f>VALUE(Txn_Details!J418)</f>
        <v>1</v>
      </c>
      <c r="F418" s="13">
        <f>value(Txn_Details!K418)</f>
        <v>20</v>
      </c>
    </row>
    <row r="419">
      <c r="A419" s="13" t="str">
        <f>Txn_Details!G419</f>
        <v>ORDER1792</v>
      </c>
      <c r="B419" s="14">
        <f>Txn_Details!F419</f>
        <v>45440</v>
      </c>
      <c r="C419" s="13" t="str">
        <f>Txn_Details!H419</f>
        <v>CUST2832</v>
      </c>
      <c r="D419" s="13" t="str">
        <f>Txn_Details!I419</f>
        <v>Chocolates</v>
      </c>
      <c r="E419" s="13">
        <f>VALUE(Txn_Details!J419)</f>
        <v>2</v>
      </c>
      <c r="F419" s="13">
        <f>value(Txn_Details!K419)</f>
        <v>100</v>
      </c>
    </row>
    <row r="420">
      <c r="A420" s="13" t="str">
        <f>Txn_Details!G420</f>
        <v>ORDER1791</v>
      </c>
      <c r="B420" s="14">
        <f>Txn_Details!F420</f>
        <v>45440</v>
      </c>
      <c r="C420" s="13" t="str">
        <f>Txn_Details!H420</f>
        <v>CUST8311</v>
      </c>
      <c r="D420" s="13" t="str">
        <f>Txn_Details!I420</f>
        <v>IceCream</v>
      </c>
      <c r="E420" s="13">
        <f>VALUE(Txn_Details!J420)</f>
        <v>2</v>
      </c>
      <c r="F420" s="13">
        <f>value(Txn_Details!K420)</f>
        <v>180</v>
      </c>
    </row>
    <row r="421">
      <c r="A421" s="13" t="str">
        <f>Txn_Details!G421</f>
        <v>ORDER1791</v>
      </c>
      <c r="B421" s="14">
        <f>Txn_Details!F421</f>
        <v>45440</v>
      </c>
      <c r="C421" s="13" t="str">
        <f>Txn_Details!H421</f>
        <v>CUST8311</v>
      </c>
      <c r="D421" s="13" t="str">
        <f>Txn_Details!I421</f>
        <v>SoftDrink</v>
      </c>
      <c r="E421" s="13">
        <f>VALUE(Txn_Details!J421)</f>
        <v>1</v>
      </c>
      <c r="F421" s="13">
        <f>value(Txn_Details!K421)</f>
        <v>50</v>
      </c>
    </row>
    <row r="422">
      <c r="A422" s="13" t="str">
        <f>Txn_Details!G422</f>
        <v>ORDER1790</v>
      </c>
      <c r="B422" s="14">
        <f>Txn_Details!F422</f>
        <v>45440</v>
      </c>
      <c r="C422" s="13" t="str">
        <f>Txn_Details!H422</f>
        <v>CUST8909</v>
      </c>
      <c r="D422" s="13" t="str">
        <f>Txn_Details!I422</f>
        <v>BasmatiRice</v>
      </c>
      <c r="E422" s="13">
        <f>VALUE(Txn_Details!J422)</f>
        <v>1</v>
      </c>
      <c r="F422" s="13">
        <f>value(Txn_Details!K422)</f>
        <v>60</v>
      </c>
    </row>
    <row r="423">
      <c r="A423" s="13" t="str">
        <f>Txn_Details!G423</f>
        <v>ORDER1790</v>
      </c>
      <c r="B423" s="14">
        <f>Txn_Details!F423</f>
        <v>45440</v>
      </c>
      <c r="C423" s="13" t="str">
        <f>Txn_Details!H423</f>
        <v>CUST8909</v>
      </c>
      <c r="D423" s="13" t="str">
        <f>Txn_Details!I423</f>
        <v>WholeWheatBread</v>
      </c>
      <c r="E423" s="13">
        <f>VALUE(Txn_Details!J423)</f>
        <v>2</v>
      </c>
      <c r="F423" s="13">
        <f>value(Txn_Details!K423)</f>
        <v>40</v>
      </c>
    </row>
    <row r="424">
      <c r="A424" s="13" t="str">
        <f>Txn_Details!G424</f>
        <v>ORDER1789</v>
      </c>
      <c r="B424" s="14">
        <f>Txn_Details!F424</f>
        <v>45440</v>
      </c>
      <c r="C424" s="13" t="str">
        <f>Txn_Details!H424</f>
        <v>CUST5670</v>
      </c>
      <c r="D424" s="13" t="str">
        <f>Txn_Details!I424</f>
        <v>FreshMilk</v>
      </c>
      <c r="E424" s="13">
        <f>VALUE(Txn_Details!J424)</f>
        <v>1</v>
      </c>
      <c r="F424" s="13">
        <f>value(Txn_Details!K424)</f>
        <v>30</v>
      </c>
    </row>
    <row r="425">
      <c r="A425" s="13" t="str">
        <f>Txn_Details!G425</f>
        <v>ORDER1789</v>
      </c>
      <c r="B425" s="14">
        <f>Txn_Details!F425</f>
        <v>45440</v>
      </c>
      <c r="C425" s="13" t="str">
        <f>Txn_Details!H425</f>
        <v>CUST5670</v>
      </c>
      <c r="D425" s="13" t="str">
        <f>Txn_Details!I425</f>
        <v>Eggs</v>
      </c>
      <c r="E425" s="13">
        <f>VALUE(Txn_Details!J425)</f>
        <v>1</v>
      </c>
      <c r="F425" s="13">
        <f>value(Txn_Details!K425)</f>
        <v>40</v>
      </c>
    </row>
    <row r="426">
      <c r="A426" s="13" t="str">
        <f>Txn_Details!G426</f>
        <v>ORDER1788</v>
      </c>
      <c r="B426" s="14">
        <f>Txn_Details!F426</f>
        <v>45440</v>
      </c>
      <c r="C426" s="13" t="str">
        <f>Txn_Details!H426</f>
        <v>CUST1502</v>
      </c>
      <c r="D426" s="13" t="str">
        <f>Txn_Details!I426</f>
        <v>ChickenBreast</v>
      </c>
      <c r="E426" s="13">
        <f>VALUE(Txn_Details!J426)</f>
        <v>1</v>
      </c>
      <c r="F426" s="13">
        <f>value(Txn_Details!K426)</f>
        <v>125</v>
      </c>
    </row>
    <row r="427">
      <c r="A427" s="13" t="str">
        <f>Txn_Details!G427</f>
        <v>ORDER1788</v>
      </c>
      <c r="B427" s="14">
        <f>Txn_Details!F427</f>
        <v>45440</v>
      </c>
      <c r="C427" s="13" t="str">
        <f>Txn_Details!H427</f>
        <v>CUST1502</v>
      </c>
      <c r="D427" s="13" t="str">
        <f>Txn_Details!I427</f>
        <v>Apples</v>
      </c>
      <c r="E427" s="13">
        <f>VALUE(Txn_Details!J427)</f>
        <v>1</v>
      </c>
      <c r="F427" s="13">
        <f>value(Txn_Details!K427)</f>
        <v>75</v>
      </c>
    </row>
    <row r="428">
      <c r="A428" s="13" t="str">
        <f>Txn_Details!G428</f>
        <v>ORDER1787</v>
      </c>
      <c r="B428" s="14">
        <f>Txn_Details!F428</f>
        <v>45440</v>
      </c>
      <c r="C428" s="13" t="str">
        <f>Txn_Details!H428</f>
        <v>CUST1193</v>
      </c>
      <c r="D428" s="13" t="str">
        <f>Txn_Details!I428</f>
        <v>Bananas</v>
      </c>
      <c r="E428" s="13">
        <f>VALUE(Txn_Details!J428)</f>
        <v>1</v>
      </c>
      <c r="F428" s="13">
        <f>value(Txn_Details!K428)</f>
        <v>25</v>
      </c>
    </row>
    <row r="429">
      <c r="A429" s="13" t="str">
        <f>Txn_Details!G429</f>
        <v>ORDER1787</v>
      </c>
      <c r="B429" s="14">
        <f>Txn_Details!F429</f>
        <v>45440</v>
      </c>
      <c r="C429" s="13" t="str">
        <f>Txn_Details!H429</f>
        <v>CUST1193</v>
      </c>
      <c r="D429" s="13" t="str">
        <f>Txn_Details!I429</f>
        <v>Potatoes</v>
      </c>
      <c r="E429" s="13">
        <f>VALUE(Txn_Details!J429)</f>
        <v>2</v>
      </c>
      <c r="F429" s="13">
        <f>value(Txn_Details!K429)</f>
        <v>30</v>
      </c>
    </row>
    <row r="430">
      <c r="A430" s="13" t="str">
        <f>Txn_Details!G430</f>
        <v>ORDER1786</v>
      </c>
      <c r="B430" s="14">
        <f>Txn_Details!F430</f>
        <v>45440</v>
      </c>
      <c r="C430" s="13" t="str">
        <f>Txn_Details!H430</f>
        <v>CUST2188</v>
      </c>
      <c r="D430" s="13" t="str">
        <f>Txn_Details!I430</f>
        <v>Onions</v>
      </c>
      <c r="E430" s="13">
        <f>VALUE(Txn_Details!J430)</f>
        <v>1</v>
      </c>
      <c r="F430" s="13">
        <f>value(Txn_Details!K430)</f>
        <v>12.5</v>
      </c>
    </row>
    <row r="431">
      <c r="A431" s="13" t="str">
        <f>Txn_Details!G431</f>
        <v>ORDER1786</v>
      </c>
      <c r="B431" s="14">
        <f>Txn_Details!F431</f>
        <v>45440</v>
      </c>
      <c r="C431" s="13" t="str">
        <f>Txn_Details!H431</f>
        <v>CUST2188</v>
      </c>
      <c r="D431" s="13" t="str">
        <f>Txn_Details!I431</f>
        <v>Paneer</v>
      </c>
      <c r="E431" s="13">
        <f>VALUE(Txn_Details!J431)</f>
        <v>1</v>
      </c>
      <c r="F431" s="13">
        <f>value(Txn_Details!K431)</f>
        <v>40</v>
      </c>
    </row>
    <row r="432">
      <c r="A432" s="13" t="str">
        <f>Txn_Details!G432</f>
        <v>ORDER1785</v>
      </c>
      <c r="B432" s="14">
        <f>Txn_Details!F432</f>
        <v>45440</v>
      </c>
      <c r="C432" s="13" t="str">
        <f>Txn_Details!H432</f>
        <v>CUST3384</v>
      </c>
      <c r="D432" s="13" t="str">
        <f>Txn_Details!I432</f>
        <v>Butter</v>
      </c>
      <c r="E432" s="13">
        <f>VALUE(Txn_Details!J432)</f>
        <v>1</v>
      </c>
      <c r="F432" s="13">
        <f>value(Txn_Details!K432)</f>
        <v>125</v>
      </c>
    </row>
    <row r="433">
      <c r="A433" s="13" t="str">
        <f>Txn_Details!G433</f>
        <v>ORDER1785</v>
      </c>
      <c r="B433" s="14">
        <f>Txn_Details!F433</f>
        <v>45440</v>
      </c>
      <c r="C433" s="13" t="str">
        <f>Txn_Details!H433</f>
        <v>CUST3384</v>
      </c>
      <c r="D433" s="13" t="str">
        <f>Txn_Details!I433</f>
        <v>CheeseSlices</v>
      </c>
      <c r="E433" s="13">
        <f>VALUE(Txn_Details!J433)</f>
        <v>1</v>
      </c>
      <c r="F433" s="13">
        <f>value(Txn_Details!K433)</f>
        <v>60</v>
      </c>
    </row>
    <row r="434">
      <c r="A434" s="13" t="str">
        <f>Txn_Details!G434</f>
        <v>ORDER1784</v>
      </c>
      <c r="B434" s="14">
        <f>Txn_Details!F434</f>
        <v>45440</v>
      </c>
      <c r="C434" s="13" t="str">
        <f>Txn_Details!H434</f>
        <v>CUST2658</v>
      </c>
      <c r="D434" s="13" t="str">
        <f>Txn_Details!I434</f>
        <v>Sugar</v>
      </c>
      <c r="E434" s="13">
        <f>VALUE(Txn_Details!J434)</f>
        <v>2</v>
      </c>
      <c r="F434" s="13">
        <f>value(Txn_Details!K434)</f>
        <v>45</v>
      </c>
    </row>
    <row r="435">
      <c r="A435" s="13" t="str">
        <f>Txn_Details!G435</f>
        <v>ORDER1784</v>
      </c>
      <c r="B435" s="14">
        <f>Txn_Details!F435</f>
        <v>45440</v>
      </c>
      <c r="C435" s="13" t="str">
        <f>Txn_Details!H435</f>
        <v>CUST2658</v>
      </c>
      <c r="D435" s="13" t="str">
        <f>Txn_Details!I435</f>
        <v>CookingOil</v>
      </c>
      <c r="E435" s="13">
        <f>VALUE(Txn_Details!J435)</f>
        <v>1</v>
      </c>
      <c r="F435" s="13">
        <f>value(Txn_Details!K435)</f>
        <v>75</v>
      </c>
    </row>
    <row r="436">
      <c r="A436" s="13" t="str">
        <f>Txn_Details!G436</f>
        <v>ORDER1783</v>
      </c>
      <c r="B436" s="14">
        <f>Txn_Details!F436</f>
        <v>45440</v>
      </c>
      <c r="C436" s="13" t="str">
        <f>Txn_Details!H436</f>
        <v>CUST8317</v>
      </c>
      <c r="D436" s="13" t="str">
        <f>Txn_Details!I436</f>
        <v>TeaLeaves</v>
      </c>
      <c r="E436" s="13">
        <f>VALUE(Txn_Details!J436)</f>
        <v>1</v>
      </c>
      <c r="F436" s="13">
        <f>value(Txn_Details!K436)</f>
        <v>60</v>
      </c>
    </row>
    <row r="437">
      <c r="A437" s="13" t="str">
        <f>Txn_Details!G437</f>
        <v>ORDER1783</v>
      </c>
      <c r="B437" s="14">
        <f>Txn_Details!F437</f>
        <v>45440</v>
      </c>
      <c r="C437" s="13" t="str">
        <f>Txn_Details!H437</f>
        <v>CUST8317</v>
      </c>
      <c r="D437" s="13" t="str">
        <f>Txn_Details!I437</f>
        <v>CoffeePowder</v>
      </c>
      <c r="E437" s="13">
        <f>VALUE(Txn_Details!J437)</f>
        <v>1</v>
      </c>
      <c r="F437" s="13">
        <f>value(Txn_Details!K437)</f>
        <v>45</v>
      </c>
    </row>
    <row r="438">
      <c r="A438" s="13" t="str">
        <f>Txn_Details!G438</f>
        <v>ORDER1782</v>
      </c>
      <c r="B438" s="14">
        <f>Txn_Details!F438</f>
        <v>45440</v>
      </c>
      <c r="C438" s="13" t="str">
        <f>Txn_Details!H438</f>
        <v>CUST6201</v>
      </c>
      <c r="D438" s="13" t="str">
        <f>Txn_Details!I438</f>
        <v>Biscuits</v>
      </c>
      <c r="E438" s="13">
        <f>VALUE(Txn_Details!J438)</f>
        <v>1</v>
      </c>
      <c r="F438" s="13">
        <f>value(Txn_Details!K438)</f>
        <v>20</v>
      </c>
    </row>
    <row r="439">
      <c r="A439" s="13" t="str">
        <f>Txn_Details!G439</f>
        <v>ORDER1782</v>
      </c>
      <c r="B439" s="14">
        <f>Txn_Details!F439</f>
        <v>45440</v>
      </c>
      <c r="C439" s="13" t="str">
        <f>Txn_Details!H439</f>
        <v>CUST6201</v>
      </c>
      <c r="D439" s="13" t="str">
        <f>Txn_Details!I439</f>
        <v>Chocolates</v>
      </c>
      <c r="E439" s="13">
        <f>VALUE(Txn_Details!J439)</f>
        <v>1</v>
      </c>
      <c r="F439" s="13">
        <f>value(Txn_Details!K439)</f>
        <v>50</v>
      </c>
    </row>
    <row r="440">
      <c r="A440" s="13" t="str">
        <f>Txn_Details!G440</f>
        <v>ORDER1781</v>
      </c>
      <c r="B440" s="14">
        <f>Txn_Details!F440</f>
        <v>45440</v>
      </c>
      <c r="C440" s="13" t="str">
        <f>Txn_Details!H440</f>
        <v>CUST8355</v>
      </c>
      <c r="D440" s="13" t="str">
        <f>Txn_Details!I440</f>
        <v>IceCream</v>
      </c>
      <c r="E440" s="13">
        <f>VALUE(Txn_Details!J440)</f>
        <v>2</v>
      </c>
      <c r="F440" s="13">
        <f>value(Txn_Details!K440)</f>
        <v>180</v>
      </c>
    </row>
    <row r="441">
      <c r="A441" s="13" t="str">
        <f>Txn_Details!G441</f>
        <v>ORDER1781</v>
      </c>
      <c r="B441" s="14">
        <f>Txn_Details!F441</f>
        <v>45440</v>
      </c>
      <c r="C441" s="13" t="str">
        <f>Txn_Details!H441</f>
        <v>CUST8355</v>
      </c>
      <c r="D441" s="13" t="str">
        <f>Txn_Details!I441</f>
        <v>SoftDrink</v>
      </c>
      <c r="E441" s="13">
        <f>VALUE(Txn_Details!J441)</f>
        <v>1</v>
      </c>
      <c r="F441" s="13">
        <f>value(Txn_Details!K441)</f>
        <v>50</v>
      </c>
    </row>
    <row r="442">
      <c r="A442" s="13" t="str">
        <f>Txn_Details!G442</f>
        <v>ORDER1780</v>
      </c>
      <c r="B442" s="14">
        <f>Txn_Details!F442</f>
        <v>45440</v>
      </c>
      <c r="C442" s="13" t="str">
        <f>Txn_Details!H442</f>
        <v>CUST3938</v>
      </c>
      <c r="D442" s="13" t="str">
        <f>Txn_Details!I442</f>
        <v>BasmatiRice</v>
      </c>
      <c r="E442" s="13">
        <f>VALUE(Txn_Details!J442)</f>
        <v>1</v>
      </c>
      <c r="F442" s="13">
        <f>value(Txn_Details!K442)</f>
        <v>60</v>
      </c>
    </row>
    <row r="443">
      <c r="A443" s="13" t="str">
        <f>Txn_Details!G443</f>
        <v>ORDER1780</v>
      </c>
      <c r="B443" s="14">
        <f>Txn_Details!F443</f>
        <v>45440</v>
      </c>
      <c r="C443" s="13" t="str">
        <f>Txn_Details!H443</f>
        <v>CUST3938</v>
      </c>
      <c r="D443" s="13" t="str">
        <f>Txn_Details!I443</f>
        <v>WholeWheatBread</v>
      </c>
      <c r="E443" s="13">
        <f>VALUE(Txn_Details!J443)</f>
        <v>1</v>
      </c>
      <c r="F443" s="13">
        <f>value(Txn_Details!K443)</f>
        <v>20</v>
      </c>
    </row>
    <row r="444">
      <c r="A444" s="13" t="str">
        <f>Txn_Details!G444</f>
        <v>ORDER1779</v>
      </c>
      <c r="B444" s="14">
        <f>Txn_Details!F444</f>
        <v>45440</v>
      </c>
      <c r="C444" s="13" t="str">
        <f>Txn_Details!H444</f>
        <v>CUST1509</v>
      </c>
      <c r="D444" s="13" t="str">
        <f>Txn_Details!I444</f>
        <v>FreshMilk</v>
      </c>
      <c r="E444" s="13">
        <f>VALUE(Txn_Details!J444)</f>
        <v>1</v>
      </c>
      <c r="F444" s="13">
        <f>value(Txn_Details!K444)</f>
        <v>30</v>
      </c>
    </row>
    <row r="445">
      <c r="A445" s="13" t="str">
        <f>Txn_Details!G445</f>
        <v>ORDER1779</v>
      </c>
      <c r="B445" s="14">
        <f>Txn_Details!F445</f>
        <v>45440</v>
      </c>
      <c r="C445" s="13" t="str">
        <f>Txn_Details!H445</f>
        <v>CUST1509</v>
      </c>
      <c r="D445" s="13" t="str">
        <f>Txn_Details!I445</f>
        <v>Eggs</v>
      </c>
      <c r="E445" s="13">
        <f>VALUE(Txn_Details!J445)</f>
        <v>1</v>
      </c>
      <c r="F445" s="13">
        <f>value(Txn_Details!K445)</f>
        <v>40</v>
      </c>
    </row>
    <row r="446">
      <c r="A446" s="13" t="str">
        <f>Txn_Details!G446</f>
        <v>ORDER1778</v>
      </c>
      <c r="B446" s="14">
        <f>Txn_Details!F446</f>
        <v>45440</v>
      </c>
      <c r="C446" s="13" t="str">
        <f>Txn_Details!H446</f>
        <v>CUST6869</v>
      </c>
      <c r="D446" s="13" t="str">
        <f>Txn_Details!I446</f>
        <v>ChickenBreast</v>
      </c>
      <c r="E446" s="13">
        <f>VALUE(Txn_Details!J446)</f>
        <v>1</v>
      </c>
      <c r="F446" s="13">
        <f>value(Txn_Details!K446)</f>
        <v>125</v>
      </c>
    </row>
    <row r="447">
      <c r="A447" s="13" t="str">
        <f>Txn_Details!G447</f>
        <v>ORDER1778</v>
      </c>
      <c r="B447" s="14">
        <f>Txn_Details!F447</f>
        <v>45440</v>
      </c>
      <c r="C447" s="13" t="str">
        <f>Txn_Details!H447</f>
        <v>CUST6869</v>
      </c>
      <c r="D447" s="13" t="str">
        <f>Txn_Details!I447</f>
        <v>Apples</v>
      </c>
      <c r="E447" s="13">
        <f>VALUE(Txn_Details!J447)</f>
        <v>1</v>
      </c>
      <c r="F447" s="13">
        <f>value(Txn_Details!K447)</f>
        <v>75</v>
      </c>
    </row>
    <row r="448">
      <c r="A448" s="13" t="str">
        <f>Txn_Details!G448</f>
        <v>ORDER1777</v>
      </c>
      <c r="B448" s="14">
        <f>Txn_Details!F448</f>
        <v>45440</v>
      </c>
      <c r="C448" s="13" t="str">
        <f>Txn_Details!H448</f>
        <v>CUST6570</v>
      </c>
      <c r="D448" s="13" t="str">
        <f>Txn_Details!I448</f>
        <v>Bananas</v>
      </c>
      <c r="E448" s="13">
        <f>VALUE(Txn_Details!J448)</f>
        <v>1</v>
      </c>
      <c r="F448" s="13">
        <f>value(Txn_Details!K448)</f>
        <v>25</v>
      </c>
    </row>
    <row r="449">
      <c r="A449" s="13" t="str">
        <f>Txn_Details!G449</f>
        <v>ORDER1777</v>
      </c>
      <c r="B449" s="14">
        <f>Txn_Details!F449</f>
        <v>45440</v>
      </c>
      <c r="C449" s="13" t="str">
        <f>Txn_Details!H449</f>
        <v>CUST6570</v>
      </c>
      <c r="D449" s="13" t="str">
        <f>Txn_Details!I449</f>
        <v>Potatoes</v>
      </c>
      <c r="E449" s="13">
        <f>VALUE(Txn_Details!J449)</f>
        <v>2</v>
      </c>
      <c r="F449" s="13">
        <f>value(Txn_Details!K449)</f>
        <v>30</v>
      </c>
    </row>
    <row r="450">
      <c r="A450" s="13" t="str">
        <f>Txn_Details!G450</f>
        <v>ORDER1776</v>
      </c>
      <c r="B450" s="14">
        <f>Txn_Details!F450</f>
        <v>45440</v>
      </c>
      <c r="C450" s="13" t="str">
        <f>Txn_Details!H450</f>
        <v>CUST3392</v>
      </c>
      <c r="D450" s="13" t="str">
        <f>Txn_Details!I450</f>
        <v>Onions</v>
      </c>
      <c r="E450" s="13">
        <f>VALUE(Txn_Details!J450)</f>
        <v>2</v>
      </c>
      <c r="F450" s="13">
        <f>value(Txn_Details!K450)</f>
        <v>25</v>
      </c>
    </row>
    <row r="451">
      <c r="A451" s="13" t="str">
        <f>Txn_Details!G451</f>
        <v>ORDER1776</v>
      </c>
      <c r="B451" s="14">
        <f>Txn_Details!F451</f>
        <v>45440</v>
      </c>
      <c r="C451" s="13" t="str">
        <f>Txn_Details!H451</f>
        <v>CUST3392</v>
      </c>
      <c r="D451" s="13" t="str">
        <f>Txn_Details!I451</f>
        <v>Paneer</v>
      </c>
      <c r="E451" s="13">
        <f>VALUE(Txn_Details!J451)</f>
        <v>2</v>
      </c>
      <c r="F451" s="13">
        <f>value(Txn_Details!K451)</f>
        <v>80</v>
      </c>
    </row>
    <row r="452">
      <c r="A452" s="13" t="str">
        <f>Txn_Details!G452</f>
        <v>ORDER1775</v>
      </c>
      <c r="B452" s="14">
        <f>Txn_Details!F452</f>
        <v>45440</v>
      </c>
      <c r="C452" s="13" t="str">
        <f>Txn_Details!H452</f>
        <v>CUST1520</v>
      </c>
      <c r="D452" s="13" t="str">
        <f>Txn_Details!I452</f>
        <v>Butter</v>
      </c>
      <c r="E452" s="13">
        <f>VALUE(Txn_Details!J452)</f>
        <v>1</v>
      </c>
      <c r="F452" s="13">
        <f>value(Txn_Details!K452)</f>
        <v>125</v>
      </c>
    </row>
    <row r="453">
      <c r="A453" s="13" t="str">
        <f>Txn_Details!G453</f>
        <v>ORDER1775</v>
      </c>
      <c r="B453" s="14">
        <f>Txn_Details!F453</f>
        <v>45440</v>
      </c>
      <c r="C453" s="13" t="str">
        <f>Txn_Details!H453</f>
        <v>CUST1520</v>
      </c>
      <c r="D453" s="13" t="str">
        <f>Txn_Details!I453</f>
        <v>CheeseSlices</v>
      </c>
      <c r="E453" s="13">
        <f>VALUE(Txn_Details!J453)</f>
        <v>1</v>
      </c>
      <c r="F453" s="13">
        <f>value(Txn_Details!K453)</f>
        <v>60</v>
      </c>
    </row>
    <row r="454">
      <c r="A454" s="13" t="str">
        <f>Txn_Details!G454</f>
        <v>ORDER1774</v>
      </c>
      <c r="B454" s="14">
        <f>Txn_Details!F454</f>
        <v>45439</v>
      </c>
      <c r="C454" s="13" t="str">
        <f>Txn_Details!H454</f>
        <v>CUST5670</v>
      </c>
      <c r="D454" s="13" t="str">
        <f>Txn_Details!I454</f>
        <v>Sugar</v>
      </c>
      <c r="E454" s="13">
        <f>VALUE(Txn_Details!J454)</f>
        <v>1</v>
      </c>
      <c r="F454" s="13">
        <f>value(Txn_Details!K454)</f>
        <v>22.5</v>
      </c>
    </row>
    <row r="455">
      <c r="A455" s="13" t="str">
        <f>Txn_Details!G455</f>
        <v>ORDER1774</v>
      </c>
      <c r="B455" s="14">
        <f>Txn_Details!F455</f>
        <v>45439</v>
      </c>
      <c r="C455" s="13" t="str">
        <f>Txn_Details!H455</f>
        <v>CUST5670</v>
      </c>
      <c r="D455" s="13" t="str">
        <f>Txn_Details!I455</f>
        <v>CookingOil</v>
      </c>
      <c r="E455" s="13">
        <f>VALUE(Txn_Details!J455)</f>
        <v>1</v>
      </c>
      <c r="F455" s="13">
        <f>value(Txn_Details!K455)</f>
        <v>75</v>
      </c>
    </row>
    <row r="456">
      <c r="A456" s="13" t="str">
        <f>Txn_Details!G456</f>
        <v>ORDER1773</v>
      </c>
      <c r="B456" s="14">
        <f>Txn_Details!F456</f>
        <v>45439</v>
      </c>
      <c r="C456" s="13" t="str">
        <f>Txn_Details!H456</f>
        <v>CUST4485</v>
      </c>
      <c r="D456" s="13" t="str">
        <f>Txn_Details!I456</f>
        <v>TeaLeaves</v>
      </c>
      <c r="E456" s="13">
        <f>VALUE(Txn_Details!J456)</f>
        <v>1</v>
      </c>
      <c r="F456" s="13">
        <f>value(Txn_Details!K456)</f>
        <v>60</v>
      </c>
    </row>
    <row r="457">
      <c r="A457" s="13" t="str">
        <f>Txn_Details!G457</f>
        <v>ORDER1773</v>
      </c>
      <c r="B457" s="14">
        <f>Txn_Details!F457</f>
        <v>45439</v>
      </c>
      <c r="C457" s="13" t="str">
        <f>Txn_Details!H457</f>
        <v>CUST4485</v>
      </c>
      <c r="D457" s="13" t="str">
        <f>Txn_Details!I457</f>
        <v>CoffeePowder</v>
      </c>
      <c r="E457" s="13">
        <f>VALUE(Txn_Details!J457)</f>
        <v>2</v>
      </c>
      <c r="F457" s="13">
        <f>value(Txn_Details!K457)</f>
        <v>90</v>
      </c>
    </row>
    <row r="458">
      <c r="A458" s="13" t="str">
        <f>Txn_Details!G458</f>
        <v>ORDER1772</v>
      </c>
      <c r="B458" s="14">
        <f>Txn_Details!F458</f>
        <v>45439</v>
      </c>
      <c r="C458" s="13" t="str">
        <f>Txn_Details!H458</f>
        <v>CUST5670</v>
      </c>
      <c r="D458" s="13" t="str">
        <f>Txn_Details!I458</f>
        <v>Biscuits</v>
      </c>
      <c r="E458" s="13">
        <f>VALUE(Txn_Details!J458)</f>
        <v>1</v>
      </c>
      <c r="F458" s="13">
        <f>value(Txn_Details!K458)</f>
        <v>20</v>
      </c>
    </row>
    <row r="459">
      <c r="A459" s="13" t="str">
        <f>Txn_Details!G459</f>
        <v>ORDER1772</v>
      </c>
      <c r="B459" s="14">
        <f>Txn_Details!F459</f>
        <v>45439</v>
      </c>
      <c r="C459" s="13" t="str">
        <f>Txn_Details!H459</f>
        <v>CUST5670</v>
      </c>
      <c r="D459" s="13" t="str">
        <f>Txn_Details!I459</f>
        <v>Chocolates</v>
      </c>
      <c r="E459" s="13">
        <f>VALUE(Txn_Details!J459)</f>
        <v>1</v>
      </c>
      <c r="F459" s="13">
        <f>value(Txn_Details!K459)</f>
        <v>50</v>
      </c>
    </row>
    <row r="460">
      <c r="A460" s="13" t="str">
        <f>Txn_Details!G460</f>
        <v>ORDER1771</v>
      </c>
      <c r="B460" s="14">
        <f>Txn_Details!F460</f>
        <v>45439</v>
      </c>
      <c r="C460" s="13" t="str">
        <f>Txn_Details!H460</f>
        <v>CUST8724</v>
      </c>
      <c r="D460" s="13" t="str">
        <f>Txn_Details!I460</f>
        <v>IceCream</v>
      </c>
      <c r="E460" s="13">
        <f>VALUE(Txn_Details!J460)</f>
        <v>1</v>
      </c>
      <c r="F460" s="13">
        <f>value(Txn_Details!K460)</f>
        <v>90</v>
      </c>
    </row>
    <row r="461">
      <c r="A461" s="13" t="str">
        <f>Txn_Details!G461</f>
        <v>ORDER1771</v>
      </c>
      <c r="B461" s="14">
        <f>Txn_Details!F461</f>
        <v>45439</v>
      </c>
      <c r="C461" s="13" t="str">
        <f>Txn_Details!H461</f>
        <v>CUST8724</v>
      </c>
      <c r="D461" s="13" t="str">
        <f>Txn_Details!I461</f>
        <v>SoftDrink</v>
      </c>
      <c r="E461" s="13">
        <f>VALUE(Txn_Details!J461)</f>
        <v>1</v>
      </c>
      <c r="F461" s="13">
        <f>value(Txn_Details!K461)</f>
        <v>50</v>
      </c>
    </row>
    <row r="462">
      <c r="A462" s="13" t="str">
        <f>Txn_Details!G462</f>
        <v>ORDER1770</v>
      </c>
      <c r="B462" s="14">
        <f>Txn_Details!F462</f>
        <v>45439</v>
      </c>
      <c r="C462" s="13" t="str">
        <f>Txn_Details!H462</f>
        <v>CUST9148</v>
      </c>
      <c r="D462" s="13" t="str">
        <f>Txn_Details!I462</f>
        <v>BasmatiRice</v>
      </c>
      <c r="E462" s="13">
        <f>VALUE(Txn_Details!J462)</f>
        <v>1</v>
      </c>
      <c r="F462" s="13">
        <f>value(Txn_Details!K462)</f>
        <v>60</v>
      </c>
    </row>
    <row r="463">
      <c r="A463" s="13" t="str">
        <f>Txn_Details!G463</f>
        <v>ORDER1770</v>
      </c>
      <c r="B463" s="14">
        <f>Txn_Details!F463</f>
        <v>45439</v>
      </c>
      <c r="C463" s="13" t="str">
        <f>Txn_Details!H463</f>
        <v>CUST9148</v>
      </c>
      <c r="D463" s="13" t="str">
        <f>Txn_Details!I463</f>
        <v>WholeWheatBread</v>
      </c>
      <c r="E463" s="13">
        <f>VALUE(Txn_Details!J463)</f>
        <v>1</v>
      </c>
      <c r="F463" s="13">
        <f>value(Txn_Details!K463)</f>
        <v>20</v>
      </c>
    </row>
    <row r="464">
      <c r="A464" s="13" t="str">
        <f>Txn_Details!G464</f>
        <v>ORDER1769</v>
      </c>
      <c r="B464" s="14">
        <f>Txn_Details!F464</f>
        <v>45439</v>
      </c>
      <c r="C464" s="13" t="str">
        <f>Txn_Details!H464</f>
        <v>CUST5670</v>
      </c>
      <c r="D464" s="13" t="str">
        <f>Txn_Details!I464</f>
        <v>FreshMilk</v>
      </c>
      <c r="E464" s="13">
        <f>VALUE(Txn_Details!J464)</f>
        <v>1</v>
      </c>
      <c r="F464" s="13">
        <f>value(Txn_Details!K464)</f>
        <v>30</v>
      </c>
    </row>
    <row r="465">
      <c r="A465" s="13" t="str">
        <f>Txn_Details!G465</f>
        <v>ORDER1769</v>
      </c>
      <c r="B465" s="14">
        <f>Txn_Details!F465</f>
        <v>45439</v>
      </c>
      <c r="C465" s="13" t="str">
        <f>Txn_Details!H465</f>
        <v>CUST5670</v>
      </c>
      <c r="D465" s="13" t="str">
        <f>Txn_Details!I465</f>
        <v>Eggs</v>
      </c>
      <c r="E465" s="13">
        <f>VALUE(Txn_Details!J465)</f>
        <v>2</v>
      </c>
      <c r="F465" s="13">
        <f>value(Txn_Details!K465)</f>
        <v>80</v>
      </c>
    </row>
    <row r="466">
      <c r="A466" s="13" t="str">
        <f>Txn_Details!G466</f>
        <v>ORDER1768</v>
      </c>
      <c r="B466" s="14">
        <f>Txn_Details!F466</f>
        <v>45439</v>
      </c>
      <c r="C466" s="13" t="str">
        <f>Txn_Details!H466</f>
        <v>CUST8552</v>
      </c>
      <c r="D466" s="13" t="str">
        <f>Txn_Details!I466</f>
        <v>ChickenBreast</v>
      </c>
      <c r="E466" s="13">
        <f>VALUE(Txn_Details!J466)</f>
        <v>2</v>
      </c>
      <c r="F466" s="13">
        <f>value(Txn_Details!K466)</f>
        <v>250</v>
      </c>
    </row>
    <row r="467">
      <c r="A467" s="13" t="str">
        <f>Txn_Details!G467</f>
        <v>ORDER1768</v>
      </c>
      <c r="B467" s="14">
        <f>Txn_Details!F467</f>
        <v>45439</v>
      </c>
      <c r="C467" s="13" t="str">
        <f>Txn_Details!H467</f>
        <v>CUST8552</v>
      </c>
      <c r="D467" s="13" t="str">
        <f>Txn_Details!I467</f>
        <v>Apples</v>
      </c>
      <c r="E467" s="13">
        <f>VALUE(Txn_Details!J467)</f>
        <v>1</v>
      </c>
      <c r="F467" s="13">
        <f>value(Txn_Details!K467)</f>
        <v>75</v>
      </c>
    </row>
    <row r="468">
      <c r="A468" s="13" t="str">
        <f>Txn_Details!G468</f>
        <v>ORDER1767</v>
      </c>
      <c r="B468" s="14">
        <f>Txn_Details!F468</f>
        <v>45439</v>
      </c>
      <c r="C468" s="13" t="str">
        <f>Txn_Details!H468</f>
        <v>CUST8924</v>
      </c>
      <c r="D468" s="13" t="str">
        <f>Txn_Details!I468</f>
        <v>Bananas</v>
      </c>
      <c r="E468" s="13">
        <f>VALUE(Txn_Details!J468)</f>
        <v>1</v>
      </c>
      <c r="F468" s="13">
        <f>value(Txn_Details!K468)</f>
        <v>25</v>
      </c>
    </row>
    <row r="469">
      <c r="A469" s="13" t="str">
        <f>Txn_Details!G469</f>
        <v>ORDER1767</v>
      </c>
      <c r="B469" s="14">
        <f>Txn_Details!F469</f>
        <v>45439</v>
      </c>
      <c r="C469" s="13" t="str">
        <f>Txn_Details!H469</f>
        <v>CUST8924</v>
      </c>
      <c r="D469" s="13" t="str">
        <f>Txn_Details!I469</f>
        <v>Potatoes</v>
      </c>
      <c r="E469" s="13">
        <f>VALUE(Txn_Details!J469)</f>
        <v>1</v>
      </c>
      <c r="F469" s="13">
        <f>value(Txn_Details!K469)</f>
        <v>15</v>
      </c>
    </row>
    <row r="470">
      <c r="A470" s="13" t="str">
        <f>Txn_Details!G470</f>
        <v>ORDER1766</v>
      </c>
      <c r="B470" s="14">
        <f>Txn_Details!F470</f>
        <v>45439</v>
      </c>
      <c r="C470" s="13" t="str">
        <f>Txn_Details!H470</f>
        <v>CUST4804</v>
      </c>
      <c r="D470" s="13" t="str">
        <f>Txn_Details!I470</f>
        <v>Onions</v>
      </c>
      <c r="E470" s="13">
        <f>VALUE(Txn_Details!J470)</f>
        <v>1</v>
      </c>
      <c r="F470" s="13">
        <f>value(Txn_Details!K470)</f>
        <v>12.5</v>
      </c>
    </row>
    <row r="471">
      <c r="A471" s="13" t="str">
        <f>Txn_Details!G471</f>
        <v>ORDER1766</v>
      </c>
      <c r="B471" s="14">
        <f>Txn_Details!F471</f>
        <v>45439</v>
      </c>
      <c r="C471" s="13" t="str">
        <f>Txn_Details!H471</f>
        <v>CUST4804</v>
      </c>
      <c r="D471" s="13" t="str">
        <f>Txn_Details!I471</f>
        <v>Paneer</v>
      </c>
      <c r="E471" s="13">
        <f>VALUE(Txn_Details!J471)</f>
        <v>1</v>
      </c>
      <c r="F471" s="13">
        <f>value(Txn_Details!K471)</f>
        <v>40</v>
      </c>
    </row>
    <row r="472">
      <c r="A472" s="13" t="str">
        <f>Txn_Details!G472</f>
        <v>ORDER1765</v>
      </c>
      <c r="B472" s="14">
        <f>Txn_Details!F472</f>
        <v>45439</v>
      </c>
      <c r="C472" s="13" t="str">
        <f>Txn_Details!H472</f>
        <v>CUST8616</v>
      </c>
      <c r="D472" s="13" t="str">
        <f>Txn_Details!I472</f>
        <v>Butter</v>
      </c>
      <c r="E472" s="13">
        <f>VALUE(Txn_Details!J472)</f>
        <v>1</v>
      </c>
      <c r="F472" s="13">
        <f>value(Txn_Details!K472)</f>
        <v>125</v>
      </c>
    </row>
    <row r="473">
      <c r="A473" s="13" t="str">
        <f>Txn_Details!G473</f>
        <v>ORDER1765</v>
      </c>
      <c r="B473" s="14">
        <f>Txn_Details!F473</f>
        <v>45439</v>
      </c>
      <c r="C473" s="13" t="str">
        <f>Txn_Details!H473</f>
        <v>CUST8616</v>
      </c>
      <c r="D473" s="13" t="str">
        <f>Txn_Details!I473</f>
        <v>CheeseSlices</v>
      </c>
      <c r="E473" s="13">
        <f>VALUE(Txn_Details!J473)</f>
        <v>1</v>
      </c>
      <c r="F473" s="13">
        <f>value(Txn_Details!K473)</f>
        <v>60</v>
      </c>
    </row>
    <row r="474">
      <c r="A474" s="13" t="str">
        <f>Txn_Details!G474</f>
        <v>ORDER1764</v>
      </c>
      <c r="B474" s="14">
        <f>Txn_Details!F474</f>
        <v>45439</v>
      </c>
      <c r="C474" s="13" t="str">
        <f>Txn_Details!H474</f>
        <v>CUST2527</v>
      </c>
      <c r="D474" s="13" t="str">
        <f>Txn_Details!I474</f>
        <v>Sugar</v>
      </c>
      <c r="E474" s="13">
        <f>VALUE(Txn_Details!J474)</f>
        <v>1</v>
      </c>
      <c r="F474" s="13">
        <f>value(Txn_Details!K474)</f>
        <v>22.5</v>
      </c>
    </row>
    <row r="475">
      <c r="A475" s="13" t="str">
        <f>Txn_Details!G475</f>
        <v>ORDER1764</v>
      </c>
      <c r="B475" s="14">
        <f>Txn_Details!F475</f>
        <v>45439</v>
      </c>
      <c r="C475" s="13" t="str">
        <f>Txn_Details!H475</f>
        <v>CUST2527</v>
      </c>
      <c r="D475" s="13" t="str">
        <f>Txn_Details!I475</f>
        <v>CookingOil</v>
      </c>
      <c r="E475" s="13">
        <f>VALUE(Txn_Details!J475)</f>
        <v>1</v>
      </c>
      <c r="F475" s="13">
        <f>value(Txn_Details!K475)</f>
        <v>75</v>
      </c>
    </row>
    <row r="476">
      <c r="A476" s="13" t="str">
        <f>Txn_Details!G476</f>
        <v>ORDER1763</v>
      </c>
      <c r="B476" s="14">
        <f>Txn_Details!F476</f>
        <v>45439</v>
      </c>
      <c r="C476" s="13" t="str">
        <f>Txn_Details!H476</f>
        <v>CUST3384</v>
      </c>
      <c r="D476" s="13" t="str">
        <f>Txn_Details!I476</f>
        <v>TeaLeaves</v>
      </c>
      <c r="E476" s="13">
        <f>VALUE(Txn_Details!J476)</f>
        <v>2</v>
      </c>
      <c r="F476" s="13">
        <f>value(Txn_Details!K476)</f>
        <v>120</v>
      </c>
    </row>
    <row r="477">
      <c r="A477" s="13" t="str">
        <f>Txn_Details!G477</f>
        <v>ORDER1763</v>
      </c>
      <c r="B477" s="14">
        <f>Txn_Details!F477</f>
        <v>45439</v>
      </c>
      <c r="C477" s="13" t="str">
        <f>Txn_Details!H477</f>
        <v>CUST3384</v>
      </c>
      <c r="D477" s="13" t="str">
        <f>Txn_Details!I477</f>
        <v>CoffeePowder</v>
      </c>
      <c r="E477" s="13">
        <f>VALUE(Txn_Details!J477)</f>
        <v>1</v>
      </c>
      <c r="F477" s="13">
        <f>value(Txn_Details!K477)</f>
        <v>45</v>
      </c>
    </row>
    <row r="478">
      <c r="A478" s="13" t="str">
        <f>Txn_Details!G478</f>
        <v>ORDER1762</v>
      </c>
      <c r="B478" s="14">
        <f>Txn_Details!F478</f>
        <v>45439</v>
      </c>
      <c r="C478" s="13" t="str">
        <f>Txn_Details!H478</f>
        <v>CUST2658</v>
      </c>
      <c r="D478" s="13" t="str">
        <f>Txn_Details!I478</f>
        <v>Biscuits</v>
      </c>
      <c r="E478" s="13">
        <f>VALUE(Txn_Details!J478)</f>
        <v>1</v>
      </c>
      <c r="F478" s="13">
        <f>value(Txn_Details!K478)</f>
        <v>20</v>
      </c>
    </row>
    <row r="479">
      <c r="A479" s="13" t="str">
        <f>Txn_Details!G479</f>
        <v>ORDER1762</v>
      </c>
      <c r="B479" s="14">
        <f>Txn_Details!F479</f>
        <v>45439</v>
      </c>
      <c r="C479" s="13" t="str">
        <f>Txn_Details!H479</f>
        <v>CUST2658</v>
      </c>
      <c r="D479" s="13" t="str">
        <f>Txn_Details!I479</f>
        <v>Chocolates</v>
      </c>
      <c r="E479" s="13">
        <f>VALUE(Txn_Details!J479)</f>
        <v>1</v>
      </c>
      <c r="F479" s="13">
        <f>value(Txn_Details!K479)</f>
        <v>50</v>
      </c>
    </row>
    <row r="480">
      <c r="A480" s="13" t="str">
        <f>Txn_Details!G480</f>
        <v>ORDER1761</v>
      </c>
      <c r="B480" s="14">
        <f>Txn_Details!F480</f>
        <v>45439</v>
      </c>
      <c r="C480" s="13" t="str">
        <f>Txn_Details!H480</f>
        <v>CUST4675</v>
      </c>
      <c r="D480" s="13" t="str">
        <f>Txn_Details!I480</f>
        <v>IceCream</v>
      </c>
      <c r="E480" s="13">
        <f>VALUE(Txn_Details!J480)</f>
        <v>1</v>
      </c>
      <c r="F480" s="13">
        <f>value(Txn_Details!K480)</f>
        <v>90</v>
      </c>
    </row>
    <row r="481">
      <c r="A481" s="13" t="str">
        <f>Txn_Details!G481</f>
        <v>ORDER1761</v>
      </c>
      <c r="B481" s="14">
        <f>Txn_Details!F481</f>
        <v>45439</v>
      </c>
      <c r="C481" s="13" t="str">
        <f>Txn_Details!H481</f>
        <v>CUST4675</v>
      </c>
      <c r="D481" s="13" t="str">
        <f>Txn_Details!I481</f>
        <v>SoftDrink</v>
      </c>
      <c r="E481" s="13">
        <f>VALUE(Txn_Details!J481)</f>
        <v>1</v>
      </c>
      <c r="F481" s="13">
        <f>value(Txn_Details!K481)</f>
        <v>50</v>
      </c>
    </row>
    <row r="482">
      <c r="A482" s="13" t="str">
        <f>Txn_Details!G482</f>
        <v>ORDER1760</v>
      </c>
      <c r="B482" s="14">
        <f>Txn_Details!F482</f>
        <v>45439</v>
      </c>
      <c r="C482" s="13" t="str">
        <f>Txn_Details!H482</f>
        <v>CUST6228</v>
      </c>
      <c r="D482" s="13" t="str">
        <f>Txn_Details!I482</f>
        <v>BasmatiRice</v>
      </c>
      <c r="E482" s="13">
        <f>VALUE(Txn_Details!J482)</f>
        <v>1</v>
      </c>
      <c r="F482" s="13">
        <f>value(Txn_Details!K482)</f>
        <v>60</v>
      </c>
    </row>
    <row r="483">
      <c r="A483" s="13" t="str">
        <f>Txn_Details!G483</f>
        <v>ORDER1760</v>
      </c>
      <c r="B483" s="14">
        <f>Txn_Details!F483</f>
        <v>45439</v>
      </c>
      <c r="C483" s="13" t="str">
        <f>Txn_Details!H483</f>
        <v>CUST6228</v>
      </c>
      <c r="D483" s="13" t="str">
        <f>Txn_Details!I483</f>
        <v>WholeWheatBread</v>
      </c>
      <c r="E483" s="13">
        <f>VALUE(Txn_Details!J483)</f>
        <v>2</v>
      </c>
      <c r="F483" s="13">
        <f>value(Txn_Details!K483)</f>
        <v>40</v>
      </c>
    </row>
    <row r="484">
      <c r="A484" s="13" t="str">
        <f>Txn_Details!G484</f>
        <v>ORDER1759</v>
      </c>
      <c r="B484" s="14">
        <f>Txn_Details!F484</f>
        <v>45439</v>
      </c>
      <c r="C484" s="13" t="str">
        <f>Txn_Details!H484</f>
        <v>CUST2188</v>
      </c>
      <c r="D484" s="13" t="str">
        <f>Txn_Details!I484</f>
        <v>FreshMilk</v>
      </c>
      <c r="E484" s="13">
        <f>VALUE(Txn_Details!J484)</f>
        <v>1</v>
      </c>
      <c r="F484" s="13">
        <f>value(Txn_Details!K484)</f>
        <v>30</v>
      </c>
    </row>
    <row r="485">
      <c r="A485" s="13" t="str">
        <f>Txn_Details!G485</f>
        <v>ORDER1759</v>
      </c>
      <c r="B485" s="14">
        <f>Txn_Details!F485</f>
        <v>45439</v>
      </c>
      <c r="C485" s="13" t="str">
        <f>Txn_Details!H485</f>
        <v>CUST2188</v>
      </c>
      <c r="D485" s="13" t="str">
        <f>Txn_Details!I485</f>
        <v>Eggs</v>
      </c>
      <c r="E485" s="13">
        <f>VALUE(Txn_Details!J485)</f>
        <v>1</v>
      </c>
      <c r="F485" s="13">
        <f>value(Txn_Details!K485)</f>
        <v>40</v>
      </c>
    </row>
    <row r="486">
      <c r="A486" s="13" t="str">
        <f>Txn_Details!G486</f>
        <v>ORDER1758</v>
      </c>
      <c r="B486" s="14">
        <f>Txn_Details!F486</f>
        <v>45439</v>
      </c>
      <c r="C486" s="13" t="str">
        <f>Txn_Details!H486</f>
        <v>CUST2982</v>
      </c>
      <c r="D486" s="13" t="str">
        <f>Txn_Details!I486</f>
        <v>ChickenBreast</v>
      </c>
      <c r="E486" s="13">
        <f>VALUE(Txn_Details!J486)</f>
        <v>1</v>
      </c>
      <c r="F486" s="13">
        <f>value(Txn_Details!K486)</f>
        <v>125</v>
      </c>
    </row>
    <row r="487">
      <c r="A487" s="13" t="str">
        <f>Txn_Details!G487</f>
        <v>ORDER1758</v>
      </c>
      <c r="B487" s="14">
        <f>Txn_Details!F487</f>
        <v>45439</v>
      </c>
      <c r="C487" s="13" t="str">
        <f>Txn_Details!H487</f>
        <v>CUST2982</v>
      </c>
      <c r="D487" s="13" t="str">
        <f>Txn_Details!I487</f>
        <v>Apples</v>
      </c>
      <c r="E487" s="13">
        <f>VALUE(Txn_Details!J487)</f>
        <v>1</v>
      </c>
      <c r="F487" s="13">
        <f>value(Txn_Details!K487)</f>
        <v>75</v>
      </c>
    </row>
    <row r="488">
      <c r="A488" s="13" t="str">
        <f>Txn_Details!G488</f>
        <v>ORDER1757</v>
      </c>
      <c r="B488" s="14">
        <f>Txn_Details!F488</f>
        <v>45439</v>
      </c>
      <c r="C488" s="13" t="str">
        <f>Txn_Details!H488</f>
        <v>CUST8724</v>
      </c>
      <c r="D488" s="13" t="str">
        <f>Txn_Details!I488</f>
        <v>Bananas</v>
      </c>
      <c r="E488" s="13">
        <f>VALUE(Txn_Details!J488)</f>
        <v>2</v>
      </c>
      <c r="F488" s="13">
        <f>value(Txn_Details!K488)</f>
        <v>50</v>
      </c>
    </row>
    <row r="489">
      <c r="A489" s="13" t="str">
        <f>Txn_Details!G489</f>
        <v>ORDER1757</v>
      </c>
      <c r="B489" s="14">
        <f>Txn_Details!F489</f>
        <v>45439</v>
      </c>
      <c r="C489" s="13" t="str">
        <f>Txn_Details!H489</f>
        <v>CUST8724</v>
      </c>
      <c r="D489" s="13" t="str">
        <f>Txn_Details!I489</f>
        <v>Potatoes</v>
      </c>
      <c r="E489" s="13">
        <f>VALUE(Txn_Details!J489)</f>
        <v>1</v>
      </c>
      <c r="F489" s="13">
        <f>value(Txn_Details!K489)</f>
        <v>15</v>
      </c>
    </row>
    <row r="490">
      <c r="A490" s="13" t="str">
        <f>Txn_Details!G490</f>
        <v>ORDER1756</v>
      </c>
      <c r="B490" s="14">
        <f>Txn_Details!F490</f>
        <v>45439</v>
      </c>
      <c r="C490" s="13" t="str">
        <f>Txn_Details!H490</f>
        <v>CUST7909</v>
      </c>
      <c r="D490" s="13" t="str">
        <f>Txn_Details!I490</f>
        <v>Onions</v>
      </c>
      <c r="E490" s="13">
        <f>VALUE(Txn_Details!J490)</f>
        <v>2</v>
      </c>
      <c r="F490" s="13">
        <f>value(Txn_Details!K490)</f>
        <v>25</v>
      </c>
    </row>
    <row r="491">
      <c r="A491" s="13" t="str">
        <f>Txn_Details!G491</f>
        <v>ORDER1756</v>
      </c>
      <c r="B491" s="14">
        <f>Txn_Details!F491</f>
        <v>45439</v>
      </c>
      <c r="C491" s="13" t="str">
        <f>Txn_Details!H491</f>
        <v>CUST7909</v>
      </c>
      <c r="D491" s="13" t="str">
        <f>Txn_Details!I491</f>
        <v>Paneer</v>
      </c>
      <c r="E491" s="13">
        <f>VALUE(Txn_Details!J491)</f>
        <v>1</v>
      </c>
      <c r="F491" s="13">
        <f>value(Txn_Details!K491)</f>
        <v>40</v>
      </c>
    </row>
    <row r="492">
      <c r="A492" s="13" t="str">
        <f>Txn_Details!G492</f>
        <v>ORDER1755</v>
      </c>
      <c r="B492" s="14">
        <f>Txn_Details!F492</f>
        <v>45439</v>
      </c>
      <c r="C492" s="13" t="str">
        <f>Txn_Details!H492</f>
        <v>CUST5067</v>
      </c>
      <c r="D492" s="13" t="str">
        <f>Txn_Details!I492</f>
        <v>Butter</v>
      </c>
      <c r="E492" s="13">
        <f>VALUE(Txn_Details!J492)</f>
        <v>2</v>
      </c>
      <c r="F492" s="13">
        <f>value(Txn_Details!K492)</f>
        <v>250</v>
      </c>
    </row>
    <row r="493">
      <c r="A493" s="13" t="str">
        <f>Txn_Details!G493</f>
        <v>ORDER1755</v>
      </c>
      <c r="B493" s="14">
        <f>Txn_Details!F493</f>
        <v>45439</v>
      </c>
      <c r="C493" s="13" t="str">
        <f>Txn_Details!H493</f>
        <v>CUST5067</v>
      </c>
      <c r="D493" s="13" t="str">
        <f>Txn_Details!I493</f>
        <v>CheeseSlices</v>
      </c>
      <c r="E493" s="13">
        <f>VALUE(Txn_Details!J493)</f>
        <v>1</v>
      </c>
      <c r="F493" s="13">
        <f>value(Txn_Details!K493)</f>
        <v>60</v>
      </c>
    </row>
    <row r="494">
      <c r="A494" s="13" t="str">
        <f>Txn_Details!G494</f>
        <v>ORDER1754</v>
      </c>
      <c r="B494" s="14">
        <f>Txn_Details!F494</f>
        <v>45439</v>
      </c>
      <c r="C494" s="13" t="str">
        <f>Txn_Details!H494</f>
        <v>CUST6549</v>
      </c>
      <c r="D494" s="13" t="str">
        <f>Txn_Details!I494</f>
        <v>Sugar</v>
      </c>
      <c r="E494" s="13">
        <f>VALUE(Txn_Details!J494)</f>
        <v>1</v>
      </c>
      <c r="F494" s="13">
        <f>value(Txn_Details!K494)</f>
        <v>22.5</v>
      </c>
    </row>
    <row r="495">
      <c r="A495" s="13" t="str">
        <f>Txn_Details!G495</f>
        <v>ORDER1754</v>
      </c>
      <c r="B495" s="14">
        <f>Txn_Details!F495</f>
        <v>45439</v>
      </c>
      <c r="C495" s="13" t="str">
        <f>Txn_Details!H495</f>
        <v>CUST6549</v>
      </c>
      <c r="D495" s="13" t="str">
        <f>Txn_Details!I495</f>
        <v>CookingOil</v>
      </c>
      <c r="E495" s="13">
        <f>VALUE(Txn_Details!J495)</f>
        <v>1</v>
      </c>
      <c r="F495" s="13">
        <f>value(Txn_Details!K495)</f>
        <v>75</v>
      </c>
    </row>
    <row r="496">
      <c r="A496" s="13" t="str">
        <f>Txn_Details!G496</f>
        <v>ORDER1753</v>
      </c>
      <c r="B496" s="14">
        <f>Txn_Details!F496</f>
        <v>45438</v>
      </c>
      <c r="C496" s="13" t="str">
        <f>Txn_Details!H496</f>
        <v>CUST2169</v>
      </c>
      <c r="D496" s="13" t="str">
        <f>Txn_Details!I496</f>
        <v>TeaLeaves</v>
      </c>
      <c r="E496" s="13">
        <f>VALUE(Txn_Details!J496)</f>
        <v>1</v>
      </c>
      <c r="F496" s="13">
        <f>value(Txn_Details!K496)</f>
        <v>60</v>
      </c>
    </row>
    <row r="497">
      <c r="A497" s="13" t="str">
        <f>Txn_Details!G497</f>
        <v>ORDER1753</v>
      </c>
      <c r="B497" s="14">
        <f>Txn_Details!F497</f>
        <v>45438</v>
      </c>
      <c r="C497" s="13" t="str">
        <f>Txn_Details!H497</f>
        <v>CUST2169</v>
      </c>
      <c r="D497" s="13" t="str">
        <f>Txn_Details!I497</f>
        <v>CoffeePowder</v>
      </c>
      <c r="E497" s="13">
        <f>VALUE(Txn_Details!J497)</f>
        <v>1</v>
      </c>
      <c r="F497" s="13">
        <f>value(Txn_Details!K497)</f>
        <v>45</v>
      </c>
    </row>
    <row r="498">
      <c r="A498" s="13" t="str">
        <f>Txn_Details!G498</f>
        <v>ORDER1752</v>
      </c>
      <c r="B498" s="14">
        <f>Txn_Details!F498</f>
        <v>45438</v>
      </c>
      <c r="C498" s="13" t="str">
        <f>Txn_Details!H498</f>
        <v>CUST8951</v>
      </c>
      <c r="D498" s="13" t="str">
        <f>Txn_Details!I498</f>
        <v>Biscuits</v>
      </c>
      <c r="E498" s="13">
        <f>VALUE(Txn_Details!J498)</f>
        <v>1</v>
      </c>
      <c r="F498" s="13">
        <f>value(Txn_Details!K498)</f>
        <v>20</v>
      </c>
    </row>
    <row r="499">
      <c r="A499" s="13" t="str">
        <f>Txn_Details!G499</f>
        <v>ORDER1752</v>
      </c>
      <c r="B499" s="14">
        <f>Txn_Details!F499</f>
        <v>45438</v>
      </c>
      <c r="C499" s="13" t="str">
        <f>Txn_Details!H499</f>
        <v>CUST8951</v>
      </c>
      <c r="D499" s="13" t="str">
        <f>Txn_Details!I499</f>
        <v>Chocolates</v>
      </c>
      <c r="E499" s="13">
        <f>VALUE(Txn_Details!J499)</f>
        <v>1</v>
      </c>
      <c r="F499" s="13">
        <f>value(Txn_Details!K499)</f>
        <v>50</v>
      </c>
    </row>
    <row r="500">
      <c r="A500" s="13" t="str">
        <f>Txn_Details!G500</f>
        <v>ORDER1751</v>
      </c>
      <c r="B500" s="14">
        <f>Txn_Details!F500</f>
        <v>45438</v>
      </c>
      <c r="C500" s="13" t="str">
        <f>Txn_Details!H500</f>
        <v>CUST8317</v>
      </c>
      <c r="D500" s="13" t="str">
        <f>Txn_Details!I500</f>
        <v>IceCream</v>
      </c>
      <c r="E500" s="13">
        <f>VALUE(Txn_Details!J500)</f>
        <v>2</v>
      </c>
      <c r="F500" s="13">
        <f>value(Txn_Details!K500)</f>
        <v>180</v>
      </c>
    </row>
    <row r="501">
      <c r="A501" s="13" t="str">
        <f>Txn_Details!G501</f>
        <v>ORDER1751</v>
      </c>
      <c r="B501" s="14">
        <f>Txn_Details!F501</f>
        <v>45438</v>
      </c>
      <c r="C501" s="13" t="str">
        <f>Txn_Details!H501</f>
        <v>CUST8317</v>
      </c>
      <c r="D501" s="13" t="str">
        <f>Txn_Details!I501</f>
        <v>SoftDrink</v>
      </c>
      <c r="E501" s="13">
        <f>VALUE(Txn_Details!J501)</f>
        <v>2</v>
      </c>
      <c r="F501" s="13">
        <f>value(Txn_Details!K501)</f>
        <v>100</v>
      </c>
    </row>
    <row r="502">
      <c r="A502" s="13" t="str">
        <f>Txn_Details!G502</f>
        <v>ORDER1750</v>
      </c>
      <c r="B502" s="14">
        <f>Txn_Details!F502</f>
        <v>45438</v>
      </c>
      <c r="C502" s="13" t="str">
        <f>Txn_Details!H502</f>
        <v>CUST4510</v>
      </c>
      <c r="D502" s="13" t="str">
        <f>Txn_Details!I502</f>
        <v>BasmatiRice</v>
      </c>
      <c r="E502" s="13">
        <f>VALUE(Txn_Details!J502)</f>
        <v>1</v>
      </c>
      <c r="F502" s="13">
        <f>value(Txn_Details!K502)</f>
        <v>60</v>
      </c>
    </row>
    <row r="503">
      <c r="A503" s="13" t="str">
        <f>Txn_Details!G503</f>
        <v>ORDER1750</v>
      </c>
      <c r="B503" s="14">
        <f>Txn_Details!F503</f>
        <v>45438</v>
      </c>
      <c r="C503" s="13" t="str">
        <f>Txn_Details!H503</f>
        <v>CUST4510</v>
      </c>
      <c r="D503" s="13" t="str">
        <f>Txn_Details!I503</f>
        <v>WholeWheatBread</v>
      </c>
      <c r="E503" s="13">
        <f>VALUE(Txn_Details!J503)</f>
        <v>2</v>
      </c>
      <c r="F503" s="13">
        <f>value(Txn_Details!K503)</f>
        <v>40</v>
      </c>
    </row>
    <row r="504">
      <c r="A504" s="13" t="str">
        <f>Txn_Details!G504</f>
        <v>ORDER1749</v>
      </c>
      <c r="B504" s="14">
        <f>Txn_Details!F504</f>
        <v>45438</v>
      </c>
      <c r="C504" s="13" t="str">
        <f>Txn_Details!H504</f>
        <v>CUST9482</v>
      </c>
      <c r="D504" s="13" t="str">
        <f>Txn_Details!I504</f>
        <v>FreshMilk</v>
      </c>
      <c r="E504" s="13">
        <f>VALUE(Txn_Details!J504)</f>
        <v>1</v>
      </c>
      <c r="F504" s="13">
        <f>value(Txn_Details!K504)</f>
        <v>30</v>
      </c>
    </row>
    <row r="505">
      <c r="A505" s="13" t="str">
        <f>Txn_Details!G505</f>
        <v>ORDER1749</v>
      </c>
      <c r="B505" s="14">
        <f>Txn_Details!F505</f>
        <v>45438</v>
      </c>
      <c r="C505" s="13" t="str">
        <f>Txn_Details!H505</f>
        <v>CUST9482</v>
      </c>
      <c r="D505" s="13" t="str">
        <f>Txn_Details!I505</f>
        <v>Eggs</v>
      </c>
      <c r="E505" s="13">
        <f>VALUE(Txn_Details!J505)</f>
        <v>1</v>
      </c>
      <c r="F505" s="13">
        <f>value(Txn_Details!K505)</f>
        <v>40</v>
      </c>
    </row>
    <row r="506">
      <c r="A506" s="13" t="str">
        <f>Txn_Details!G506</f>
        <v>ORDER1748</v>
      </c>
      <c r="B506" s="14">
        <f>Txn_Details!F506</f>
        <v>45438</v>
      </c>
      <c r="C506" s="13" t="str">
        <f>Txn_Details!H506</f>
        <v>CUST9409</v>
      </c>
      <c r="D506" s="13" t="str">
        <f>Txn_Details!I506</f>
        <v>ChickenBreast</v>
      </c>
      <c r="E506" s="13">
        <f>VALUE(Txn_Details!J506)</f>
        <v>2</v>
      </c>
      <c r="F506" s="13">
        <f>value(Txn_Details!K506)</f>
        <v>250</v>
      </c>
    </row>
    <row r="507">
      <c r="A507" s="13" t="str">
        <f>Txn_Details!G507</f>
        <v>ORDER1748</v>
      </c>
      <c r="B507" s="14">
        <f>Txn_Details!F507</f>
        <v>45438</v>
      </c>
      <c r="C507" s="13" t="str">
        <f>Txn_Details!H507</f>
        <v>CUST9409</v>
      </c>
      <c r="D507" s="13" t="str">
        <f>Txn_Details!I507</f>
        <v>Apples</v>
      </c>
      <c r="E507" s="13">
        <f>VALUE(Txn_Details!J507)</f>
        <v>1</v>
      </c>
      <c r="F507" s="13">
        <f>value(Txn_Details!K507)</f>
        <v>75</v>
      </c>
    </row>
    <row r="508">
      <c r="A508" s="13" t="str">
        <f>Txn_Details!G508</f>
        <v>ORDER1747</v>
      </c>
      <c r="B508" s="14">
        <f>Txn_Details!F508</f>
        <v>45438</v>
      </c>
      <c r="C508" s="13" t="str">
        <f>Txn_Details!H508</f>
        <v>CUST7965</v>
      </c>
      <c r="D508" s="13" t="str">
        <f>Txn_Details!I508</f>
        <v>Bananas</v>
      </c>
      <c r="E508" s="13">
        <f>VALUE(Txn_Details!J508)</f>
        <v>1</v>
      </c>
      <c r="F508" s="13">
        <f>value(Txn_Details!K508)</f>
        <v>25</v>
      </c>
    </row>
    <row r="509">
      <c r="A509" s="13" t="str">
        <f>Txn_Details!G509</f>
        <v>ORDER1747</v>
      </c>
      <c r="B509" s="14">
        <f>Txn_Details!F509</f>
        <v>45438</v>
      </c>
      <c r="C509" s="13" t="str">
        <f>Txn_Details!H509</f>
        <v>CUST7965</v>
      </c>
      <c r="D509" s="13" t="str">
        <f>Txn_Details!I509</f>
        <v>Potatoes</v>
      </c>
      <c r="E509" s="13">
        <f>VALUE(Txn_Details!J509)</f>
        <v>1</v>
      </c>
      <c r="F509" s="13">
        <f>value(Txn_Details!K509)</f>
        <v>15</v>
      </c>
    </row>
    <row r="510">
      <c r="A510" s="13" t="str">
        <f>Txn_Details!G510</f>
        <v>ORDER1746</v>
      </c>
      <c r="B510" s="14">
        <f>Txn_Details!F510</f>
        <v>45438</v>
      </c>
      <c r="C510" s="13" t="str">
        <f>Txn_Details!H510</f>
        <v>CUST2124</v>
      </c>
      <c r="D510" s="13" t="str">
        <f>Txn_Details!I510</f>
        <v>Onions</v>
      </c>
      <c r="E510" s="13">
        <f>VALUE(Txn_Details!J510)</f>
        <v>1</v>
      </c>
      <c r="F510" s="13">
        <f>value(Txn_Details!K510)</f>
        <v>12.5</v>
      </c>
    </row>
    <row r="511">
      <c r="A511" s="13" t="str">
        <f>Txn_Details!G511</f>
        <v>ORDER1746</v>
      </c>
      <c r="B511" s="14">
        <f>Txn_Details!F511</f>
        <v>45438</v>
      </c>
      <c r="C511" s="13" t="str">
        <f>Txn_Details!H511</f>
        <v>CUST2124</v>
      </c>
      <c r="D511" s="13" t="str">
        <f>Txn_Details!I511</f>
        <v>Paneer</v>
      </c>
      <c r="E511" s="13">
        <f>VALUE(Txn_Details!J511)</f>
        <v>1</v>
      </c>
      <c r="F511" s="13">
        <f>value(Txn_Details!K511)</f>
        <v>40</v>
      </c>
    </row>
    <row r="512">
      <c r="A512" s="13" t="str">
        <f>Txn_Details!G512</f>
        <v>ORDER1745</v>
      </c>
      <c r="B512" s="14">
        <f>Txn_Details!F512</f>
        <v>45438</v>
      </c>
      <c r="C512" s="13" t="str">
        <f>Txn_Details!H512</f>
        <v>CUST8369</v>
      </c>
      <c r="D512" s="13" t="str">
        <f>Txn_Details!I512</f>
        <v>Butter</v>
      </c>
      <c r="E512" s="13">
        <f>VALUE(Txn_Details!J512)</f>
        <v>2</v>
      </c>
      <c r="F512" s="13">
        <f>value(Txn_Details!K512)</f>
        <v>250</v>
      </c>
    </row>
    <row r="513">
      <c r="A513" s="13" t="str">
        <f>Txn_Details!G513</f>
        <v>ORDER1745</v>
      </c>
      <c r="B513" s="14">
        <f>Txn_Details!F513</f>
        <v>45438</v>
      </c>
      <c r="C513" s="13" t="str">
        <f>Txn_Details!H513</f>
        <v>CUST8369</v>
      </c>
      <c r="D513" s="13" t="str">
        <f>Txn_Details!I513</f>
        <v>CheeseSlices</v>
      </c>
      <c r="E513" s="13">
        <f>VALUE(Txn_Details!J513)</f>
        <v>1</v>
      </c>
      <c r="F513" s="13">
        <f>value(Txn_Details!K513)</f>
        <v>60</v>
      </c>
    </row>
    <row r="514">
      <c r="A514" s="13" t="str">
        <f>Txn_Details!G514</f>
        <v>ORDER1744</v>
      </c>
      <c r="B514" s="14">
        <f>Txn_Details!F514</f>
        <v>45438</v>
      </c>
      <c r="C514" s="13" t="str">
        <f>Txn_Details!H514</f>
        <v>CUST1509</v>
      </c>
      <c r="D514" s="13" t="str">
        <f>Txn_Details!I514</f>
        <v>Sugar</v>
      </c>
      <c r="E514" s="13">
        <f>VALUE(Txn_Details!J514)</f>
        <v>2</v>
      </c>
      <c r="F514" s="13">
        <f>value(Txn_Details!K514)</f>
        <v>45</v>
      </c>
    </row>
    <row r="515">
      <c r="A515" s="13" t="str">
        <f>Txn_Details!G515</f>
        <v>ORDER1744</v>
      </c>
      <c r="B515" s="14">
        <f>Txn_Details!F515</f>
        <v>45438</v>
      </c>
      <c r="C515" s="13" t="str">
        <f>Txn_Details!H515</f>
        <v>CUST1509</v>
      </c>
      <c r="D515" s="13" t="str">
        <f>Txn_Details!I515</f>
        <v>CookingOil</v>
      </c>
      <c r="E515" s="13">
        <f>VALUE(Txn_Details!J515)</f>
        <v>1</v>
      </c>
      <c r="F515" s="13">
        <f>value(Txn_Details!K515)</f>
        <v>75</v>
      </c>
    </row>
    <row r="516">
      <c r="A516" s="13" t="str">
        <f>Txn_Details!G516</f>
        <v>ORDER1743</v>
      </c>
      <c r="B516" s="14">
        <f>Txn_Details!F516</f>
        <v>45438</v>
      </c>
      <c r="C516" s="13" t="str">
        <f>Txn_Details!H516</f>
        <v>CUST6869</v>
      </c>
      <c r="D516" s="13" t="str">
        <f>Txn_Details!I516</f>
        <v>TeaLeaves</v>
      </c>
      <c r="E516" s="13">
        <f>VALUE(Txn_Details!J516)</f>
        <v>1</v>
      </c>
      <c r="F516" s="13">
        <f>value(Txn_Details!K516)</f>
        <v>60</v>
      </c>
    </row>
    <row r="517">
      <c r="A517" s="13" t="str">
        <f>Txn_Details!G517</f>
        <v>ORDER1743</v>
      </c>
      <c r="B517" s="14">
        <f>Txn_Details!F517</f>
        <v>45438</v>
      </c>
      <c r="C517" s="13" t="str">
        <f>Txn_Details!H517</f>
        <v>CUST6869</v>
      </c>
      <c r="D517" s="13" t="str">
        <f>Txn_Details!I517</f>
        <v>CoffeePowder</v>
      </c>
      <c r="E517" s="13">
        <f>VALUE(Txn_Details!J517)</f>
        <v>1</v>
      </c>
      <c r="F517" s="13">
        <f>value(Txn_Details!K517)</f>
        <v>45</v>
      </c>
    </row>
    <row r="518">
      <c r="A518" s="13" t="str">
        <f>Txn_Details!G518</f>
        <v>ORDER1742</v>
      </c>
      <c r="B518" s="14">
        <f>Txn_Details!F518</f>
        <v>45438</v>
      </c>
      <c r="C518" s="13" t="str">
        <f>Txn_Details!H518</f>
        <v>CUST6570</v>
      </c>
      <c r="D518" s="13" t="str">
        <f>Txn_Details!I518</f>
        <v>Biscuits</v>
      </c>
      <c r="E518" s="13">
        <f>VALUE(Txn_Details!J518)</f>
        <v>1</v>
      </c>
      <c r="F518" s="13">
        <f>value(Txn_Details!K518)</f>
        <v>20</v>
      </c>
    </row>
    <row r="519">
      <c r="A519" s="13" t="str">
        <f>Txn_Details!G519</f>
        <v>ORDER1742</v>
      </c>
      <c r="B519" s="14">
        <f>Txn_Details!F519</f>
        <v>45438</v>
      </c>
      <c r="C519" s="13" t="str">
        <f>Txn_Details!H519</f>
        <v>CUST6570</v>
      </c>
      <c r="D519" s="13" t="str">
        <f>Txn_Details!I519</f>
        <v>Chocolates</v>
      </c>
      <c r="E519" s="13">
        <f>VALUE(Txn_Details!J519)</f>
        <v>1</v>
      </c>
      <c r="F519" s="13">
        <f>value(Txn_Details!K519)</f>
        <v>50</v>
      </c>
    </row>
    <row r="520">
      <c r="A520" s="13" t="str">
        <f>Txn_Details!G520</f>
        <v>ORDER1741</v>
      </c>
      <c r="B520" s="14">
        <f>Txn_Details!F520</f>
        <v>45438</v>
      </c>
      <c r="C520" s="13" t="str">
        <f>Txn_Details!H520</f>
        <v>CUST8552</v>
      </c>
      <c r="D520" s="13" t="str">
        <f>Txn_Details!I520</f>
        <v>IceCream</v>
      </c>
      <c r="E520" s="13">
        <f>VALUE(Txn_Details!J520)</f>
        <v>1</v>
      </c>
      <c r="F520" s="13">
        <f>value(Txn_Details!K520)</f>
        <v>90</v>
      </c>
    </row>
    <row r="521">
      <c r="A521" s="13" t="str">
        <f>Txn_Details!G521</f>
        <v>ORDER1741</v>
      </c>
      <c r="B521" s="14">
        <f>Txn_Details!F521</f>
        <v>45438</v>
      </c>
      <c r="C521" s="13" t="str">
        <f>Txn_Details!H521</f>
        <v>CUST8552</v>
      </c>
      <c r="D521" s="13" t="str">
        <f>Txn_Details!I521</f>
        <v>SoftDrink</v>
      </c>
      <c r="E521" s="13">
        <f>VALUE(Txn_Details!J521)</f>
        <v>2</v>
      </c>
      <c r="F521" s="13">
        <f>value(Txn_Details!K521)</f>
        <v>100</v>
      </c>
    </row>
    <row r="522">
      <c r="A522" s="13" t="str">
        <f>Txn_Details!G522</f>
        <v>ORDER1740</v>
      </c>
      <c r="B522" s="14">
        <f>Txn_Details!F522</f>
        <v>45438</v>
      </c>
      <c r="C522" s="13" t="str">
        <f>Txn_Details!H522</f>
        <v>CUST1520</v>
      </c>
      <c r="D522" s="13" t="str">
        <f>Txn_Details!I522</f>
        <v>BasmatiRice</v>
      </c>
      <c r="E522" s="13">
        <f>VALUE(Txn_Details!J522)</f>
        <v>1</v>
      </c>
      <c r="F522" s="13">
        <f>value(Txn_Details!K522)</f>
        <v>60</v>
      </c>
    </row>
    <row r="523">
      <c r="A523" s="13" t="str">
        <f>Txn_Details!G523</f>
        <v>ORDER1740</v>
      </c>
      <c r="B523" s="14">
        <f>Txn_Details!F523</f>
        <v>45438</v>
      </c>
      <c r="C523" s="13" t="str">
        <f>Txn_Details!H523</f>
        <v>CUST1520</v>
      </c>
      <c r="D523" s="13" t="str">
        <f>Txn_Details!I523</f>
        <v>WholeWheatBread</v>
      </c>
      <c r="E523" s="13">
        <f>VALUE(Txn_Details!J523)</f>
        <v>1</v>
      </c>
      <c r="F523" s="13">
        <f>value(Txn_Details!K523)</f>
        <v>20</v>
      </c>
    </row>
    <row r="524">
      <c r="A524" s="13" t="str">
        <f>Txn_Details!G524</f>
        <v>ORDER1739</v>
      </c>
      <c r="B524" s="14">
        <f>Txn_Details!F524</f>
        <v>45438</v>
      </c>
      <c r="C524" s="13" t="str">
        <f>Txn_Details!H524</f>
        <v>CUST1960</v>
      </c>
      <c r="D524" s="13" t="str">
        <f>Txn_Details!I524</f>
        <v>FreshMilk</v>
      </c>
      <c r="E524" s="13">
        <f>VALUE(Txn_Details!J524)</f>
        <v>1</v>
      </c>
      <c r="F524" s="13">
        <f>value(Txn_Details!K524)</f>
        <v>30</v>
      </c>
    </row>
    <row r="525">
      <c r="A525" s="13" t="str">
        <f>Txn_Details!G525</f>
        <v>ORDER1739</v>
      </c>
      <c r="B525" s="14">
        <f>Txn_Details!F525</f>
        <v>45438</v>
      </c>
      <c r="C525" s="13" t="str">
        <f>Txn_Details!H525</f>
        <v>CUST1960</v>
      </c>
      <c r="D525" s="13" t="str">
        <f>Txn_Details!I525</f>
        <v>Eggs</v>
      </c>
      <c r="E525" s="13">
        <f>VALUE(Txn_Details!J525)</f>
        <v>1</v>
      </c>
      <c r="F525" s="13">
        <f>value(Txn_Details!K525)</f>
        <v>40</v>
      </c>
    </row>
    <row r="526">
      <c r="A526" s="13" t="str">
        <f>Txn_Details!G526</f>
        <v>ORDER1738</v>
      </c>
      <c r="B526" s="14">
        <f>Txn_Details!F526</f>
        <v>45438</v>
      </c>
      <c r="C526" s="13" t="str">
        <f>Txn_Details!H526</f>
        <v>CUST8105</v>
      </c>
      <c r="D526" s="13" t="str">
        <f>Txn_Details!I526</f>
        <v>ChickenBreast</v>
      </c>
      <c r="E526" s="13">
        <f>VALUE(Txn_Details!J526)</f>
        <v>1</v>
      </c>
      <c r="F526" s="13">
        <f>value(Txn_Details!K526)</f>
        <v>125</v>
      </c>
    </row>
    <row r="527">
      <c r="A527" s="13" t="str">
        <f>Txn_Details!G527</f>
        <v>ORDER1738</v>
      </c>
      <c r="B527" s="14">
        <f>Txn_Details!F527</f>
        <v>45438</v>
      </c>
      <c r="C527" s="13" t="str">
        <f>Txn_Details!H527</f>
        <v>CUST8105</v>
      </c>
      <c r="D527" s="13" t="str">
        <f>Txn_Details!I527</f>
        <v>Apples</v>
      </c>
      <c r="E527" s="13">
        <f>VALUE(Txn_Details!J527)</f>
        <v>2</v>
      </c>
      <c r="F527" s="13">
        <f>value(Txn_Details!K527)</f>
        <v>150</v>
      </c>
    </row>
    <row r="528">
      <c r="A528" s="13" t="str">
        <f>Txn_Details!G528</f>
        <v>ORDER1737</v>
      </c>
      <c r="B528" s="14">
        <f>Txn_Details!F528</f>
        <v>45438</v>
      </c>
      <c r="C528" s="13" t="str">
        <f>Txn_Details!H528</f>
        <v>CUST9595</v>
      </c>
      <c r="D528" s="13" t="str">
        <f>Txn_Details!I528</f>
        <v>Bananas</v>
      </c>
      <c r="E528" s="13">
        <f>VALUE(Txn_Details!J528)</f>
        <v>1</v>
      </c>
      <c r="F528" s="13">
        <f>value(Txn_Details!K528)</f>
        <v>25</v>
      </c>
    </row>
    <row r="529">
      <c r="A529" s="13" t="str">
        <f>Txn_Details!G529</f>
        <v>ORDER1737</v>
      </c>
      <c r="B529" s="14">
        <f>Txn_Details!F529</f>
        <v>45438</v>
      </c>
      <c r="C529" s="13" t="str">
        <f>Txn_Details!H529</f>
        <v>CUST9595</v>
      </c>
      <c r="D529" s="13" t="str">
        <f>Txn_Details!I529</f>
        <v>Potatoes</v>
      </c>
      <c r="E529" s="13">
        <f>VALUE(Txn_Details!J529)</f>
        <v>1</v>
      </c>
      <c r="F529" s="13">
        <f>value(Txn_Details!K529)</f>
        <v>15</v>
      </c>
    </row>
    <row r="530">
      <c r="A530" s="13" t="str">
        <f>Txn_Details!G530</f>
        <v>ORDER1736</v>
      </c>
      <c r="B530" s="14">
        <f>Txn_Details!F530</f>
        <v>45437</v>
      </c>
      <c r="C530" s="13" t="str">
        <f>Txn_Details!H530</f>
        <v>CUST4943</v>
      </c>
      <c r="D530" s="13" t="str">
        <f>Txn_Details!I530</f>
        <v>Onions</v>
      </c>
      <c r="E530" s="13">
        <f>VALUE(Txn_Details!J530)</f>
        <v>1</v>
      </c>
      <c r="F530" s="13">
        <f>value(Txn_Details!K530)</f>
        <v>12.5</v>
      </c>
    </row>
    <row r="531">
      <c r="A531" s="13" t="str">
        <f>Txn_Details!G531</f>
        <v>ORDER1736</v>
      </c>
      <c r="B531" s="14">
        <f>Txn_Details!F531</f>
        <v>45437</v>
      </c>
      <c r="C531" s="13" t="str">
        <f>Txn_Details!H531</f>
        <v>CUST4943</v>
      </c>
      <c r="D531" s="13" t="str">
        <f>Txn_Details!I531</f>
        <v>Paneer</v>
      </c>
      <c r="E531" s="13">
        <f>VALUE(Txn_Details!J531)</f>
        <v>1</v>
      </c>
      <c r="F531" s="13">
        <f>value(Txn_Details!K531)</f>
        <v>40</v>
      </c>
    </row>
    <row r="532">
      <c r="A532" s="13" t="str">
        <f>Txn_Details!G532</f>
        <v>ORDER1735</v>
      </c>
      <c r="B532" s="14">
        <f>Txn_Details!F532</f>
        <v>45437</v>
      </c>
      <c r="C532" s="13" t="str">
        <f>Txn_Details!H532</f>
        <v>CUST2658</v>
      </c>
      <c r="D532" s="13" t="str">
        <f>Txn_Details!I532</f>
        <v>Butter</v>
      </c>
      <c r="E532" s="13">
        <f>VALUE(Txn_Details!J532)</f>
        <v>1</v>
      </c>
      <c r="F532" s="13">
        <f>value(Txn_Details!K532)</f>
        <v>125</v>
      </c>
    </row>
    <row r="533">
      <c r="A533" s="13" t="str">
        <f>Txn_Details!G533</f>
        <v>ORDER1735</v>
      </c>
      <c r="B533" s="14">
        <f>Txn_Details!F533</f>
        <v>45437</v>
      </c>
      <c r="C533" s="13" t="str">
        <f>Txn_Details!H533</f>
        <v>CUST2658</v>
      </c>
      <c r="D533" s="13" t="str">
        <f>Txn_Details!I533</f>
        <v>CheeseSlices</v>
      </c>
      <c r="E533" s="13">
        <f>VALUE(Txn_Details!J533)</f>
        <v>1</v>
      </c>
      <c r="F533" s="13">
        <f>value(Txn_Details!K533)</f>
        <v>60</v>
      </c>
    </row>
    <row r="534">
      <c r="A534" s="13" t="str">
        <f>Txn_Details!G534</f>
        <v>ORDER1734</v>
      </c>
      <c r="B534" s="14">
        <f>Txn_Details!F534</f>
        <v>45437</v>
      </c>
      <c r="C534" s="13" t="str">
        <f>Txn_Details!H534</f>
        <v>CUST4675</v>
      </c>
      <c r="D534" s="13" t="str">
        <f>Txn_Details!I534</f>
        <v>Sugar</v>
      </c>
      <c r="E534" s="13">
        <f>VALUE(Txn_Details!J534)</f>
        <v>1</v>
      </c>
      <c r="F534" s="13">
        <f>value(Txn_Details!K534)</f>
        <v>22.5</v>
      </c>
    </row>
    <row r="535">
      <c r="A535" s="13" t="str">
        <f>Txn_Details!G535</f>
        <v>ORDER1734</v>
      </c>
      <c r="B535" s="14">
        <f>Txn_Details!F535</f>
        <v>45437</v>
      </c>
      <c r="C535" s="13" t="str">
        <f>Txn_Details!H535</f>
        <v>CUST4675</v>
      </c>
      <c r="D535" s="13" t="str">
        <f>Txn_Details!I535</f>
        <v>CookingOil</v>
      </c>
      <c r="E535" s="13">
        <f>VALUE(Txn_Details!J535)</f>
        <v>2</v>
      </c>
      <c r="F535" s="13">
        <f>value(Txn_Details!K535)</f>
        <v>150</v>
      </c>
    </row>
    <row r="536">
      <c r="A536" s="13" t="str">
        <f>Txn_Details!G536</f>
        <v>ORDER1733</v>
      </c>
      <c r="B536" s="14">
        <f>Txn_Details!F536</f>
        <v>45437</v>
      </c>
      <c r="C536" s="13" t="str">
        <f>Txn_Details!H536</f>
        <v>CUST8924</v>
      </c>
      <c r="D536" s="13" t="str">
        <f>Txn_Details!I536</f>
        <v>TeaLeaves</v>
      </c>
      <c r="E536" s="13">
        <f>VALUE(Txn_Details!J536)</f>
        <v>2</v>
      </c>
      <c r="F536" s="13">
        <f>value(Txn_Details!K536)</f>
        <v>120</v>
      </c>
    </row>
    <row r="537">
      <c r="A537" s="13" t="str">
        <f>Txn_Details!G537</f>
        <v>ORDER1733</v>
      </c>
      <c r="B537" s="14">
        <f>Txn_Details!F537</f>
        <v>45437</v>
      </c>
      <c r="C537" s="13" t="str">
        <f>Txn_Details!H537</f>
        <v>CUST8924</v>
      </c>
      <c r="D537" s="13" t="str">
        <f>Txn_Details!I537</f>
        <v>CoffeePowder</v>
      </c>
      <c r="E537" s="13">
        <f>VALUE(Txn_Details!J537)</f>
        <v>2</v>
      </c>
      <c r="F537" s="13">
        <f>value(Txn_Details!K537)</f>
        <v>90</v>
      </c>
    </row>
    <row r="538">
      <c r="A538" s="13" t="str">
        <f>Txn_Details!G538</f>
        <v>ORDER1732</v>
      </c>
      <c r="B538" s="14">
        <f>Txn_Details!F538</f>
        <v>45437</v>
      </c>
      <c r="C538" s="13" t="str">
        <f>Txn_Details!H538</f>
        <v>CUST8616</v>
      </c>
      <c r="D538" s="13" t="str">
        <f>Txn_Details!I538</f>
        <v>Biscuits</v>
      </c>
      <c r="E538" s="13">
        <f>VALUE(Txn_Details!J538)</f>
        <v>1</v>
      </c>
      <c r="F538" s="13">
        <f>value(Txn_Details!K538)</f>
        <v>20</v>
      </c>
    </row>
    <row r="539">
      <c r="A539" s="13" t="str">
        <f>Txn_Details!G539</f>
        <v>ORDER1732</v>
      </c>
      <c r="B539" s="14">
        <f>Txn_Details!F539</f>
        <v>45437</v>
      </c>
      <c r="C539" s="13" t="str">
        <f>Txn_Details!H539</f>
        <v>CUST8616</v>
      </c>
      <c r="D539" s="13" t="str">
        <f>Txn_Details!I539</f>
        <v>Chocolates</v>
      </c>
      <c r="E539" s="13">
        <f>VALUE(Txn_Details!J539)</f>
        <v>2</v>
      </c>
      <c r="F539" s="13">
        <f>value(Txn_Details!K539)</f>
        <v>100</v>
      </c>
    </row>
    <row r="540">
      <c r="A540" s="13" t="str">
        <f>Txn_Details!G540</f>
        <v>ORDER1731</v>
      </c>
      <c r="B540" s="14">
        <f>Txn_Details!F540</f>
        <v>45437</v>
      </c>
      <c r="C540" s="13" t="str">
        <f>Txn_Details!H540</f>
        <v>CUST2188</v>
      </c>
      <c r="D540" s="13" t="str">
        <f>Txn_Details!I540</f>
        <v>IceCream</v>
      </c>
      <c r="E540" s="13">
        <f>VALUE(Txn_Details!J540)</f>
        <v>1</v>
      </c>
      <c r="F540" s="13">
        <f>value(Txn_Details!K540)</f>
        <v>90</v>
      </c>
    </row>
    <row r="541">
      <c r="A541" s="13" t="str">
        <f>Txn_Details!G541</f>
        <v>ORDER1731</v>
      </c>
      <c r="B541" s="14">
        <f>Txn_Details!F541</f>
        <v>45437</v>
      </c>
      <c r="C541" s="13" t="str">
        <f>Txn_Details!H541</f>
        <v>CUST2188</v>
      </c>
      <c r="D541" s="13" t="str">
        <f>Txn_Details!I541</f>
        <v>SoftDrink</v>
      </c>
      <c r="E541" s="13">
        <f>VALUE(Txn_Details!J541)</f>
        <v>1</v>
      </c>
      <c r="F541" s="13">
        <f>value(Txn_Details!K541)</f>
        <v>50</v>
      </c>
    </row>
    <row r="542">
      <c r="A542" s="13" t="str">
        <f>Txn_Details!G542</f>
        <v>ORDER1730</v>
      </c>
      <c r="B542" s="14">
        <f>Txn_Details!F542</f>
        <v>45437</v>
      </c>
      <c r="C542" s="13" t="str">
        <f>Txn_Details!H542</f>
        <v>CUST7322</v>
      </c>
      <c r="D542" s="13" t="str">
        <f>Txn_Details!I542</f>
        <v>BasmatiRice</v>
      </c>
      <c r="E542" s="13">
        <f>VALUE(Txn_Details!J542)</f>
        <v>1</v>
      </c>
      <c r="F542" s="13">
        <f>value(Txn_Details!K542)</f>
        <v>60</v>
      </c>
    </row>
    <row r="543">
      <c r="A543" s="13" t="str">
        <f>Txn_Details!G543</f>
        <v>ORDER1730</v>
      </c>
      <c r="B543" s="14">
        <f>Txn_Details!F543</f>
        <v>45437</v>
      </c>
      <c r="C543" s="13" t="str">
        <f>Txn_Details!H543</f>
        <v>CUST7322</v>
      </c>
      <c r="D543" s="13" t="str">
        <f>Txn_Details!I543</f>
        <v>WholeWheatBread</v>
      </c>
      <c r="E543" s="13">
        <f>VALUE(Txn_Details!J543)</f>
        <v>1</v>
      </c>
      <c r="F543" s="13">
        <f>value(Txn_Details!K543)</f>
        <v>20</v>
      </c>
    </row>
    <row r="544">
      <c r="A544" s="13" t="str">
        <f>Txn_Details!G544</f>
        <v>ORDER1729</v>
      </c>
      <c r="B544" s="14">
        <f>Txn_Details!F544</f>
        <v>45437</v>
      </c>
      <c r="C544" s="13" t="str">
        <f>Txn_Details!H544</f>
        <v>CUST4614</v>
      </c>
      <c r="D544" s="13" t="str">
        <f>Txn_Details!I544</f>
        <v>FreshMilk</v>
      </c>
      <c r="E544" s="13">
        <f>VALUE(Txn_Details!J544)</f>
        <v>1</v>
      </c>
      <c r="F544" s="13">
        <f>value(Txn_Details!K544)</f>
        <v>30</v>
      </c>
    </row>
    <row r="545">
      <c r="A545" s="13" t="str">
        <f>Txn_Details!G545</f>
        <v>ORDER1729</v>
      </c>
      <c r="B545" s="14">
        <f>Txn_Details!F545</f>
        <v>45437</v>
      </c>
      <c r="C545" s="13" t="str">
        <f>Txn_Details!H545</f>
        <v>CUST4614</v>
      </c>
      <c r="D545" s="13" t="str">
        <f>Txn_Details!I545</f>
        <v>Eggs</v>
      </c>
      <c r="E545" s="13">
        <f>VALUE(Txn_Details!J545)</f>
        <v>1</v>
      </c>
      <c r="F545" s="13">
        <f>value(Txn_Details!K545)</f>
        <v>40</v>
      </c>
    </row>
    <row r="546">
      <c r="A546" s="13" t="str">
        <f>Txn_Details!G546</f>
        <v>ORDER1728</v>
      </c>
      <c r="B546" s="14">
        <f>Txn_Details!F546</f>
        <v>45437</v>
      </c>
      <c r="C546" s="13" t="str">
        <f>Txn_Details!H546</f>
        <v>CUST9288</v>
      </c>
      <c r="D546" s="13" t="str">
        <f>Txn_Details!I546</f>
        <v>ChickenBreast</v>
      </c>
      <c r="E546" s="13">
        <f>VALUE(Txn_Details!J546)</f>
        <v>1</v>
      </c>
      <c r="F546" s="13">
        <f>value(Txn_Details!K546)</f>
        <v>125</v>
      </c>
    </row>
    <row r="547">
      <c r="A547" s="13" t="str">
        <f>Txn_Details!G547</f>
        <v>ORDER1728</v>
      </c>
      <c r="B547" s="14">
        <f>Txn_Details!F547</f>
        <v>45437</v>
      </c>
      <c r="C547" s="13" t="str">
        <f>Txn_Details!H547</f>
        <v>CUST9288</v>
      </c>
      <c r="D547" s="13" t="str">
        <f>Txn_Details!I547</f>
        <v>Apples</v>
      </c>
      <c r="E547" s="13">
        <f>VALUE(Txn_Details!J547)</f>
        <v>1</v>
      </c>
      <c r="F547" s="13">
        <f>value(Txn_Details!K547)</f>
        <v>75</v>
      </c>
    </row>
    <row r="548">
      <c r="A548" s="13" t="str">
        <f>Txn_Details!G548</f>
        <v>ORDER1727</v>
      </c>
      <c r="B548" s="14">
        <f>Txn_Details!F548</f>
        <v>45437</v>
      </c>
      <c r="C548" s="13" t="str">
        <f>Txn_Details!H548</f>
        <v>CUST7753</v>
      </c>
      <c r="D548" s="13" t="str">
        <f>Txn_Details!I548</f>
        <v>Bananas</v>
      </c>
      <c r="E548" s="13">
        <f>VALUE(Txn_Details!J548)</f>
        <v>1</v>
      </c>
      <c r="F548" s="13">
        <f>value(Txn_Details!K548)</f>
        <v>25</v>
      </c>
    </row>
    <row r="549">
      <c r="A549" s="13" t="str">
        <f>Txn_Details!G549</f>
        <v>ORDER1727</v>
      </c>
      <c r="B549" s="14">
        <f>Txn_Details!F549</f>
        <v>45437</v>
      </c>
      <c r="C549" s="13" t="str">
        <f>Txn_Details!H549</f>
        <v>CUST7753</v>
      </c>
      <c r="D549" s="13" t="str">
        <f>Txn_Details!I549</f>
        <v>Potatoes</v>
      </c>
      <c r="E549" s="13">
        <f>VALUE(Txn_Details!J549)</f>
        <v>2</v>
      </c>
      <c r="F549" s="13">
        <f>value(Txn_Details!K549)</f>
        <v>30</v>
      </c>
    </row>
    <row r="550">
      <c r="A550" s="13" t="str">
        <f>Txn_Details!G550</f>
        <v>ORDER1726</v>
      </c>
      <c r="B550" s="14">
        <f>Txn_Details!F550</f>
        <v>45437</v>
      </c>
      <c r="C550" s="13" t="str">
        <f>Txn_Details!H550</f>
        <v>CUST5843</v>
      </c>
      <c r="D550" s="13" t="str">
        <f>Txn_Details!I550</f>
        <v>Onions</v>
      </c>
      <c r="E550" s="13">
        <f>VALUE(Txn_Details!J550)</f>
        <v>1</v>
      </c>
      <c r="F550" s="13">
        <f>value(Txn_Details!K550)</f>
        <v>12.5</v>
      </c>
    </row>
    <row r="551">
      <c r="A551" s="13" t="str">
        <f>Txn_Details!G551</f>
        <v>ORDER1726</v>
      </c>
      <c r="B551" s="14">
        <f>Txn_Details!F551</f>
        <v>45437</v>
      </c>
      <c r="C551" s="13" t="str">
        <f>Txn_Details!H551</f>
        <v>CUST5843</v>
      </c>
      <c r="D551" s="13" t="str">
        <f>Txn_Details!I551</f>
        <v>Paneer</v>
      </c>
      <c r="E551" s="13">
        <f>VALUE(Txn_Details!J551)</f>
        <v>1</v>
      </c>
      <c r="F551" s="13">
        <f>value(Txn_Details!K551)</f>
        <v>40</v>
      </c>
    </row>
    <row r="552">
      <c r="A552" s="13" t="str">
        <f>Txn_Details!G552</f>
        <v>ORDER1725</v>
      </c>
      <c r="B552" s="14">
        <f>Txn_Details!F552</f>
        <v>45437</v>
      </c>
      <c r="C552" s="13" t="str">
        <f>Txn_Details!H552</f>
        <v>CUST8925</v>
      </c>
      <c r="D552" s="13" t="str">
        <f>Txn_Details!I552</f>
        <v>Butter</v>
      </c>
      <c r="E552" s="13">
        <f>VALUE(Txn_Details!J552)</f>
        <v>1</v>
      </c>
      <c r="F552" s="13">
        <f>value(Txn_Details!K552)</f>
        <v>125</v>
      </c>
    </row>
    <row r="553">
      <c r="A553" s="13" t="str">
        <f>Txn_Details!G553</f>
        <v>ORDER1725</v>
      </c>
      <c r="B553" s="14">
        <f>Txn_Details!F553</f>
        <v>45437</v>
      </c>
      <c r="C553" s="13" t="str">
        <f>Txn_Details!H553</f>
        <v>CUST8925</v>
      </c>
      <c r="D553" s="13" t="str">
        <f>Txn_Details!I553</f>
        <v>CheeseSlices</v>
      </c>
      <c r="E553" s="13">
        <f>VALUE(Txn_Details!J553)</f>
        <v>1</v>
      </c>
      <c r="F553" s="13">
        <f>value(Txn_Details!K553)</f>
        <v>60</v>
      </c>
    </row>
    <row r="554">
      <c r="A554" s="13" t="str">
        <f>Txn_Details!G554</f>
        <v>ORDER1724</v>
      </c>
      <c r="B554" s="14">
        <f>Txn_Details!F554</f>
        <v>45437</v>
      </c>
      <c r="C554" s="13" t="str">
        <f>Txn_Details!H554</f>
        <v>CUST8814</v>
      </c>
      <c r="D554" s="13" t="str">
        <f>Txn_Details!I554</f>
        <v>Sugar</v>
      </c>
      <c r="E554" s="13">
        <f>VALUE(Txn_Details!J554)</f>
        <v>2</v>
      </c>
      <c r="F554" s="13">
        <f>value(Txn_Details!K554)</f>
        <v>45</v>
      </c>
    </row>
    <row r="555">
      <c r="A555" s="13" t="str">
        <f>Txn_Details!G555</f>
        <v>ORDER1724</v>
      </c>
      <c r="B555" s="14">
        <f>Txn_Details!F555</f>
        <v>45437</v>
      </c>
      <c r="C555" s="13" t="str">
        <f>Txn_Details!H555</f>
        <v>CUST8814</v>
      </c>
      <c r="D555" s="13" t="str">
        <f>Txn_Details!I555</f>
        <v>CookingOil</v>
      </c>
      <c r="E555" s="13">
        <f>VALUE(Txn_Details!J555)</f>
        <v>1</v>
      </c>
      <c r="F555" s="13">
        <f>value(Txn_Details!K555)</f>
        <v>75</v>
      </c>
    </row>
    <row r="556">
      <c r="A556" s="13" t="str">
        <f>Txn_Details!G556</f>
        <v>ORDER1723</v>
      </c>
      <c r="B556" s="14">
        <f>Txn_Details!F556</f>
        <v>45437</v>
      </c>
      <c r="C556" s="13" t="str">
        <f>Txn_Details!H556</f>
        <v>CUST4090</v>
      </c>
      <c r="D556" s="13" t="str">
        <f>Txn_Details!I556</f>
        <v>TeaLeaves</v>
      </c>
      <c r="E556" s="13">
        <f>VALUE(Txn_Details!J556)</f>
        <v>1</v>
      </c>
      <c r="F556" s="13">
        <f>value(Txn_Details!K556)</f>
        <v>60</v>
      </c>
    </row>
    <row r="557">
      <c r="A557" s="13" t="str">
        <f>Txn_Details!G557</f>
        <v>ORDER1723</v>
      </c>
      <c r="B557" s="14">
        <f>Txn_Details!F557</f>
        <v>45437</v>
      </c>
      <c r="C557" s="13" t="str">
        <f>Txn_Details!H557</f>
        <v>CUST4090</v>
      </c>
      <c r="D557" s="13" t="str">
        <f>Txn_Details!I557</f>
        <v>CoffeePowder</v>
      </c>
      <c r="E557" s="13">
        <f>VALUE(Txn_Details!J557)</f>
        <v>1</v>
      </c>
      <c r="F557" s="13">
        <f>value(Txn_Details!K557)</f>
        <v>45</v>
      </c>
    </row>
    <row r="558">
      <c r="A558" s="13" t="str">
        <f>Txn_Details!G558</f>
        <v>ORDER1722</v>
      </c>
      <c r="B558" s="14">
        <f>Txn_Details!F558</f>
        <v>45437</v>
      </c>
      <c r="C558" s="13" t="str">
        <f>Txn_Details!H558</f>
        <v>CUST2970</v>
      </c>
      <c r="D558" s="13" t="str">
        <f>Txn_Details!I558</f>
        <v>Biscuits</v>
      </c>
      <c r="E558" s="13">
        <f>VALUE(Txn_Details!J558)</f>
        <v>1</v>
      </c>
      <c r="F558" s="13">
        <f>value(Txn_Details!K558)</f>
        <v>20</v>
      </c>
    </row>
    <row r="559">
      <c r="A559" s="13" t="str">
        <f>Txn_Details!G559</f>
        <v>ORDER1722</v>
      </c>
      <c r="B559" s="14">
        <f>Txn_Details!F559</f>
        <v>45437</v>
      </c>
      <c r="C559" s="13" t="str">
        <f>Txn_Details!H559</f>
        <v>CUST2970</v>
      </c>
      <c r="D559" s="13" t="str">
        <f>Txn_Details!I559</f>
        <v>Chocolates</v>
      </c>
      <c r="E559" s="13">
        <f>VALUE(Txn_Details!J559)</f>
        <v>1</v>
      </c>
      <c r="F559" s="13">
        <f>value(Txn_Details!K559)</f>
        <v>50</v>
      </c>
    </row>
    <row r="560">
      <c r="A560" s="13" t="str">
        <f>Txn_Details!G560</f>
        <v>ORDER1721</v>
      </c>
      <c r="B560" s="14">
        <f>Txn_Details!F560</f>
        <v>45437</v>
      </c>
      <c r="C560" s="13" t="str">
        <f>Txn_Details!H560</f>
        <v>CUST2419</v>
      </c>
      <c r="D560" s="13" t="str">
        <f>Txn_Details!I560</f>
        <v>IceCream</v>
      </c>
      <c r="E560" s="13">
        <f>VALUE(Txn_Details!J560)</f>
        <v>1</v>
      </c>
      <c r="F560" s="13">
        <f>value(Txn_Details!K560)</f>
        <v>90</v>
      </c>
    </row>
    <row r="561">
      <c r="A561" s="13" t="str">
        <f>Txn_Details!G561</f>
        <v>ORDER1721</v>
      </c>
      <c r="B561" s="14">
        <f>Txn_Details!F561</f>
        <v>45437</v>
      </c>
      <c r="C561" s="13" t="str">
        <f>Txn_Details!H561</f>
        <v>CUST2419</v>
      </c>
      <c r="D561" s="13" t="str">
        <f>Txn_Details!I561</f>
        <v>SoftDrink</v>
      </c>
      <c r="E561" s="13">
        <f>VALUE(Txn_Details!J561)</f>
        <v>1</v>
      </c>
      <c r="F561" s="13">
        <f>value(Txn_Details!K561)</f>
        <v>50</v>
      </c>
    </row>
    <row r="562">
      <c r="A562" s="13" t="str">
        <f>Txn_Details!G562</f>
        <v>ORDER1720</v>
      </c>
      <c r="B562" s="14">
        <f>Txn_Details!F562</f>
        <v>45436</v>
      </c>
      <c r="C562" s="13" t="str">
        <f>Txn_Details!H562</f>
        <v>CUST9374</v>
      </c>
      <c r="D562" s="13" t="str">
        <f>Txn_Details!I562</f>
        <v>BasmatiRice</v>
      </c>
      <c r="E562" s="13">
        <f>VALUE(Txn_Details!J562)</f>
        <v>1</v>
      </c>
      <c r="F562" s="13">
        <f>value(Txn_Details!K562)</f>
        <v>60</v>
      </c>
    </row>
    <row r="563">
      <c r="A563" s="13" t="str">
        <f>Txn_Details!G563</f>
        <v>ORDER1720</v>
      </c>
      <c r="B563" s="14">
        <f>Txn_Details!F563</f>
        <v>45436</v>
      </c>
      <c r="C563" s="13" t="str">
        <f>Txn_Details!H563</f>
        <v>CUST9374</v>
      </c>
      <c r="D563" s="13" t="str">
        <f>Txn_Details!I563</f>
        <v>WholeWheatBread</v>
      </c>
      <c r="E563" s="13">
        <f>VALUE(Txn_Details!J563)</f>
        <v>1</v>
      </c>
      <c r="F563" s="13">
        <f>value(Txn_Details!K563)</f>
        <v>20</v>
      </c>
    </row>
    <row r="564">
      <c r="A564" s="13" t="str">
        <f>Txn_Details!G564</f>
        <v>ORDER1719</v>
      </c>
      <c r="B564" s="14">
        <f>Txn_Details!F564</f>
        <v>45436</v>
      </c>
      <c r="C564" s="13" t="str">
        <f>Txn_Details!H564</f>
        <v>CUST1509</v>
      </c>
      <c r="D564" s="13" t="str">
        <f>Txn_Details!I564</f>
        <v>FreshMilk</v>
      </c>
      <c r="E564" s="13">
        <f>VALUE(Txn_Details!J564)</f>
        <v>2</v>
      </c>
      <c r="F564" s="13">
        <f>value(Txn_Details!K564)</f>
        <v>60</v>
      </c>
    </row>
    <row r="565">
      <c r="A565" s="13" t="str">
        <f>Txn_Details!G565</f>
        <v>ORDER1719</v>
      </c>
      <c r="B565" s="14">
        <f>Txn_Details!F565</f>
        <v>45436</v>
      </c>
      <c r="C565" s="13" t="str">
        <f>Txn_Details!H565</f>
        <v>CUST1509</v>
      </c>
      <c r="D565" s="13" t="str">
        <f>Txn_Details!I565</f>
        <v>Eggs</v>
      </c>
      <c r="E565" s="13">
        <f>VALUE(Txn_Details!J565)</f>
        <v>1</v>
      </c>
      <c r="F565" s="13">
        <f>value(Txn_Details!K565)</f>
        <v>40</v>
      </c>
    </row>
    <row r="566">
      <c r="A566" s="13" t="str">
        <f>Txn_Details!G566</f>
        <v>ORDER1718</v>
      </c>
      <c r="B566" s="14">
        <f>Txn_Details!F566</f>
        <v>45436</v>
      </c>
      <c r="C566" s="13" t="str">
        <f>Txn_Details!H566</f>
        <v>CUST6869</v>
      </c>
      <c r="D566" s="13" t="str">
        <f>Txn_Details!I566</f>
        <v>ChickenBreast</v>
      </c>
      <c r="E566" s="13">
        <f>VALUE(Txn_Details!J566)</f>
        <v>2</v>
      </c>
      <c r="F566" s="13">
        <f>value(Txn_Details!K566)</f>
        <v>250</v>
      </c>
    </row>
    <row r="567">
      <c r="A567" s="13" t="str">
        <f>Txn_Details!G567</f>
        <v>ORDER1718</v>
      </c>
      <c r="B567" s="14">
        <f>Txn_Details!F567</f>
        <v>45436</v>
      </c>
      <c r="C567" s="13" t="str">
        <f>Txn_Details!H567</f>
        <v>CUST6869</v>
      </c>
      <c r="D567" s="13" t="str">
        <f>Txn_Details!I567</f>
        <v>Apples</v>
      </c>
      <c r="E567" s="13">
        <f>VALUE(Txn_Details!J567)</f>
        <v>2</v>
      </c>
      <c r="F567" s="13">
        <f>value(Txn_Details!K567)</f>
        <v>150</v>
      </c>
    </row>
    <row r="568">
      <c r="A568" s="13" t="str">
        <f>Txn_Details!G568</f>
        <v>ORDER1717</v>
      </c>
      <c r="B568" s="14">
        <f>Txn_Details!F568</f>
        <v>45436</v>
      </c>
      <c r="C568" s="13" t="str">
        <f>Txn_Details!H568</f>
        <v>CUST6570</v>
      </c>
      <c r="D568" s="13" t="str">
        <f>Txn_Details!I568</f>
        <v>Bananas</v>
      </c>
      <c r="E568" s="13">
        <f>VALUE(Txn_Details!J568)</f>
        <v>1</v>
      </c>
      <c r="F568" s="13">
        <f>value(Txn_Details!K568)</f>
        <v>25</v>
      </c>
    </row>
    <row r="569">
      <c r="A569" s="13" t="str">
        <f>Txn_Details!G569</f>
        <v>ORDER1717</v>
      </c>
      <c r="B569" s="14">
        <f>Txn_Details!F569</f>
        <v>45436</v>
      </c>
      <c r="C569" s="13" t="str">
        <f>Txn_Details!H569</f>
        <v>CUST6570</v>
      </c>
      <c r="D569" s="13" t="str">
        <f>Txn_Details!I569</f>
        <v>Potatoes</v>
      </c>
      <c r="E569" s="13">
        <f>VALUE(Txn_Details!J569)</f>
        <v>1</v>
      </c>
      <c r="F569" s="13">
        <f>value(Txn_Details!K569)</f>
        <v>15</v>
      </c>
    </row>
    <row r="570">
      <c r="A570" s="13" t="str">
        <f>Txn_Details!G570</f>
        <v>ORDER1716</v>
      </c>
      <c r="B570" s="14">
        <f>Txn_Details!F570</f>
        <v>45436</v>
      </c>
      <c r="C570" s="13" t="str">
        <f>Txn_Details!H570</f>
        <v>CUST8790</v>
      </c>
      <c r="D570" s="13" t="str">
        <f>Txn_Details!I570</f>
        <v>Onions</v>
      </c>
      <c r="E570" s="13">
        <f>VALUE(Txn_Details!J570)</f>
        <v>1</v>
      </c>
      <c r="F570" s="13">
        <f>value(Txn_Details!K570)</f>
        <v>12.5</v>
      </c>
    </row>
    <row r="571">
      <c r="A571" s="13" t="str">
        <f>Txn_Details!G571</f>
        <v>ORDER1716</v>
      </c>
      <c r="B571" s="14">
        <f>Txn_Details!F571</f>
        <v>45436</v>
      </c>
      <c r="C571" s="13" t="str">
        <f>Txn_Details!H571</f>
        <v>CUST8790</v>
      </c>
      <c r="D571" s="13" t="str">
        <f>Txn_Details!I571</f>
        <v>Paneer</v>
      </c>
      <c r="E571" s="13">
        <f>VALUE(Txn_Details!J571)</f>
        <v>2</v>
      </c>
      <c r="F571" s="13">
        <f>value(Txn_Details!K571)</f>
        <v>80</v>
      </c>
    </row>
    <row r="572">
      <c r="A572" s="13" t="str">
        <f>Txn_Details!G572</f>
        <v>ORDER1715</v>
      </c>
      <c r="B572" s="14">
        <f>Txn_Details!F572</f>
        <v>45436</v>
      </c>
      <c r="C572" s="13" t="str">
        <f>Txn_Details!H572</f>
        <v>CUST6869</v>
      </c>
      <c r="D572" s="13" t="str">
        <f>Txn_Details!I572</f>
        <v>Butter</v>
      </c>
      <c r="E572" s="13">
        <f>VALUE(Txn_Details!J572)</f>
        <v>1</v>
      </c>
      <c r="F572" s="13">
        <f>value(Txn_Details!K572)</f>
        <v>125</v>
      </c>
    </row>
    <row r="573">
      <c r="A573" s="13" t="str">
        <f>Txn_Details!G573</f>
        <v>ORDER1715</v>
      </c>
      <c r="B573" s="14">
        <f>Txn_Details!F573</f>
        <v>45436</v>
      </c>
      <c r="C573" s="13" t="str">
        <f>Txn_Details!H573</f>
        <v>CUST6869</v>
      </c>
      <c r="D573" s="13" t="str">
        <f>Txn_Details!I573</f>
        <v>CheeseSlices</v>
      </c>
      <c r="E573" s="13">
        <f>VALUE(Txn_Details!J573)</f>
        <v>2</v>
      </c>
      <c r="F573" s="13">
        <f>value(Txn_Details!K573)</f>
        <v>120</v>
      </c>
    </row>
    <row r="574">
      <c r="A574" s="13" t="str">
        <f>Txn_Details!G574</f>
        <v>ORDER1714</v>
      </c>
      <c r="B574" s="14">
        <f>Txn_Details!F574</f>
        <v>45436</v>
      </c>
      <c r="C574" s="13" t="str">
        <f>Txn_Details!H574</f>
        <v>CUST5622</v>
      </c>
      <c r="D574" s="13" t="str">
        <f>Txn_Details!I574</f>
        <v>Sugar</v>
      </c>
      <c r="E574" s="13">
        <f>VALUE(Txn_Details!J574)</f>
        <v>1</v>
      </c>
      <c r="F574" s="13">
        <f>value(Txn_Details!K574)</f>
        <v>22.5</v>
      </c>
    </row>
    <row r="575">
      <c r="A575" s="13" t="str">
        <f>Txn_Details!G575</f>
        <v>ORDER1714</v>
      </c>
      <c r="B575" s="14">
        <f>Txn_Details!F575</f>
        <v>45436</v>
      </c>
      <c r="C575" s="13" t="str">
        <f>Txn_Details!H575</f>
        <v>CUST5622</v>
      </c>
      <c r="D575" s="13" t="str">
        <f>Txn_Details!I575</f>
        <v>CookingOil</v>
      </c>
      <c r="E575" s="13">
        <f>VALUE(Txn_Details!J575)</f>
        <v>1</v>
      </c>
      <c r="F575" s="13">
        <f>value(Txn_Details!K575)</f>
        <v>75</v>
      </c>
    </row>
    <row r="576">
      <c r="A576" s="13" t="str">
        <f>Txn_Details!G576</f>
        <v>ORDER1713</v>
      </c>
      <c r="B576" s="14">
        <f>Txn_Details!F576</f>
        <v>45436</v>
      </c>
      <c r="C576" s="13" t="str">
        <f>Txn_Details!H576</f>
        <v>CUST2336</v>
      </c>
      <c r="D576" s="13" t="str">
        <f>Txn_Details!I576</f>
        <v>TeaLeaves</v>
      </c>
      <c r="E576" s="13">
        <f>VALUE(Txn_Details!J576)</f>
        <v>2</v>
      </c>
      <c r="F576" s="13">
        <f>value(Txn_Details!K576)</f>
        <v>120</v>
      </c>
    </row>
    <row r="577">
      <c r="A577" s="13" t="str">
        <f>Txn_Details!G577</f>
        <v>ORDER1713</v>
      </c>
      <c r="B577" s="14">
        <f>Txn_Details!F577</f>
        <v>45436</v>
      </c>
      <c r="C577" s="13" t="str">
        <f>Txn_Details!H577</f>
        <v>CUST2336</v>
      </c>
      <c r="D577" s="13" t="str">
        <f>Txn_Details!I577</f>
        <v>CoffeePowder</v>
      </c>
      <c r="E577" s="13">
        <f>VALUE(Txn_Details!J577)</f>
        <v>1</v>
      </c>
      <c r="F577" s="13">
        <f>value(Txn_Details!K577)</f>
        <v>45</v>
      </c>
    </row>
    <row r="578">
      <c r="A578" s="13" t="str">
        <f>Txn_Details!G578</f>
        <v>ORDER1712</v>
      </c>
      <c r="B578" s="14">
        <f>Txn_Details!F578</f>
        <v>45436</v>
      </c>
      <c r="C578" s="13" t="str">
        <f>Txn_Details!H578</f>
        <v>CUST3384</v>
      </c>
      <c r="D578" s="13" t="str">
        <f>Txn_Details!I578</f>
        <v>Biscuits</v>
      </c>
      <c r="E578" s="13">
        <f>VALUE(Txn_Details!J578)</f>
        <v>1</v>
      </c>
      <c r="F578" s="13">
        <f>value(Txn_Details!K578)</f>
        <v>20</v>
      </c>
    </row>
    <row r="579">
      <c r="A579" s="13" t="str">
        <f>Txn_Details!G579</f>
        <v>ORDER1712</v>
      </c>
      <c r="B579" s="14">
        <f>Txn_Details!F579</f>
        <v>45436</v>
      </c>
      <c r="C579" s="13" t="str">
        <f>Txn_Details!H579</f>
        <v>CUST3384</v>
      </c>
      <c r="D579" s="13" t="str">
        <f>Txn_Details!I579</f>
        <v>Chocolates</v>
      </c>
      <c r="E579" s="13">
        <f>VALUE(Txn_Details!J579)</f>
        <v>1</v>
      </c>
      <c r="F579" s="13">
        <f>value(Txn_Details!K579)</f>
        <v>50</v>
      </c>
    </row>
    <row r="580">
      <c r="A580" s="13" t="str">
        <f>Txn_Details!G580</f>
        <v>ORDER1711</v>
      </c>
      <c r="B580" s="14">
        <f>Txn_Details!F580</f>
        <v>45436</v>
      </c>
      <c r="C580" s="13" t="str">
        <f>Txn_Details!H580</f>
        <v>CUST2658</v>
      </c>
      <c r="D580" s="13" t="str">
        <f>Txn_Details!I580</f>
        <v>IceCream</v>
      </c>
      <c r="E580" s="13">
        <f>VALUE(Txn_Details!J580)</f>
        <v>2</v>
      </c>
      <c r="F580" s="13">
        <f>value(Txn_Details!K580)</f>
        <v>180</v>
      </c>
    </row>
    <row r="581">
      <c r="A581" s="13" t="str">
        <f>Txn_Details!G581</f>
        <v>ORDER1711</v>
      </c>
      <c r="B581" s="14">
        <f>Txn_Details!F581</f>
        <v>45436</v>
      </c>
      <c r="C581" s="13" t="str">
        <f>Txn_Details!H581</f>
        <v>CUST2658</v>
      </c>
      <c r="D581" s="13" t="str">
        <f>Txn_Details!I581</f>
        <v>SoftDrink</v>
      </c>
      <c r="E581" s="13">
        <f>VALUE(Txn_Details!J581)</f>
        <v>1</v>
      </c>
      <c r="F581" s="13">
        <f>value(Txn_Details!K581)</f>
        <v>50</v>
      </c>
    </row>
    <row r="582">
      <c r="A582" s="13" t="str">
        <f>Txn_Details!G582</f>
        <v>ORDER1710</v>
      </c>
      <c r="B582" s="14">
        <f>Txn_Details!F582</f>
        <v>45436</v>
      </c>
      <c r="C582" s="13" t="str">
        <f>Txn_Details!H582</f>
        <v>CUST4675</v>
      </c>
      <c r="D582" s="13" t="str">
        <f>Txn_Details!I582</f>
        <v>BasmatiRice</v>
      </c>
      <c r="E582" s="13">
        <f>VALUE(Txn_Details!J582)</f>
        <v>1</v>
      </c>
      <c r="F582" s="13">
        <f>value(Txn_Details!K582)</f>
        <v>60</v>
      </c>
    </row>
    <row r="583">
      <c r="A583" s="13" t="str">
        <f>Txn_Details!G583</f>
        <v>ORDER1710</v>
      </c>
      <c r="B583" s="14">
        <f>Txn_Details!F583</f>
        <v>45436</v>
      </c>
      <c r="C583" s="13" t="str">
        <f>Txn_Details!H583</f>
        <v>CUST4675</v>
      </c>
      <c r="D583" s="13" t="str">
        <f>Txn_Details!I583</f>
        <v>WholeWheatBread</v>
      </c>
      <c r="E583" s="13">
        <f>VALUE(Txn_Details!J583)</f>
        <v>1</v>
      </c>
      <c r="F583" s="13">
        <f>value(Txn_Details!K583)</f>
        <v>20</v>
      </c>
    </row>
    <row r="584">
      <c r="A584" s="13" t="str">
        <f>Txn_Details!G584</f>
        <v>ORDER1709</v>
      </c>
      <c r="B584" s="14">
        <f>Txn_Details!F584</f>
        <v>45436</v>
      </c>
      <c r="C584" s="13" t="str">
        <f>Txn_Details!H584</f>
        <v>CUST2344</v>
      </c>
      <c r="D584" s="13" t="str">
        <f>Txn_Details!I584</f>
        <v>FreshMilk</v>
      </c>
      <c r="E584" s="13">
        <f>VALUE(Txn_Details!J584)</f>
        <v>1</v>
      </c>
      <c r="F584" s="13">
        <f>value(Txn_Details!K584)</f>
        <v>30</v>
      </c>
    </row>
    <row r="585">
      <c r="A585" s="13" t="str">
        <f>Txn_Details!G585</f>
        <v>ORDER1709</v>
      </c>
      <c r="B585" s="14">
        <f>Txn_Details!F585</f>
        <v>45436</v>
      </c>
      <c r="C585" s="13" t="str">
        <f>Txn_Details!H585</f>
        <v>CUST2344</v>
      </c>
      <c r="D585" s="13" t="str">
        <f>Txn_Details!I585</f>
        <v>Eggs</v>
      </c>
      <c r="E585" s="13">
        <f>VALUE(Txn_Details!J585)</f>
        <v>2</v>
      </c>
      <c r="F585" s="13">
        <f>value(Txn_Details!K585)</f>
        <v>80</v>
      </c>
    </row>
    <row r="586">
      <c r="A586" s="13" t="str">
        <f>Txn_Details!G586</f>
        <v>ORDER1708</v>
      </c>
      <c r="B586" s="14">
        <f>Txn_Details!F586</f>
        <v>45436</v>
      </c>
      <c r="C586" s="13" t="str">
        <f>Txn_Details!H586</f>
        <v>CUST1803</v>
      </c>
      <c r="D586" s="13" t="str">
        <f>Txn_Details!I586</f>
        <v>ChickenBreast</v>
      </c>
      <c r="E586" s="13">
        <f>VALUE(Txn_Details!J586)</f>
        <v>2</v>
      </c>
      <c r="F586" s="13">
        <f>value(Txn_Details!K586)</f>
        <v>250</v>
      </c>
    </row>
    <row r="587">
      <c r="A587" s="13" t="str">
        <f>Txn_Details!G587</f>
        <v>ORDER1708</v>
      </c>
      <c r="B587" s="14">
        <f>Txn_Details!F587</f>
        <v>45436</v>
      </c>
      <c r="C587" s="13" t="str">
        <f>Txn_Details!H587</f>
        <v>CUST1803</v>
      </c>
      <c r="D587" s="13" t="str">
        <f>Txn_Details!I587</f>
        <v>Apples</v>
      </c>
      <c r="E587" s="13">
        <f>VALUE(Txn_Details!J587)</f>
        <v>1</v>
      </c>
      <c r="F587" s="13">
        <f>value(Txn_Details!K587)</f>
        <v>75</v>
      </c>
    </row>
    <row r="588">
      <c r="A588" s="13" t="str">
        <f>Txn_Details!G588</f>
        <v>ORDER1707</v>
      </c>
      <c r="B588" s="14">
        <f>Txn_Details!F588</f>
        <v>45436</v>
      </c>
      <c r="C588" s="13" t="str">
        <f>Txn_Details!H588</f>
        <v>CUST4759</v>
      </c>
      <c r="D588" s="13" t="str">
        <f>Txn_Details!I588</f>
        <v>Bananas</v>
      </c>
      <c r="E588" s="13">
        <f>VALUE(Txn_Details!J588)</f>
        <v>1</v>
      </c>
      <c r="F588" s="13">
        <f>value(Txn_Details!K588)</f>
        <v>25</v>
      </c>
    </row>
    <row r="589">
      <c r="A589" s="13" t="str">
        <f>Txn_Details!G589</f>
        <v>ORDER1707</v>
      </c>
      <c r="B589" s="14">
        <f>Txn_Details!F589</f>
        <v>45436</v>
      </c>
      <c r="C589" s="13" t="str">
        <f>Txn_Details!H589</f>
        <v>CUST4759</v>
      </c>
      <c r="D589" s="13" t="str">
        <f>Txn_Details!I589</f>
        <v>Potatoes</v>
      </c>
      <c r="E589" s="13">
        <f>VALUE(Txn_Details!J589)</f>
        <v>1</v>
      </c>
      <c r="F589" s="13">
        <f>value(Txn_Details!K589)</f>
        <v>15</v>
      </c>
    </row>
    <row r="590">
      <c r="A590" s="13" t="str">
        <f>Txn_Details!G590</f>
        <v>ORDER1706</v>
      </c>
      <c r="B590" s="14">
        <f>Txn_Details!F590</f>
        <v>45436</v>
      </c>
      <c r="C590" s="13" t="str">
        <f>Txn_Details!H590</f>
        <v>CUST1193</v>
      </c>
      <c r="D590" s="13" t="str">
        <f>Txn_Details!I590</f>
        <v>Onions</v>
      </c>
      <c r="E590" s="13">
        <f>VALUE(Txn_Details!J590)</f>
        <v>1</v>
      </c>
      <c r="F590" s="13">
        <f>value(Txn_Details!K590)</f>
        <v>12.5</v>
      </c>
    </row>
    <row r="591">
      <c r="A591" s="13" t="str">
        <f>Txn_Details!G591</f>
        <v>ORDER1706</v>
      </c>
      <c r="B591" s="14">
        <f>Txn_Details!F591</f>
        <v>45436</v>
      </c>
      <c r="C591" s="13" t="str">
        <f>Txn_Details!H591</f>
        <v>CUST1193</v>
      </c>
      <c r="D591" s="13" t="str">
        <f>Txn_Details!I591</f>
        <v>Paneer</v>
      </c>
      <c r="E591" s="13">
        <f>VALUE(Txn_Details!J591)</f>
        <v>2</v>
      </c>
      <c r="F591" s="13">
        <f>value(Txn_Details!K591)</f>
        <v>80</v>
      </c>
    </row>
    <row r="592">
      <c r="A592" s="13" t="str">
        <f>Txn_Details!G592</f>
        <v>ORDER1705</v>
      </c>
      <c r="B592" s="14">
        <f>Txn_Details!F592</f>
        <v>45436</v>
      </c>
      <c r="C592" s="13" t="str">
        <f>Txn_Details!H592</f>
        <v>CUST4371</v>
      </c>
      <c r="D592" s="13" t="str">
        <f>Txn_Details!I592</f>
        <v>Butter</v>
      </c>
      <c r="E592" s="13">
        <f>VALUE(Txn_Details!J592)</f>
        <v>2</v>
      </c>
      <c r="F592" s="13">
        <f>value(Txn_Details!K592)</f>
        <v>250</v>
      </c>
    </row>
    <row r="593">
      <c r="A593" s="13" t="str">
        <f>Txn_Details!G593</f>
        <v>ORDER1705</v>
      </c>
      <c r="B593" s="14">
        <f>Txn_Details!F593</f>
        <v>45436</v>
      </c>
      <c r="C593" s="13" t="str">
        <f>Txn_Details!H593</f>
        <v>CUST4371</v>
      </c>
      <c r="D593" s="13" t="str">
        <f>Txn_Details!I593</f>
        <v>CheeseSlices</v>
      </c>
      <c r="E593" s="13">
        <f>VALUE(Txn_Details!J593)</f>
        <v>1</v>
      </c>
      <c r="F593" s="13">
        <f>value(Txn_Details!K593)</f>
        <v>60</v>
      </c>
    </row>
    <row r="594">
      <c r="A594" s="13" t="str">
        <f>Txn_Details!G594</f>
        <v>ORDER1704</v>
      </c>
      <c r="B594" s="14">
        <f>Txn_Details!F594</f>
        <v>45436</v>
      </c>
      <c r="C594" s="13" t="str">
        <f>Txn_Details!H594</f>
        <v>CUST8616</v>
      </c>
      <c r="D594" s="13" t="str">
        <f>Txn_Details!I594</f>
        <v>Sugar</v>
      </c>
      <c r="E594" s="13">
        <f>VALUE(Txn_Details!J594)</f>
        <v>1</v>
      </c>
      <c r="F594" s="13">
        <f>value(Txn_Details!K594)</f>
        <v>22.5</v>
      </c>
    </row>
    <row r="595">
      <c r="A595" s="13" t="str">
        <f>Txn_Details!G595</f>
        <v>ORDER1704</v>
      </c>
      <c r="B595" s="14">
        <f>Txn_Details!F595</f>
        <v>45436</v>
      </c>
      <c r="C595" s="13" t="str">
        <f>Txn_Details!H595</f>
        <v>CUST8616</v>
      </c>
      <c r="D595" s="13" t="str">
        <f>Txn_Details!I595</f>
        <v>CookingOil</v>
      </c>
      <c r="E595" s="13">
        <f>VALUE(Txn_Details!J595)</f>
        <v>1</v>
      </c>
      <c r="F595" s="13">
        <f>value(Txn_Details!K595)</f>
        <v>75</v>
      </c>
    </row>
    <row r="596">
      <c r="A596" s="13" t="str">
        <f>Txn_Details!G596</f>
        <v>ORDER1703</v>
      </c>
      <c r="B596" s="14">
        <f>Txn_Details!F596</f>
        <v>45435</v>
      </c>
      <c r="C596" s="13" t="str">
        <f>Txn_Details!H596</f>
        <v>CUST9482</v>
      </c>
      <c r="D596" s="13" t="str">
        <f>Txn_Details!I596</f>
        <v>TeaLeaves</v>
      </c>
      <c r="E596" s="13">
        <f>VALUE(Txn_Details!J596)</f>
        <v>1</v>
      </c>
      <c r="F596" s="13">
        <f>value(Txn_Details!K596)</f>
        <v>60</v>
      </c>
    </row>
    <row r="597">
      <c r="A597" s="13" t="str">
        <f>Txn_Details!G597</f>
        <v>ORDER1703</v>
      </c>
      <c r="B597" s="14">
        <f>Txn_Details!F597</f>
        <v>45435</v>
      </c>
      <c r="C597" s="13" t="str">
        <f>Txn_Details!H597</f>
        <v>CUST9482</v>
      </c>
      <c r="D597" s="13" t="str">
        <f>Txn_Details!I597</f>
        <v>CoffeePowder</v>
      </c>
      <c r="E597" s="13">
        <f>VALUE(Txn_Details!J597)</f>
        <v>2</v>
      </c>
      <c r="F597" s="13">
        <f>value(Txn_Details!K597)</f>
        <v>90</v>
      </c>
    </row>
    <row r="598">
      <c r="A598" s="13" t="str">
        <f>Txn_Details!G598</f>
        <v>ORDER1702</v>
      </c>
      <c r="B598" s="14">
        <f>Txn_Details!F598</f>
        <v>45435</v>
      </c>
      <c r="C598" s="13" t="str">
        <f>Txn_Details!H598</f>
        <v>CUST7921</v>
      </c>
      <c r="D598" s="13" t="str">
        <f>Txn_Details!I598</f>
        <v>Biscuits</v>
      </c>
      <c r="E598" s="13">
        <f>VALUE(Txn_Details!J598)</f>
        <v>1</v>
      </c>
      <c r="F598" s="13">
        <f>value(Txn_Details!K598)</f>
        <v>20</v>
      </c>
    </row>
    <row r="599">
      <c r="A599" s="13" t="str">
        <f>Txn_Details!G599</f>
        <v>ORDER1702</v>
      </c>
      <c r="B599" s="14">
        <f>Txn_Details!F599</f>
        <v>45435</v>
      </c>
      <c r="C599" s="13" t="str">
        <f>Txn_Details!H599</f>
        <v>CUST7921</v>
      </c>
      <c r="D599" s="13" t="str">
        <f>Txn_Details!I599</f>
        <v>Chocolates</v>
      </c>
      <c r="E599" s="13">
        <f>VALUE(Txn_Details!J599)</f>
        <v>1</v>
      </c>
      <c r="F599" s="13">
        <f>value(Txn_Details!K599)</f>
        <v>50</v>
      </c>
    </row>
    <row r="600">
      <c r="A600" s="13" t="str">
        <f>Txn_Details!G600</f>
        <v>ORDER1701</v>
      </c>
      <c r="B600" s="14">
        <f>Txn_Details!F600</f>
        <v>45435</v>
      </c>
      <c r="C600" s="13" t="str">
        <f>Txn_Details!H600</f>
        <v>CUST1879</v>
      </c>
      <c r="D600" s="13" t="str">
        <f>Txn_Details!I600</f>
        <v>IceCream</v>
      </c>
      <c r="E600" s="13">
        <f>VALUE(Txn_Details!J600)</f>
        <v>1</v>
      </c>
      <c r="F600" s="13">
        <f>value(Txn_Details!K600)</f>
        <v>90</v>
      </c>
    </row>
    <row r="601">
      <c r="A601" s="13" t="str">
        <f>Txn_Details!G601</f>
        <v>ORDER1701</v>
      </c>
      <c r="B601" s="14">
        <f>Txn_Details!F601</f>
        <v>45435</v>
      </c>
      <c r="C601" s="13" t="str">
        <f>Txn_Details!H601</f>
        <v>CUST1879</v>
      </c>
      <c r="D601" s="13" t="str">
        <f>Txn_Details!I601</f>
        <v>SoftDrink</v>
      </c>
      <c r="E601" s="13">
        <f>VALUE(Txn_Details!J601)</f>
        <v>1</v>
      </c>
      <c r="F601" s="13">
        <f>value(Txn_Details!K601)</f>
        <v>50</v>
      </c>
    </row>
    <row r="602">
      <c r="A602" s="13" t="str">
        <f>Txn_Details!G602</f>
        <v>ORDER1700</v>
      </c>
      <c r="B602" s="14">
        <f>Txn_Details!F602</f>
        <v>45435</v>
      </c>
      <c r="C602" s="13" t="str">
        <f>Txn_Details!H602</f>
        <v>CUST4271</v>
      </c>
      <c r="D602" s="13" t="str">
        <f>Txn_Details!I602</f>
        <v>BasmatiRice</v>
      </c>
      <c r="E602" s="13">
        <f>VALUE(Txn_Details!J602)</f>
        <v>2</v>
      </c>
      <c r="F602" s="13">
        <f>value(Txn_Details!K602)</f>
        <v>120</v>
      </c>
    </row>
    <row r="603">
      <c r="A603" s="13" t="str">
        <f>Txn_Details!G603</f>
        <v>ORDER1700</v>
      </c>
      <c r="B603" s="14">
        <f>Txn_Details!F603</f>
        <v>45435</v>
      </c>
      <c r="C603" s="13" t="str">
        <f>Txn_Details!H603</f>
        <v>CUST4271</v>
      </c>
      <c r="D603" s="13" t="str">
        <f>Txn_Details!I603</f>
        <v>WholeWheatBread</v>
      </c>
      <c r="E603" s="13">
        <f>VALUE(Txn_Details!J603)</f>
        <v>1</v>
      </c>
      <c r="F603" s="13">
        <f>value(Txn_Details!K603)</f>
        <v>20</v>
      </c>
    </row>
    <row r="604">
      <c r="A604" s="13" t="str">
        <f>Txn_Details!G604</f>
        <v>ORDER1699</v>
      </c>
      <c r="B604" s="14">
        <f>Txn_Details!F604</f>
        <v>45435</v>
      </c>
      <c r="C604" s="13" t="str">
        <f>Txn_Details!H604</f>
        <v>CUST1509</v>
      </c>
      <c r="D604" s="13" t="str">
        <f>Txn_Details!I604</f>
        <v>FreshMilk</v>
      </c>
      <c r="E604" s="13">
        <f>VALUE(Txn_Details!J604)</f>
        <v>1</v>
      </c>
      <c r="F604" s="13">
        <f>value(Txn_Details!K604)</f>
        <v>30</v>
      </c>
    </row>
    <row r="605">
      <c r="A605" s="13" t="str">
        <f>Txn_Details!G605</f>
        <v>ORDER1699</v>
      </c>
      <c r="B605" s="14">
        <f>Txn_Details!F605</f>
        <v>45435</v>
      </c>
      <c r="C605" s="13" t="str">
        <f>Txn_Details!H605</f>
        <v>CUST1509</v>
      </c>
      <c r="D605" s="13" t="str">
        <f>Txn_Details!I605</f>
        <v>Eggs</v>
      </c>
      <c r="E605" s="13">
        <f>VALUE(Txn_Details!J605)</f>
        <v>1</v>
      </c>
      <c r="F605" s="13">
        <f>value(Txn_Details!K605)</f>
        <v>40</v>
      </c>
    </row>
    <row r="606">
      <c r="A606" s="13" t="str">
        <f>Txn_Details!G606</f>
        <v>ORDER1698</v>
      </c>
      <c r="B606" s="14">
        <f>Txn_Details!F606</f>
        <v>45435</v>
      </c>
      <c r="C606" s="13" t="str">
        <f>Txn_Details!H606</f>
        <v>CUST6201</v>
      </c>
      <c r="D606" s="13" t="str">
        <f>Txn_Details!I606</f>
        <v>ChickenBreast</v>
      </c>
      <c r="E606" s="13">
        <f>VALUE(Txn_Details!J606)</f>
        <v>1</v>
      </c>
      <c r="F606" s="13">
        <f>value(Txn_Details!K606)</f>
        <v>125</v>
      </c>
    </row>
    <row r="607">
      <c r="A607" s="13" t="str">
        <f>Txn_Details!G607</f>
        <v>ORDER1698</v>
      </c>
      <c r="B607" s="14">
        <f>Txn_Details!F607</f>
        <v>45435</v>
      </c>
      <c r="C607" s="13" t="str">
        <f>Txn_Details!H607</f>
        <v>CUST6201</v>
      </c>
      <c r="D607" s="13" t="str">
        <f>Txn_Details!I607</f>
        <v>Apples</v>
      </c>
      <c r="E607" s="13">
        <f>VALUE(Txn_Details!J607)</f>
        <v>1</v>
      </c>
      <c r="F607" s="13">
        <f>value(Txn_Details!K607)</f>
        <v>75</v>
      </c>
    </row>
    <row r="608">
      <c r="A608" s="13" t="str">
        <f>Txn_Details!G608</f>
        <v>ORDER1697</v>
      </c>
      <c r="B608" s="14">
        <f>Txn_Details!F608</f>
        <v>45435</v>
      </c>
      <c r="C608" s="13" t="str">
        <f>Txn_Details!H608</f>
        <v>CUST6570</v>
      </c>
      <c r="D608" s="13" t="str">
        <f>Txn_Details!I608</f>
        <v>Bananas</v>
      </c>
      <c r="E608" s="13">
        <f>VALUE(Txn_Details!J608)</f>
        <v>1</v>
      </c>
      <c r="F608" s="13">
        <f>value(Txn_Details!K608)</f>
        <v>25</v>
      </c>
    </row>
    <row r="609">
      <c r="A609" s="13" t="str">
        <f>Txn_Details!G609</f>
        <v>ORDER1697</v>
      </c>
      <c r="B609" s="14">
        <f>Txn_Details!F609</f>
        <v>45435</v>
      </c>
      <c r="C609" s="13" t="str">
        <f>Txn_Details!H609</f>
        <v>CUST6570</v>
      </c>
      <c r="D609" s="13" t="str">
        <f>Txn_Details!I609</f>
        <v>Potatoes</v>
      </c>
      <c r="E609" s="13">
        <f>VALUE(Txn_Details!J609)</f>
        <v>1</v>
      </c>
      <c r="F609" s="13">
        <f>value(Txn_Details!K609)</f>
        <v>15</v>
      </c>
    </row>
    <row r="610">
      <c r="A610" s="13" t="str">
        <f>Txn_Details!G610</f>
        <v>ORDER1696</v>
      </c>
      <c r="B610" s="14">
        <f>Txn_Details!F610</f>
        <v>45435</v>
      </c>
      <c r="C610" s="13" t="str">
        <f>Txn_Details!H610</f>
        <v>CUST1502</v>
      </c>
      <c r="D610" s="13" t="str">
        <f>Txn_Details!I610</f>
        <v>Onions</v>
      </c>
      <c r="E610" s="13">
        <f>VALUE(Txn_Details!J610)</f>
        <v>1</v>
      </c>
      <c r="F610" s="13">
        <f>value(Txn_Details!K610)</f>
        <v>12.5</v>
      </c>
    </row>
    <row r="611">
      <c r="A611" s="13" t="str">
        <f>Txn_Details!G611</f>
        <v>ORDER1696</v>
      </c>
      <c r="B611" s="14">
        <f>Txn_Details!F611</f>
        <v>45435</v>
      </c>
      <c r="C611" s="13" t="str">
        <f>Txn_Details!H611</f>
        <v>CUST1502</v>
      </c>
      <c r="D611" s="13" t="str">
        <f>Txn_Details!I611</f>
        <v>Paneer</v>
      </c>
      <c r="E611" s="13">
        <f>VALUE(Txn_Details!J611)</f>
        <v>1</v>
      </c>
      <c r="F611" s="13">
        <f>value(Txn_Details!K611)</f>
        <v>40</v>
      </c>
    </row>
    <row r="612">
      <c r="A612" s="13" t="str">
        <f>Txn_Details!G612</f>
        <v>ORDER1695</v>
      </c>
      <c r="B612" s="14">
        <f>Txn_Details!F612</f>
        <v>45435</v>
      </c>
      <c r="C612" s="13" t="str">
        <f>Txn_Details!H612</f>
        <v>CUST3399</v>
      </c>
      <c r="D612" s="13" t="str">
        <f>Txn_Details!I612</f>
        <v>Butter</v>
      </c>
      <c r="E612" s="13">
        <f>VALUE(Txn_Details!J612)</f>
        <v>1</v>
      </c>
      <c r="F612" s="13">
        <f>value(Txn_Details!K612)</f>
        <v>125</v>
      </c>
    </row>
    <row r="613">
      <c r="A613" s="13" t="str">
        <f>Txn_Details!G613</f>
        <v>ORDER1695</v>
      </c>
      <c r="B613" s="14">
        <f>Txn_Details!F613</f>
        <v>45435</v>
      </c>
      <c r="C613" s="13" t="str">
        <f>Txn_Details!H613</f>
        <v>CUST3399</v>
      </c>
      <c r="D613" s="13" t="str">
        <f>Txn_Details!I613</f>
        <v>CheeseSlices</v>
      </c>
      <c r="E613" s="13">
        <f>VALUE(Txn_Details!J613)</f>
        <v>1</v>
      </c>
      <c r="F613" s="13">
        <f>value(Txn_Details!K613)</f>
        <v>60</v>
      </c>
    </row>
    <row r="614">
      <c r="A614" s="13" t="str">
        <f>Txn_Details!G614</f>
        <v>ORDER1694</v>
      </c>
      <c r="B614" s="14">
        <f>Txn_Details!F614</f>
        <v>45435</v>
      </c>
      <c r="C614" s="13" t="str">
        <f>Txn_Details!H614</f>
        <v>CUST2188</v>
      </c>
      <c r="D614" s="13" t="str">
        <f>Txn_Details!I614</f>
        <v>Sugar</v>
      </c>
      <c r="E614" s="13">
        <f>VALUE(Txn_Details!J614)</f>
        <v>1</v>
      </c>
      <c r="F614" s="13">
        <f>value(Txn_Details!K614)</f>
        <v>22.5</v>
      </c>
    </row>
    <row r="615">
      <c r="A615" s="13" t="str">
        <f>Txn_Details!G615</f>
        <v>ORDER1694</v>
      </c>
      <c r="B615" s="14">
        <f>Txn_Details!F615</f>
        <v>45435</v>
      </c>
      <c r="C615" s="13" t="str">
        <f>Txn_Details!H615</f>
        <v>CUST2188</v>
      </c>
      <c r="D615" s="13" t="str">
        <f>Txn_Details!I615</f>
        <v>CookingOil</v>
      </c>
      <c r="E615" s="13">
        <f>VALUE(Txn_Details!J615)</f>
        <v>1</v>
      </c>
      <c r="F615" s="13">
        <f>value(Txn_Details!K615)</f>
        <v>75</v>
      </c>
    </row>
    <row r="616">
      <c r="A616" s="13" t="str">
        <f>Txn_Details!G616</f>
        <v>ORDER1693</v>
      </c>
      <c r="B616" s="14">
        <f>Txn_Details!F616</f>
        <v>45435</v>
      </c>
      <c r="C616" s="13" t="str">
        <f>Txn_Details!H616</f>
        <v>CUST2970</v>
      </c>
      <c r="D616" s="13" t="str">
        <f>Txn_Details!I616</f>
        <v>TeaLeaves</v>
      </c>
      <c r="E616" s="13">
        <f>VALUE(Txn_Details!J616)</f>
        <v>1</v>
      </c>
      <c r="F616" s="13">
        <f>value(Txn_Details!K616)</f>
        <v>60</v>
      </c>
    </row>
    <row r="617">
      <c r="A617" s="13" t="str">
        <f>Txn_Details!G617</f>
        <v>ORDER1693</v>
      </c>
      <c r="B617" s="14">
        <f>Txn_Details!F617</f>
        <v>45435</v>
      </c>
      <c r="C617" s="13" t="str">
        <f>Txn_Details!H617</f>
        <v>CUST2970</v>
      </c>
      <c r="D617" s="13" t="str">
        <f>Txn_Details!I617</f>
        <v>CoffeePowder</v>
      </c>
      <c r="E617" s="13">
        <f>VALUE(Txn_Details!J617)</f>
        <v>1</v>
      </c>
      <c r="F617" s="13">
        <f>value(Txn_Details!K617)</f>
        <v>45</v>
      </c>
    </row>
    <row r="618">
      <c r="A618" s="13" t="str">
        <f>Txn_Details!G618</f>
        <v>ORDER1692</v>
      </c>
      <c r="B618" s="14">
        <f>Txn_Details!F618</f>
        <v>45435</v>
      </c>
      <c r="C618" s="13" t="str">
        <f>Txn_Details!H618</f>
        <v>CUST3153</v>
      </c>
      <c r="D618" s="13" t="str">
        <f>Txn_Details!I618</f>
        <v>Biscuits</v>
      </c>
      <c r="E618" s="13">
        <f>VALUE(Txn_Details!J618)</f>
        <v>1</v>
      </c>
      <c r="F618" s="13">
        <f>value(Txn_Details!K618)</f>
        <v>20</v>
      </c>
    </row>
    <row r="619">
      <c r="A619" s="13" t="str">
        <f>Txn_Details!G619</f>
        <v>ORDER1692</v>
      </c>
      <c r="B619" s="14">
        <f>Txn_Details!F619</f>
        <v>45435</v>
      </c>
      <c r="C619" s="13" t="str">
        <f>Txn_Details!H619</f>
        <v>CUST3153</v>
      </c>
      <c r="D619" s="13" t="str">
        <f>Txn_Details!I619</f>
        <v>Chocolates</v>
      </c>
      <c r="E619" s="13">
        <f>VALUE(Txn_Details!J619)</f>
        <v>1</v>
      </c>
      <c r="F619" s="13">
        <f>value(Txn_Details!K619)</f>
        <v>50</v>
      </c>
    </row>
    <row r="620">
      <c r="A620" s="13" t="str">
        <f>Txn_Details!G620</f>
        <v>ORDER1691</v>
      </c>
      <c r="B620" s="14">
        <f>Txn_Details!F620</f>
        <v>45435</v>
      </c>
      <c r="C620" s="13" t="str">
        <f>Txn_Details!H620</f>
        <v>CUST3704</v>
      </c>
      <c r="D620" s="13" t="str">
        <f>Txn_Details!I620</f>
        <v>IceCream</v>
      </c>
      <c r="E620" s="13">
        <f>VALUE(Txn_Details!J620)</f>
        <v>1</v>
      </c>
      <c r="F620" s="13">
        <f>value(Txn_Details!K620)</f>
        <v>90</v>
      </c>
    </row>
    <row r="621">
      <c r="A621" s="13" t="str">
        <f>Txn_Details!G621</f>
        <v>ORDER1691</v>
      </c>
      <c r="B621" s="14">
        <f>Txn_Details!F621</f>
        <v>45435</v>
      </c>
      <c r="C621" s="13" t="str">
        <f>Txn_Details!H621</f>
        <v>CUST3704</v>
      </c>
      <c r="D621" s="13" t="str">
        <f>Txn_Details!I621</f>
        <v>SoftDrink</v>
      </c>
      <c r="E621" s="13">
        <f>VALUE(Txn_Details!J621)</f>
        <v>1</v>
      </c>
      <c r="F621" s="13">
        <f>value(Txn_Details!K621)</f>
        <v>50</v>
      </c>
    </row>
    <row r="622">
      <c r="A622" s="13" t="str">
        <f>Txn_Details!G622</f>
        <v>ORDER1690</v>
      </c>
      <c r="B622" s="14">
        <f>Txn_Details!F622</f>
        <v>45435</v>
      </c>
      <c r="C622" s="13" t="str">
        <f>Txn_Details!H622</f>
        <v>CUST4792</v>
      </c>
      <c r="D622" s="13" t="str">
        <f>Txn_Details!I622</f>
        <v>BasmatiRice</v>
      </c>
      <c r="E622" s="13">
        <f>VALUE(Txn_Details!J622)</f>
        <v>1</v>
      </c>
      <c r="F622" s="13">
        <f>value(Txn_Details!K622)</f>
        <v>60</v>
      </c>
    </row>
    <row r="623">
      <c r="A623" s="13" t="str">
        <f>Txn_Details!G623</f>
        <v>ORDER1690</v>
      </c>
      <c r="B623" s="14">
        <f>Txn_Details!F623</f>
        <v>45435</v>
      </c>
      <c r="C623" s="13" t="str">
        <f>Txn_Details!H623</f>
        <v>CUST4792</v>
      </c>
      <c r="D623" s="13" t="str">
        <f>Txn_Details!I623</f>
        <v>WholeWheatBread</v>
      </c>
      <c r="E623" s="13">
        <f>VALUE(Txn_Details!J623)</f>
        <v>1</v>
      </c>
      <c r="F623" s="13">
        <f>value(Txn_Details!K623)</f>
        <v>20</v>
      </c>
    </row>
    <row r="624">
      <c r="A624" s="13" t="str">
        <f>Txn_Details!G624</f>
        <v>ORDER1689</v>
      </c>
      <c r="B624" s="14">
        <f>Txn_Details!F624</f>
        <v>45435</v>
      </c>
      <c r="C624" s="13" t="str">
        <f>Txn_Details!H624</f>
        <v>CUST8369</v>
      </c>
      <c r="D624" s="13" t="str">
        <f>Txn_Details!I624</f>
        <v>FreshMilk</v>
      </c>
      <c r="E624" s="13">
        <f>VALUE(Txn_Details!J624)</f>
        <v>2</v>
      </c>
      <c r="F624" s="13">
        <f>value(Txn_Details!K624)</f>
        <v>60</v>
      </c>
    </row>
    <row r="625">
      <c r="A625" s="13" t="str">
        <f>Txn_Details!G625</f>
        <v>ORDER1689</v>
      </c>
      <c r="B625" s="14">
        <f>Txn_Details!F625</f>
        <v>45435</v>
      </c>
      <c r="C625" s="13" t="str">
        <f>Txn_Details!H625</f>
        <v>CUST8369</v>
      </c>
      <c r="D625" s="13" t="str">
        <f>Txn_Details!I625</f>
        <v>Eggs</v>
      </c>
      <c r="E625" s="13">
        <f>VALUE(Txn_Details!J625)</f>
        <v>1</v>
      </c>
      <c r="F625" s="13">
        <f>value(Txn_Details!K625)</f>
        <v>40</v>
      </c>
    </row>
    <row r="626">
      <c r="A626" s="13" t="str">
        <f>Txn_Details!G626</f>
        <v>ORDER1688</v>
      </c>
      <c r="B626" s="14">
        <f>Txn_Details!F626</f>
        <v>45434</v>
      </c>
      <c r="C626" s="13" t="str">
        <f>Txn_Details!H626</f>
        <v>CUST8317</v>
      </c>
      <c r="D626" s="13" t="str">
        <f>Txn_Details!I626</f>
        <v>ChickenBreast</v>
      </c>
      <c r="E626" s="13">
        <f>VALUE(Txn_Details!J626)</f>
        <v>1</v>
      </c>
      <c r="F626" s="13">
        <f>value(Txn_Details!K626)</f>
        <v>125</v>
      </c>
    </row>
    <row r="627">
      <c r="A627" s="13" t="str">
        <f>Txn_Details!G627</f>
        <v>ORDER1688</v>
      </c>
      <c r="B627" s="14">
        <f>Txn_Details!F627</f>
        <v>45434</v>
      </c>
      <c r="C627" s="13" t="str">
        <f>Txn_Details!H627</f>
        <v>CUST8317</v>
      </c>
      <c r="D627" s="13" t="str">
        <f>Txn_Details!I627</f>
        <v>Apples</v>
      </c>
      <c r="E627" s="13">
        <f>VALUE(Txn_Details!J627)</f>
        <v>1</v>
      </c>
      <c r="F627" s="13">
        <f>value(Txn_Details!K627)</f>
        <v>75</v>
      </c>
    </row>
    <row r="628">
      <c r="A628" s="13" t="str">
        <f>Txn_Details!G628</f>
        <v>ORDER1687</v>
      </c>
      <c r="B628" s="14">
        <f>Txn_Details!F628</f>
        <v>45434</v>
      </c>
      <c r="C628" s="13" t="str">
        <f>Txn_Details!H628</f>
        <v>CUST5670</v>
      </c>
      <c r="D628" s="13" t="str">
        <f>Txn_Details!I628</f>
        <v>Bananas</v>
      </c>
      <c r="E628" s="13">
        <f>VALUE(Txn_Details!J628)</f>
        <v>1</v>
      </c>
      <c r="F628" s="13">
        <f>value(Txn_Details!K628)</f>
        <v>25</v>
      </c>
    </row>
    <row r="629">
      <c r="A629" s="13" t="str">
        <f>Txn_Details!G629</f>
        <v>ORDER1687</v>
      </c>
      <c r="B629" s="14">
        <f>Txn_Details!F629</f>
        <v>45434</v>
      </c>
      <c r="C629" s="13" t="str">
        <f>Txn_Details!H629</f>
        <v>CUST5670</v>
      </c>
      <c r="D629" s="13" t="str">
        <f>Txn_Details!I629</f>
        <v>Potatoes</v>
      </c>
      <c r="E629" s="13">
        <f>VALUE(Txn_Details!J629)</f>
        <v>2</v>
      </c>
      <c r="F629" s="13">
        <f>value(Txn_Details!K629)</f>
        <v>30</v>
      </c>
    </row>
    <row r="630">
      <c r="A630" s="13" t="str">
        <f>Txn_Details!G630</f>
        <v>ORDER1686</v>
      </c>
      <c r="B630" s="14">
        <f>Txn_Details!F630</f>
        <v>45434</v>
      </c>
      <c r="C630" s="13" t="str">
        <f>Txn_Details!H630</f>
        <v>CUST8724</v>
      </c>
      <c r="D630" s="13" t="str">
        <f>Txn_Details!I630</f>
        <v>Onions</v>
      </c>
      <c r="E630" s="13">
        <f>VALUE(Txn_Details!J630)</f>
        <v>1</v>
      </c>
      <c r="F630" s="13">
        <f>value(Txn_Details!K630)</f>
        <v>12.5</v>
      </c>
    </row>
    <row r="631">
      <c r="A631" s="13" t="str">
        <f>Txn_Details!G631</f>
        <v>ORDER1686</v>
      </c>
      <c r="B631" s="14">
        <f>Txn_Details!F631</f>
        <v>45434</v>
      </c>
      <c r="C631" s="13" t="str">
        <f>Txn_Details!H631</f>
        <v>CUST8724</v>
      </c>
      <c r="D631" s="13" t="str">
        <f>Txn_Details!I631</f>
        <v>Paneer</v>
      </c>
      <c r="E631" s="13">
        <f>VALUE(Txn_Details!J631)</f>
        <v>1</v>
      </c>
      <c r="F631" s="13">
        <f>value(Txn_Details!K631)</f>
        <v>40</v>
      </c>
    </row>
    <row r="632">
      <c r="A632" s="13" t="str">
        <f>Txn_Details!G632</f>
        <v>ORDER1685</v>
      </c>
      <c r="B632" s="14">
        <f>Txn_Details!F632</f>
        <v>45434</v>
      </c>
      <c r="C632" s="13" t="str">
        <f>Txn_Details!H632</f>
        <v>CUST8836</v>
      </c>
      <c r="D632" s="13" t="str">
        <f>Txn_Details!I632</f>
        <v>Butter</v>
      </c>
      <c r="E632" s="13">
        <f>VALUE(Txn_Details!J632)</f>
        <v>1</v>
      </c>
      <c r="F632" s="13">
        <f>value(Txn_Details!K632)</f>
        <v>125</v>
      </c>
    </row>
    <row r="633">
      <c r="A633" s="13" t="str">
        <f>Txn_Details!G633</f>
        <v>ORDER1685</v>
      </c>
      <c r="B633" s="14">
        <f>Txn_Details!F633</f>
        <v>45434</v>
      </c>
      <c r="C633" s="13" t="str">
        <f>Txn_Details!H633</f>
        <v>CUST8836</v>
      </c>
      <c r="D633" s="13" t="str">
        <f>Txn_Details!I633</f>
        <v>CheeseSlices</v>
      </c>
      <c r="E633" s="13">
        <f>VALUE(Txn_Details!J633)</f>
        <v>1</v>
      </c>
      <c r="F633" s="13">
        <f>value(Txn_Details!K633)</f>
        <v>60</v>
      </c>
    </row>
    <row r="634">
      <c r="A634" s="13" t="str">
        <f>Txn_Details!G634</f>
        <v>ORDER1684</v>
      </c>
      <c r="B634" s="14">
        <f>Txn_Details!F634</f>
        <v>45434</v>
      </c>
      <c r="C634" s="13" t="str">
        <f>Txn_Details!H634</f>
        <v>CUST7909</v>
      </c>
      <c r="D634" s="13" t="str">
        <f>Txn_Details!I634</f>
        <v>Sugar</v>
      </c>
      <c r="E634" s="13">
        <f>VALUE(Txn_Details!J634)</f>
        <v>1</v>
      </c>
      <c r="F634" s="13">
        <f>value(Txn_Details!K634)</f>
        <v>22.5</v>
      </c>
    </row>
    <row r="635">
      <c r="A635" s="13" t="str">
        <f>Txn_Details!G635</f>
        <v>ORDER1684</v>
      </c>
      <c r="B635" s="14">
        <f>Txn_Details!F635</f>
        <v>45434</v>
      </c>
      <c r="C635" s="13" t="str">
        <f>Txn_Details!H635</f>
        <v>CUST7909</v>
      </c>
      <c r="D635" s="13" t="str">
        <f>Txn_Details!I635</f>
        <v>CookingOil</v>
      </c>
      <c r="E635" s="13">
        <f>VALUE(Txn_Details!J635)</f>
        <v>1</v>
      </c>
      <c r="F635" s="13">
        <f>value(Txn_Details!K635)</f>
        <v>75</v>
      </c>
    </row>
    <row r="636">
      <c r="A636" s="13" t="str">
        <f>Txn_Details!G636</f>
        <v>ORDER1683</v>
      </c>
      <c r="B636" s="14">
        <f>Txn_Details!F636</f>
        <v>45434</v>
      </c>
      <c r="C636" s="13" t="str">
        <f>Txn_Details!H636</f>
        <v>CUST1193</v>
      </c>
      <c r="D636" s="13" t="str">
        <f>Txn_Details!I636</f>
        <v>TeaLeaves</v>
      </c>
      <c r="E636" s="13">
        <f>VALUE(Txn_Details!J636)</f>
        <v>2</v>
      </c>
      <c r="F636" s="13">
        <f>value(Txn_Details!K636)</f>
        <v>120</v>
      </c>
    </row>
    <row r="637">
      <c r="A637" s="13" t="str">
        <f>Txn_Details!G637</f>
        <v>ORDER1683</v>
      </c>
      <c r="B637" s="14">
        <f>Txn_Details!F637</f>
        <v>45434</v>
      </c>
      <c r="C637" s="13" t="str">
        <f>Txn_Details!H637</f>
        <v>CUST1193</v>
      </c>
      <c r="D637" s="13" t="str">
        <f>Txn_Details!I637</f>
        <v>CoffeePowder</v>
      </c>
      <c r="E637" s="13">
        <f>VALUE(Txn_Details!J637)</f>
        <v>1</v>
      </c>
      <c r="F637" s="13">
        <f>value(Txn_Details!K637)</f>
        <v>45</v>
      </c>
    </row>
    <row r="638">
      <c r="A638" s="13" t="str">
        <f>Txn_Details!G638</f>
        <v>ORDER1682</v>
      </c>
      <c r="B638" s="14">
        <f>Txn_Details!F638</f>
        <v>45434</v>
      </c>
      <c r="C638" s="13" t="str">
        <f>Txn_Details!H638</f>
        <v>CUST3384</v>
      </c>
      <c r="D638" s="13" t="str">
        <f>Txn_Details!I638</f>
        <v>Biscuits</v>
      </c>
      <c r="E638" s="13">
        <f>VALUE(Txn_Details!J638)</f>
        <v>1</v>
      </c>
      <c r="F638" s="13">
        <f>value(Txn_Details!K638)</f>
        <v>20</v>
      </c>
    </row>
    <row r="639">
      <c r="A639" s="13" t="str">
        <f>Txn_Details!G639</f>
        <v>ORDER1682</v>
      </c>
      <c r="B639" s="14">
        <f>Txn_Details!F639</f>
        <v>45434</v>
      </c>
      <c r="C639" s="13" t="str">
        <f>Txn_Details!H639</f>
        <v>CUST3384</v>
      </c>
      <c r="D639" s="13" t="str">
        <f>Txn_Details!I639</f>
        <v>Chocolates</v>
      </c>
      <c r="E639" s="13">
        <f>VALUE(Txn_Details!J639)</f>
        <v>1</v>
      </c>
      <c r="F639" s="13">
        <f>value(Txn_Details!K639)</f>
        <v>50</v>
      </c>
    </row>
    <row r="640">
      <c r="A640" s="13" t="str">
        <f>Txn_Details!G640</f>
        <v>ORDER1681</v>
      </c>
      <c r="B640" s="14">
        <f>Txn_Details!F640</f>
        <v>45434</v>
      </c>
      <c r="C640" s="13" t="str">
        <f>Txn_Details!H640</f>
        <v>CUST2658</v>
      </c>
      <c r="D640" s="13" t="str">
        <f>Txn_Details!I640</f>
        <v>IceCream</v>
      </c>
      <c r="E640" s="13">
        <f>VALUE(Txn_Details!J640)</f>
        <v>1</v>
      </c>
      <c r="F640" s="13">
        <f>value(Txn_Details!K640)</f>
        <v>90</v>
      </c>
    </row>
    <row r="641">
      <c r="A641" s="13" t="str">
        <f>Txn_Details!G641</f>
        <v>ORDER1681</v>
      </c>
      <c r="B641" s="14">
        <f>Txn_Details!F641</f>
        <v>45434</v>
      </c>
      <c r="C641" s="13" t="str">
        <f>Txn_Details!H641</f>
        <v>CUST2658</v>
      </c>
      <c r="D641" s="13" t="str">
        <f>Txn_Details!I641</f>
        <v>SoftDrink</v>
      </c>
      <c r="E641" s="13">
        <f>VALUE(Txn_Details!J641)</f>
        <v>1</v>
      </c>
      <c r="F641" s="13">
        <f>value(Txn_Details!K641)</f>
        <v>50</v>
      </c>
    </row>
    <row r="642">
      <c r="A642" s="13" t="str">
        <f>Txn_Details!G642</f>
        <v>ORDER1680</v>
      </c>
      <c r="B642" s="14">
        <f>Txn_Details!F642</f>
        <v>45434</v>
      </c>
      <c r="C642" s="13" t="str">
        <f>Txn_Details!H642</f>
        <v>CUST4675</v>
      </c>
      <c r="D642" s="13" t="str">
        <f>Txn_Details!I642</f>
        <v>BasmatiRice</v>
      </c>
      <c r="E642" s="13">
        <f>VALUE(Txn_Details!J642)</f>
        <v>1</v>
      </c>
      <c r="F642" s="13">
        <f>value(Txn_Details!K642)</f>
        <v>60</v>
      </c>
    </row>
    <row r="643">
      <c r="A643" s="13" t="str">
        <f>Txn_Details!G643</f>
        <v>ORDER1680</v>
      </c>
      <c r="B643" s="14">
        <f>Txn_Details!F643</f>
        <v>45434</v>
      </c>
      <c r="C643" s="13" t="str">
        <f>Txn_Details!H643</f>
        <v>CUST4675</v>
      </c>
      <c r="D643" s="13" t="str">
        <f>Txn_Details!I643</f>
        <v>WholeWheatBread</v>
      </c>
      <c r="E643" s="13">
        <f>VALUE(Txn_Details!J643)</f>
        <v>1</v>
      </c>
      <c r="F643" s="13">
        <f>value(Txn_Details!K643)</f>
        <v>20</v>
      </c>
    </row>
    <row r="644">
      <c r="A644" s="13" t="str">
        <f>Txn_Details!G644</f>
        <v>ORDER1679</v>
      </c>
      <c r="B644" s="14">
        <f>Txn_Details!F644</f>
        <v>45434</v>
      </c>
      <c r="C644" s="13" t="str">
        <f>Txn_Details!H644</f>
        <v>CUST8924</v>
      </c>
      <c r="D644" s="13" t="str">
        <f>Txn_Details!I644</f>
        <v>FreshMilk</v>
      </c>
      <c r="E644" s="13">
        <f>VALUE(Txn_Details!J644)</f>
        <v>2</v>
      </c>
      <c r="F644" s="13">
        <f>value(Txn_Details!K644)</f>
        <v>60</v>
      </c>
    </row>
    <row r="645">
      <c r="A645" s="13" t="str">
        <f>Txn_Details!G645</f>
        <v>ORDER1679</v>
      </c>
      <c r="B645" s="14">
        <f>Txn_Details!F645</f>
        <v>45434</v>
      </c>
      <c r="C645" s="13" t="str">
        <f>Txn_Details!H645</f>
        <v>CUST8924</v>
      </c>
      <c r="D645" s="13" t="str">
        <f>Txn_Details!I645</f>
        <v>Eggs</v>
      </c>
      <c r="E645" s="13">
        <f>VALUE(Txn_Details!J645)</f>
        <v>1</v>
      </c>
      <c r="F645" s="13">
        <f>value(Txn_Details!K645)</f>
        <v>40</v>
      </c>
    </row>
    <row r="646">
      <c r="A646" s="13" t="str">
        <f>Txn_Details!G646</f>
        <v>ORDER1678</v>
      </c>
      <c r="B646" s="14">
        <f>Txn_Details!F646</f>
        <v>45434</v>
      </c>
      <c r="C646" s="13" t="str">
        <f>Txn_Details!H646</f>
        <v>CUST2188</v>
      </c>
      <c r="D646" s="13" t="str">
        <f>Txn_Details!I646</f>
        <v>ChickenBreast</v>
      </c>
      <c r="E646" s="13">
        <f>VALUE(Txn_Details!J646)</f>
        <v>1</v>
      </c>
      <c r="F646" s="13">
        <f>value(Txn_Details!K646)</f>
        <v>125</v>
      </c>
    </row>
    <row r="647">
      <c r="A647" s="13" t="str">
        <f>Txn_Details!G647</f>
        <v>ORDER1678</v>
      </c>
      <c r="B647" s="14">
        <f>Txn_Details!F647</f>
        <v>45434</v>
      </c>
      <c r="C647" s="13" t="str">
        <f>Txn_Details!H647</f>
        <v>CUST2188</v>
      </c>
      <c r="D647" s="13" t="str">
        <f>Txn_Details!I647</f>
        <v>Apples</v>
      </c>
      <c r="E647" s="13">
        <f>VALUE(Txn_Details!J647)</f>
        <v>2</v>
      </c>
      <c r="F647" s="13">
        <f>value(Txn_Details!K647)</f>
        <v>150</v>
      </c>
    </row>
    <row r="648">
      <c r="A648" s="13" t="str">
        <f>Txn_Details!G648</f>
        <v>ORDER1677</v>
      </c>
      <c r="B648" s="14">
        <f>Txn_Details!F648</f>
        <v>45434</v>
      </c>
      <c r="C648" s="13" t="str">
        <f>Txn_Details!H648</f>
        <v>CUST4923</v>
      </c>
      <c r="D648" s="13" t="str">
        <f>Txn_Details!I648</f>
        <v>Bananas</v>
      </c>
      <c r="E648" s="13">
        <f>VALUE(Txn_Details!J648)</f>
        <v>1</v>
      </c>
      <c r="F648" s="13">
        <f>value(Txn_Details!K648)</f>
        <v>25</v>
      </c>
    </row>
    <row r="649">
      <c r="A649" s="13" t="str">
        <f>Txn_Details!G649</f>
        <v>ORDER1677</v>
      </c>
      <c r="B649" s="14">
        <f>Txn_Details!F649</f>
        <v>45434</v>
      </c>
      <c r="C649" s="13" t="str">
        <f>Txn_Details!H649</f>
        <v>CUST4923</v>
      </c>
      <c r="D649" s="13" t="str">
        <f>Txn_Details!I649</f>
        <v>Potatoes</v>
      </c>
      <c r="E649" s="13">
        <f>VALUE(Txn_Details!J649)</f>
        <v>2</v>
      </c>
      <c r="F649" s="13">
        <f>value(Txn_Details!K649)</f>
        <v>30</v>
      </c>
    </row>
    <row r="650">
      <c r="A650" s="13" t="str">
        <f>Txn_Details!G650</f>
        <v>ORDER1676</v>
      </c>
      <c r="B650" s="14">
        <f>Txn_Details!F650</f>
        <v>45434</v>
      </c>
      <c r="C650" s="13" t="str">
        <f>Txn_Details!H650</f>
        <v>CUST7461</v>
      </c>
      <c r="D650" s="13" t="str">
        <f>Txn_Details!I650</f>
        <v>Onions</v>
      </c>
      <c r="E650" s="13">
        <f>VALUE(Txn_Details!J650)</f>
        <v>2</v>
      </c>
      <c r="F650" s="13">
        <f>value(Txn_Details!K650)</f>
        <v>25</v>
      </c>
    </row>
    <row r="651">
      <c r="A651" s="13" t="str">
        <f>Txn_Details!G651</f>
        <v>ORDER1676</v>
      </c>
      <c r="B651" s="14">
        <f>Txn_Details!F651</f>
        <v>45434</v>
      </c>
      <c r="C651" s="13" t="str">
        <f>Txn_Details!H651</f>
        <v>CUST7461</v>
      </c>
      <c r="D651" s="13" t="str">
        <f>Txn_Details!I651</f>
        <v>Paneer</v>
      </c>
      <c r="E651" s="13">
        <f>VALUE(Txn_Details!J651)</f>
        <v>1</v>
      </c>
      <c r="F651" s="13">
        <f>value(Txn_Details!K651)</f>
        <v>40</v>
      </c>
    </row>
    <row r="652">
      <c r="A652" s="13" t="str">
        <f>Txn_Details!G652</f>
        <v>ORDER1675</v>
      </c>
      <c r="B652" s="14">
        <f>Txn_Details!F652</f>
        <v>45434</v>
      </c>
      <c r="C652" s="13" t="str">
        <f>Txn_Details!H652</f>
        <v>CUST7429</v>
      </c>
      <c r="D652" s="13" t="str">
        <f>Txn_Details!I652</f>
        <v>Butter</v>
      </c>
      <c r="E652" s="13">
        <f>VALUE(Txn_Details!J652)</f>
        <v>1</v>
      </c>
      <c r="F652" s="13">
        <f>value(Txn_Details!K652)</f>
        <v>125</v>
      </c>
    </row>
    <row r="653">
      <c r="A653" s="13" t="str">
        <f>Txn_Details!G653</f>
        <v>ORDER1675</v>
      </c>
      <c r="B653" s="14">
        <f>Txn_Details!F653</f>
        <v>45434</v>
      </c>
      <c r="C653" s="13" t="str">
        <f>Txn_Details!H653</f>
        <v>CUST7429</v>
      </c>
      <c r="D653" s="13" t="str">
        <f>Txn_Details!I653</f>
        <v>CheeseSlices</v>
      </c>
      <c r="E653" s="13">
        <f>VALUE(Txn_Details!J653)</f>
        <v>1</v>
      </c>
      <c r="F653" s="13">
        <f>value(Txn_Details!K653)</f>
        <v>60</v>
      </c>
    </row>
    <row r="654">
      <c r="A654" s="13" t="str">
        <f>Txn_Details!G654</f>
        <v>ORDER1674</v>
      </c>
      <c r="B654" s="14">
        <f>Txn_Details!F654</f>
        <v>45434</v>
      </c>
      <c r="C654" s="13" t="str">
        <f>Txn_Details!H654</f>
        <v>CUST8616</v>
      </c>
      <c r="D654" s="13" t="str">
        <f>Txn_Details!I654</f>
        <v>Sugar</v>
      </c>
      <c r="E654" s="13">
        <f>VALUE(Txn_Details!J654)</f>
        <v>1</v>
      </c>
      <c r="F654" s="13">
        <f>value(Txn_Details!K654)</f>
        <v>22.5</v>
      </c>
    </row>
    <row r="655">
      <c r="A655" s="13" t="str">
        <f>Txn_Details!G655</f>
        <v>ORDER1674</v>
      </c>
      <c r="B655" s="14">
        <f>Txn_Details!F655</f>
        <v>45434</v>
      </c>
      <c r="C655" s="13" t="str">
        <f>Txn_Details!H655</f>
        <v>CUST8616</v>
      </c>
      <c r="D655" s="13" t="str">
        <f>Txn_Details!I655</f>
        <v>CookingOil</v>
      </c>
      <c r="E655" s="13">
        <f>VALUE(Txn_Details!J655)</f>
        <v>1</v>
      </c>
      <c r="F655" s="13">
        <f>value(Txn_Details!K655)</f>
        <v>75</v>
      </c>
    </row>
    <row r="656">
      <c r="A656" s="13" t="str">
        <f>Txn_Details!G656</f>
        <v>ORDER1673</v>
      </c>
      <c r="B656" s="14">
        <f>Txn_Details!F656</f>
        <v>45434</v>
      </c>
      <c r="C656" s="13" t="str">
        <f>Txn_Details!H656</f>
        <v>CUST7043</v>
      </c>
      <c r="D656" s="13" t="str">
        <f>Txn_Details!I656</f>
        <v>TeaLeaves</v>
      </c>
      <c r="E656" s="13">
        <f>VALUE(Txn_Details!J656)</f>
        <v>1</v>
      </c>
      <c r="F656" s="13">
        <f>value(Txn_Details!K656)</f>
        <v>60</v>
      </c>
    </row>
    <row r="657">
      <c r="A657" s="13" t="str">
        <f>Txn_Details!G657</f>
        <v>ORDER1673</v>
      </c>
      <c r="B657" s="14">
        <f>Txn_Details!F657</f>
        <v>45434</v>
      </c>
      <c r="C657" s="13" t="str">
        <f>Txn_Details!H657</f>
        <v>CUST7043</v>
      </c>
      <c r="D657" s="13" t="str">
        <f>Txn_Details!I657</f>
        <v>CoffeePowder</v>
      </c>
      <c r="E657" s="13">
        <f>VALUE(Txn_Details!J657)</f>
        <v>2</v>
      </c>
      <c r="F657" s="13">
        <f>value(Txn_Details!K657)</f>
        <v>90</v>
      </c>
    </row>
    <row r="658">
      <c r="A658" s="13" t="str">
        <f>Txn_Details!G658</f>
        <v>ORDER1672</v>
      </c>
      <c r="B658" s="14">
        <f>Txn_Details!F658</f>
        <v>45434</v>
      </c>
      <c r="C658" s="13" t="str">
        <f>Txn_Details!H658</f>
        <v>CUST1509</v>
      </c>
      <c r="D658" s="13" t="str">
        <f>Txn_Details!I658</f>
        <v>Biscuits</v>
      </c>
      <c r="E658" s="13">
        <f>VALUE(Txn_Details!J658)</f>
        <v>1</v>
      </c>
      <c r="F658" s="13">
        <f>value(Txn_Details!K658)</f>
        <v>20</v>
      </c>
    </row>
    <row r="659">
      <c r="A659" s="13" t="str">
        <f>Txn_Details!G659</f>
        <v>ORDER1672</v>
      </c>
      <c r="B659" s="14">
        <f>Txn_Details!F659</f>
        <v>45434</v>
      </c>
      <c r="C659" s="13" t="str">
        <f>Txn_Details!H659</f>
        <v>CUST1509</v>
      </c>
      <c r="D659" s="13" t="str">
        <f>Txn_Details!I659</f>
        <v>Chocolates</v>
      </c>
      <c r="E659" s="13">
        <f>VALUE(Txn_Details!J659)</f>
        <v>2</v>
      </c>
      <c r="F659" s="13">
        <f>value(Txn_Details!K659)</f>
        <v>100</v>
      </c>
    </row>
    <row r="660">
      <c r="A660" s="13" t="str">
        <f>Txn_Details!G660</f>
        <v>ORDER1671</v>
      </c>
      <c r="B660" s="14">
        <f>Txn_Details!F660</f>
        <v>45434</v>
      </c>
      <c r="C660" s="13" t="str">
        <f>Txn_Details!H660</f>
        <v>CUST6869</v>
      </c>
      <c r="D660" s="13" t="str">
        <f>Txn_Details!I660</f>
        <v>IceCream</v>
      </c>
      <c r="E660" s="13">
        <f>VALUE(Txn_Details!J660)</f>
        <v>1</v>
      </c>
      <c r="F660" s="13">
        <f>value(Txn_Details!K660)</f>
        <v>90</v>
      </c>
    </row>
    <row r="661">
      <c r="A661" s="13" t="str">
        <f>Txn_Details!G661</f>
        <v>ORDER1671</v>
      </c>
      <c r="B661" s="14">
        <f>Txn_Details!F661</f>
        <v>45434</v>
      </c>
      <c r="C661" s="13" t="str">
        <f>Txn_Details!H661</f>
        <v>CUST6869</v>
      </c>
      <c r="D661" s="13" t="str">
        <f>Txn_Details!I661</f>
        <v>SoftDrink</v>
      </c>
      <c r="E661" s="13">
        <f>VALUE(Txn_Details!J661)</f>
        <v>2</v>
      </c>
      <c r="F661" s="13">
        <f>value(Txn_Details!K661)</f>
        <v>100</v>
      </c>
    </row>
    <row r="662">
      <c r="A662" s="13" t="str">
        <f>Txn_Details!G662</f>
        <v>ORDER1670</v>
      </c>
      <c r="B662" s="14">
        <f>Txn_Details!F662</f>
        <v>45434</v>
      </c>
      <c r="C662" s="13" t="str">
        <f>Txn_Details!H662</f>
        <v>CUST6570</v>
      </c>
      <c r="D662" s="13" t="str">
        <f>Txn_Details!I662</f>
        <v>BasmatiRice</v>
      </c>
      <c r="E662" s="13">
        <f>VALUE(Txn_Details!J662)</f>
        <v>2</v>
      </c>
      <c r="F662" s="13">
        <f>value(Txn_Details!K662)</f>
        <v>120</v>
      </c>
    </row>
    <row r="663">
      <c r="A663" s="13" t="str">
        <f>Txn_Details!G663</f>
        <v>ORDER1670</v>
      </c>
      <c r="B663" s="14">
        <f>Txn_Details!F663</f>
        <v>45434</v>
      </c>
      <c r="C663" s="13" t="str">
        <f>Txn_Details!H663</f>
        <v>CUST6570</v>
      </c>
      <c r="D663" s="13" t="str">
        <f>Txn_Details!I663</f>
        <v>WholeWheatBread</v>
      </c>
      <c r="E663" s="13">
        <f>VALUE(Txn_Details!J663)</f>
        <v>1</v>
      </c>
      <c r="F663" s="13">
        <f>value(Txn_Details!K663)</f>
        <v>20</v>
      </c>
    </row>
    <row r="664">
      <c r="A664" s="13" t="str">
        <f>Txn_Details!G664</f>
        <v>ORDER1669</v>
      </c>
      <c r="B664" s="14">
        <f>Txn_Details!F664</f>
        <v>45433</v>
      </c>
      <c r="C664" s="13" t="str">
        <f>Txn_Details!H664</f>
        <v>CUST1960</v>
      </c>
      <c r="D664" s="13" t="str">
        <f>Txn_Details!I664</f>
        <v>FreshMilk</v>
      </c>
      <c r="E664" s="13">
        <f>VALUE(Txn_Details!J664)</f>
        <v>1</v>
      </c>
      <c r="F664" s="13">
        <f>value(Txn_Details!K664)</f>
        <v>30</v>
      </c>
    </row>
    <row r="665">
      <c r="A665" s="13" t="str">
        <f>Txn_Details!G665</f>
        <v>ORDER1669</v>
      </c>
      <c r="B665" s="14">
        <f>Txn_Details!F665</f>
        <v>45433</v>
      </c>
      <c r="C665" s="13" t="str">
        <f>Txn_Details!H665</f>
        <v>CUST1960</v>
      </c>
      <c r="D665" s="13" t="str">
        <f>Txn_Details!I665</f>
        <v>Eggs</v>
      </c>
      <c r="E665" s="13">
        <f>VALUE(Txn_Details!J665)</f>
        <v>1</v>
      </c>
      <c r="F665" s="13">
        <f>value(Txn_Details!K665)</f>
        <v>40</v>
      </c>
    </row>
    <row r="666">
      <c r="A666" s="13" t="str">
        <f>Txn_Details!G666</f>
        <v>ORDER1668</v>
      </c>
      <c r="B666" s="14">
        <f>Txn_Details!F666</f>
        <v>45433</v>
      </c>
      <c r="C666" s="13" t="str">
        <f>Txn_Details!H666</f>
        <v>CUST4271</v>
      </c>
      <c r="D666" s="13" t="str">
        <f>Txn_Details!I666</f>
        <v>ChickenBreast</v>
      </c>
      <c r="E666" s="13">
        <f>VALUE(Txn_Details!J666)</f>
        <v>1</v>
      </c>
      <c r="F666" s="13">
        <f>value(Txn_Details!K666)</f>
        <v>125</v>
      </c>
    </row>
    <row r="667">
      <c r="A667" s="13" t="str">
        <f>Txn_Details!G667</f>
        <v>ORDER1668</v>
      </c>
      <c r="B667" s="14">
        <f>Txn_Details!F667</f>
        <v>45433</v>
      </c>
      <c r="C667" s="13" t="str">
        <f>Txn_Details!H667</f>
        <v>CUST4271</v>
      </c>
      <c r="D667" s="13" t="str">
        <f>Txn_Details!I667</f>
        <v>Apples</v>
      </c>
      <c r="E667" s="13">
        <f>VALUE(Txn_Details!J667)</f>
        <v>1</v>
      </c>
      <c r="F667" s="13">
        <f>value(Txn_Details!K667)</f>
        <v>75</v>
      </c>
    </row>
    <row r="668">
      <c r="A668" s="13" t="str">
        <f>Txn_Details!G668</f>
        <v>ORDER1667</v>
      </c>
      <c r="B668" s="14">
        <f>Txn_Details!F668</f>
        <v>45433</v>
      </c>
      <c r="C668" s="13" t="str">
        <f>Txn_Details!H668</f>
        <v>CUST8552</v>
      </c>
      <c r="D668" s="13" t="str">
        <f>Txn_Details!I668</f>
        <v>Bananas</v>
      </c>
      <c r="E668" s="13">
        <f>VALUE(Txn_Details!J668)</f>
        <v>1</v>
      </c>
      <c r="F668" s="13">
        <f>value(Txn_Details!K668)</f>
        <v>25</v>
      </c>
    </row>
    <row r="669">
      <c r="A669" s="13" t="str">
        <f>Txn_Details!G669</f>
        <v>ORDER1667</v>
      </c>
      <c r="B669" s="14">
        <f>Txn_Details!F669</f>
        <v>45433</v>
      </c>
      <c r="C669" s="13" t="str">
        <f>Txn_Details!H669</f>
        <v>CUST8552</v>
      </c>
      <c r="D669" s="13" t="str">
        <f>Txn_Details!I669</f>
        <v>Potatoes</v>
      </c>
      <c r="E669" s="13">
        <f>VALUE(Txn_Details!J669)</f>
        <v>1</v>
      </c>
      <c r="F669" s="13">
        <f>value(Txn_Details!K669)</f>
        <v>15</v>
      </c>
    </row>
    <row r="670">
      <c r="A670" s="13" t="str">
        <f>Txn_Details!G670</f>
        <v>ORDER1666</v>
      </c>
      <c r="B670" s="14">
        <f>Txn_Details!F670</f>
        <v>45433</v>
      </c>
      <c r="C670" s="13" t="str">
        <f>Txn_Details!H670</f>
        <v>CUST5349</v>
      </c>
      <c r="D670" s="13" t="str">
        <f>Txn_Details!I670</f>
        <v>Onions</v>
      </c>
      <c r="E670" s="13">
        <f>VALUE(Txn_Details!J670)</f>
        <v>1</v>
      </c>
      <c r="F670" s="13">
        <f>value(Txn_Details!K670)</f>
        <v>12.5</v>
      </c>
    </row>
    <row r="671">
      <c r="A671" s="13" t="str">
        <f>Txn_Details!G671</f>
        <v>ORDER1666</v>
      </c>
      <c r="B671" s="14">
        <f>Txn_Details!F671</f>
        <v>45433</v>
      </c>
      <c r="C671" s="13" t="str">
        <f>Txn_Details!H671</f>
        <v>CUST5349</v>
      </c>
      <c r="D671" s="13" t="str">
        <f>Txn_Details!I671</f>
        <v>Paneer</v>
      </c>
      <c r="E671" s="13">
        <f>VALUE(Txn_Details!J671)</f>
        <v>2</v>
      </c>
      <c r="F671" s="13">
        <f>value(Txn_Details!K671)</f>
        <v>80</v>
      </c>
    </row>
    <row r="672">
      <c r="A672" s="13" t="str">
        <f>Txn_Details!G672</f>
        <v>ORDER1665</v>
      </c>
      <c r="B672" s="14">
        <f>Txn_Details!F672</f>
        <v>45433</v>
      </c>
      <c r="C672" s="13" t="str">
        <f>Txn_Details!H672</f>
        <v>CUST9680</v>
      </c>
      <c r="D672" s="13" t="str">
        <f>Txn_Details!I672</f>
        <v>Butter</v>
      </c>
      <c r="E672" s="13">
        <f>VALUE(Txn_Details!J672)</f>
        <v>1</v>
      </c>
      <c r="F672" s="13">
        <f>value(Txn_Details!K672)</f>
        <v>125</v>
      </c>
    </row>
    <row r="673">
      <c r="A673" s="13" t="str">
        <f>Txn_Details!G673</f>
        <v>ORDER1665</v>
      </c>
      <c r="B673" s="14">
        <f>Txn_Details!F673</f>
        <v>45433</v>
      </c>
      <c r="C673" s="13" t="str">
        <f>Txn_Details!H673</f>
        <v>CUST9680</v>
      </c>
      <c r="D673" s="13" t="str">
        <f>Txn_Details!I673</f>
        <v>CheeseSlices</v>
      </c>
      <c r="E673" s="13">
        <f>VALUE(Txn_Details!J673)</f>
        <v>1</v>
      </c>
      <c r="F673" s="13">
        <f>value(Txn_Details!K673)</f>
        <v>60</v>
      </c>
    </row>
    <row r="674">
      <c r="A674" s="13" t="str">
        <f>Txn_Details!G674</f>
        <v>ORDER1664</v>
      </c>
      <c r="B674" s="14">
        <f>Txn_Details!F674</f>
        <v>45433</v>
      </c>
      <c r="C674" s="13" t="str">
        <f>Txn_Details!H674</f>
        <v>CUST8848</v>
      </c>
      <c r="D674" s="13" t="str">
        <f>Txn_Details!I674</f>
        <v>Sugar</v>
      </c>
      <c r="E674" s="13">
        <f>VALUE(Txn_Details!J674)</f>
        <v>1</v>
      </c>
      <c r="F674" s="13">
        <f>value(Txn_Details!K674)</f>
        <v>22.5</v>
      </c>
    </row>
    <row r="675">
      <c r="A675" s="13" t="str">
        <f>Txn_Details!G675</f>
        <v>ORDER1664</v>
      </c>
      <c r="B675" s="14">
        <f>Txn_Details!F675</f>
        <v>45433</v>
      </c>
      <c r="C675" s="13" t="str">
        <f>Txn_Details!H675</f>
        <v>CUST8848</v>
      </c>
      <c r="D675" s="13" t="str">
        <f>Txn_Details!I675</f>
        <v>CookingOil</v>
      </c>
      <c r="E675" s="13">
        <f>VALUE(Txn_Details!J675)</f>
        <v>1</v>
      </c>
      <c r="F675" s="13">
        <f>value(Txn_Details!K675)</f>
        <v>75</v>
      </c>
    </row>
    <row r="676">
      <c r="A676" s="13" t="str">
        <f>Txn_Details!G676</f>
        <v>ORDER1663</v>
      </c>
      <c r="B676" s="14">
        <f>Txn_Details!F676</f>
        <v>45433</v>
      </c>
      <c r="C676" s="13" t="str">
        <f>Txn_Details!H676</f>
        <v>CUST4291</v>
      </c>
      <c r="D676" s="13" t="str">
        <f>Txn_Details!I676</f>
        <v>TeaLeaves</v>
      </c>
      <c r="E676" s="13">
        <f>VALUE(Txn_Details!J676)</f>
        <v>1</v>
      </c>
      <c r="F676" s="13">
        <f>value(Txn_Details!K676)</f>
        <v>60</v>
      </c>
    </row>
    <row r="677">
      <c r="A677" s="13" t="str">
        <f>Txn_Details!G677</f>
        <v>ORDER1663</v>
      </c>
      <c r="B677" s="14">
        <f>Txn_Details!F677</f>
        <v>45433</v>
      </c>
      <c r="C677" s="13" t="str">
        <f>Txn_Details!H677</f>
        <v>CUST4291</v>
      </c>
      <c r="D677" s="13" t="str">
        <f>Txn_Details!I677</f>
        <v>CoffeePowder</v>
      </c>
      <c r="E677" s="13">
        <f>VALUE(Txn_Details!J677)</f>
        <v>2</v>
      </c>
      <c r="F677" s="13">
        <f>value(Txn_Details!K677)</f>
        <v>90</v>
      </c>
    </row>
    <row r="678">
      <c r="A678" s="13" t="str">
        <f>Txn_Details!G678</f>
        <v>ORDER1662</v>
      </c>
      <c r="B678" s="14">
        <f>Txn_Details!F678</f>
        <v>45433</v>
      </c>
      <c r="C678" s="13" t="str">
        <f>Txn_Details!H678</f>
        <v>CUST8311</v>
      </c>
      <c r="D678" s="13" t="str">
        <f>Txn_Details!I678</f>
        <v>Biscuits</v>
      </c>
      <c r="E678" s="13">
        <f>VALUE(Txn_Details!J678)</f>
        <v>1</v>
      </c>
      <c r="F678" s="13">
        <f>value(Txn_Details!K678)</f>
        <v>20</v>
      </c>
    </row>
    <row r="679">
      <c r="A679" s="13" t="str">
        <f>Txn_Details!G679</f>
        <v>ORDER1662</v>
      </c>
      <c r="B679" s="14">
        <f>Txn_Details!F679</f>
        <v>45433</v>
      </c>
      <c r="C679" s="13" t="str">
        <f>Txn_Details!H679</f>
        <v>CUST8311</v>
      </c>
      <c r="D679" s="13" t="str">
        <f>Txn_Details!I679</f>
        <v>Chocolates</v>
      </c>
      <c r="E679" s="13">
        <f>VALUE(Txn_Details!J679)</f>
        <v>1</v>
      </c>
      <c r="F679" s="13">
        <f>value(Txn_Details!K679)</f>
        <v>50</v>
      </c>
    </row>
    <row r="680">
      <c r="A680" s="13" t="str">
        <f>Txn_Details!G680</f>
        <v>ORDER1661</v>
      </c>
      <c r="B680" s="14">
        <f>Txn_Details!F680</f>
        <v>45433</v>
      </c>
      <c r="C680" s="13" t="str">
        <f>Txn_Details!H680</f>
        <v>CUST2624</v>
      </c>
      <c r="D680" s="13" t="str">
        <f>Txn_Details!I680</f>
        <v>IceCream</v>
      </c>
      <c r="E680" s="13">
        <f>VALUE(Txn_Details!J680)</f>
        <v>2</v>
      </c>
      <c r="F680" s="13">
        <f>value(Txn_Details!K680)</f>
        <v>180</v>
      </c>
    </row>
    <row r="681">
      <c r="A681" s="13" t="str">
        <f>Txn_Details!G681</f>
        <v>ORDER1661</v>
      </c>
      <c r="B681" s="14">
        <f>Txn_Details!F681</f>
        <v>45433</v>
      </c>
      <c r="C681" s="13" t="str">
        <f>Txn_Details!H681</f>
        <v>CUST2624</v>
      </c>
      <c r="D681" s="13" t="str">
        <f>Txn_Details!I681</f>
        <v>SoftDrink</v>
      </c>
      <c r="E681" s="13">
        <f>VALUE(Txn_Details!J681)</f>
        <v>1</v>
      </c>
      <c r="F681" s="13">
        <f>value(Txn_Details!K681)</f>
        <v>50</v>
      </c>
    </row>
    <row r="682">
      <c r="A682" s="13" t="str">
        <f>Txn_Details!G682</f>
        <v>ORDER1660</v>
      </c>
      <c r="B682" s="14">
        <f>Txn_Details!F682</f>
        <v>45432</v>
      </c>
      <c r="C682" s="13" t="str">
        <f>Txn_Details!H682</f>
        <v>CUST2562</v>
      </c>
      <c r="D682" s="13" t="str">
        <f>Txn_Details!I682</f>
        <v>BasmatiRice</v>
      </c>
      <c r="E682" s="13">
        <f>VALUE(Txn_Details!J682)</f>
        <v>1</v>
      </c>
      <c r="F682" s="13">
        <f>value(Txn_Details!K682)</f>
        <v>60</v>
      </c>
    </row>
    <row r="683">
      <c r="A683" s="13" t="str">
        <f>Txn_Details!G683</f>
        <v>ORDER1660</v>
      </c>
      <c r="B683" s="14">
        <f>Txn_Details!F683</f>
        <v>45432</v>
      </c>
      <c r="C683" s="13" t="str">
        <f>Txn_Details!H683</f>
        <v>CUST2562</v>
      </c>
      <c r="D683" s="13" t="str">
        <f>Txn_Details!I683</f>
        <v>WholeWheatBread</v>
      </c>
      <c r="E683" s="13">
        <f>VALUE(Txn_Details!J683)</f>
        <v>1</v>
      </c>
      <c r="F683" s="13">
        <f>value(Txn_Details!K683)</f>
        <v>20</v>
      </c>
    </row>
    <row r="684">
      <c r="A684" s="13" t="str">
        <f>Txn_Details!G684</f>
        <v>ORDER1659</v>
      </c>
      <c r="B684" s="14">
        <f>Txn_Details!F684</f>
        <v>45432</v>
      </c>
      <c r="C684" s="13" t="str">
        <f>Txn_Details!H684</f>
        <v>CUST5107</v>
      </c>
      <c r="D684" s="13" t="str">
        <f>Txn_Details!I684</f>
        <v>FreshMilk</v>
      </c>
      <c r="E684" s="13">
        <f>VALUE(Txn_Details!J684)</f>
        <v>2</v>
      </c>
      <c r="F684" s="13">
        <f>value(Txn_Details!K684)</f>
        <v>60</v>
      </c>
    </row>
    <row r="685">
      <c r="A685" s="13" t="str">
        <f>Txn_Details!G685</f>
        <v>ORDER1659</v>
      </c>
      <c r="B685" s="14">
        <f>Txn_Details!F685</f>
        <v>45432</v>
      </c>
      <c r="C685" s="13" t="str">
        <f>Txn_Details!H685</f>
        <v>CUST5107</v>
      </c>
      <c r="D685" s="13" t="str">
        <f>Txn_Details!I685</f>
        <v>Eggs</v>
      </c>
      <c r="E685" s="13">
        <f>VALUE(Txn_Details!J685)</f>
        <v>1</v>
      </c>
      <c r="F685" s="13">
        <f>value(Txn_Details!K685)</f>
        <v>40</v>
      </c>
    </row>
    <row r="686">
      <c r="A686" s="13" t="str">
        <f>Txn_Details!G686</f>
        <v>ORDER1658</v>
      </c>
      <c r="B686" s="14">
        <f>Txn_Details!F686</f>
        <v>45432</v>
      </c>
      <c r="C686" s="13" t="str">
        <f>Txn_Details!H686</f>
        <v>CUST4675</v>
      </c>
      <c r="D686" s="13" t="str">
        <f>Txn_Details!I686</f>
        <v>ChickenBreast</v>
      </c>
      <c r="E686" s="13">
        <f>VALUE(Txn_Details!J686)</f>
        <v>1</v>
      </c>
      <c r="F686" s="13">
        <f>value(Txn_Details!K686)</f>
        <v>125</v>
      </c>
    </row>
    <row r="687">
      <c r="A687" s="13" t="str">
        <f>Txn_Details!G687</f>
        <v>ORDER1658</v>
      </c>
      <c r="B687" s="14">
        <f>Txn_Details!F687</f>
        <v>45432</v>
      </c>
      <c r="C687" s="13" t="str">
        <f>Txn_Details!H687</f>
        <v>CUST4675</v>
      </c>
      <c r="D687" s="13" t="str">
        <f>Txn_Details!I687</f>
        <v>Apples</v>
      </c>
      <c r="E687" s="13">
        <f>VALUE(Txn_Details!J687)</f>
        <v>1</v>
      </c>
      <c r="F687" s="13">
        <f>value(Txn_Details!K687)</f>
        <v>75</v>
      </c>
    </row>
    <row r="688">
      <c r="A688" s="13" t="str">
        <f>Txn_Details!G688</f>
        <v>ORDER1657</v>
      </c>
      <c r="B688" s="14">
        <f>Txn_Details!F688</f>
        <v>45432</v>
      </c>
      <c r="C688" s="13" t="str">
        <f>Txn_Details!H688</f>
        <v>CUST2832</v>
      </c>
      <c r="D688" s="13" t="str">
        <f>Txn_Details!I688</f>
        <v>Bananas</v>
      </c>
      <c r="E688" s="13">
        <f>VALUE(Txn_Details!J688)</f>
        <v>2</v>
      </c>
      <c r="F688" s="13">
        <f>value(Txn_Details!K688)</f>
        <v>50</v>
      </c>
    </row>
    <row r="689">
      <c r="A689" s="13" t="str">
        <f>Txn_Details!G689</f>
        <v>ORDER1657</v>
      </c>
      <c r="B689" s="14">
        <f>Txn_Details!F689</f>
        <v>45432</v>
      </c>
      <c r="C689" s="13" t="str">
        <f>Txn_Details!H689</f>
        <v>CUST2832</v>
      </c>
      <c r="D689" s="13" t="str">
        <f>Txn_Details!I689</f>
        <v>Potatoes</v>
      </c>
      <c r="E689" s="13">
        <f>VALUE(Txn_Details!J689)</f>
        <v>1</v>
      </c>
      <c r="F689" s="13">
        <f>value(Txn_Details!K689)</f>
        <v>15</v>
      </c>
    </row>
    <row r="690">
      <c r="A690" s="13" t="str">
        <f>Txn_Details!G690</f>
        <v>ORDER1656</v>
      </c>
      <c r="B690" s="14">
        <f>Txn_Details!F690</f>
        <v>45432</v>
      </c>
      <c r="C690" s="13" t="str">
        <f>Txn_Details!H690</f>
        <v>CUST8909</v>
      </c>
      <c r="D690" s="13" t="str">
        <f>Txn_Details!I690</f>
        <v>Onions</v>
      </c>
      <c r="E690" s="13">
        <f>VALUE(Txn_Details!J690)</f>
        <v>1</v>
      </c>
      <c r="F690" s="13">
        <f>value(Txn_Details!K690)</f>
        <v>12.5</v>
      </c>
    </row>
    <row r="691">
      <c r="A691" s="13" t="str">
        <f>Txn_Details!G691</f>
        <v>ORDER1656</v>
      </c>
      <c r="B691" s="14">
        <f>Txn_Details!F691</f>
        <v>45432</v>
      </c>
      <c r="C691" s="13" t="str">
        <f>Txn_Details!H691</f>
        <v>CUST8909</v>
      </c>
      <c r="D691" s="13" t="str">
        <f>Txn_Details!I691</f>
        <v>Paneer</v>
      </c>
      <c r="E691" s="13">
        <f>VALUE(Txn_Details!J691)</f>
        <v>2</v>
      </c>
      <c r="F691" s="13">
        <f>value(Txn_Details!K691)</f>
        <v>80</v>
      </c>
    </row>
    <row r="692">
      <c r="A692" s="13" t="str">
        <f>Txn_Details!G692</f>
        <v>ORDER1655</v>
      </c>
      <c r="B692" s="14">
        <f>Txn_Details!F692</f>
        <v>45432</v>
      </c>
      <c r="C692" s="13" t="str">
        <f>Txn_Details!H692</f>
        <v>CUST2124</v>
      </c>
      <c r="D692" s="13" t="str">
        <f>Txn_Details!I692</f>
        <v>Butter</v>
      </c>
      <c r="E692" s="13">
        <f>VALUE(Txn_Details!J692)</f>
        <v>1</v>
      </c>
      <c r="F692" s="13">
        <f>value(Txn_Details!K692)</f>
        <v>125</v>
      </c>
    </row>
    <row r="693">
      <c r="A693" s="13" t="str">
        <f>Txn_Details!G693</f>
        <v>ORDER1655</v>
      </c>
      <c r="B693" s="14">
        <f>Txn_Details!F693</f>
        <v>45432</v>
      </c>
      <c r="C693" s="13" t="str">
        <f>Txn_Details!H693</f>
        <v>CUST2124</v>
      </c>
      <c r="D693" s="13" t="str">
        <f>Txn_Details!I693</f>
        <v>CheeseSlices</v>
      </c>
      <c r="E693" s="13">
        <f>VALUE(Txn_Details!J693)</f>
        <v>2</v>
      </c>
      <c r="F693" s="13">
        <f>value(Txn_Details!K693)</f>
        <v>120</v>
      </c>
    </row>
    <row r="694">
      <c r="A694" s="13" t="str">
        <f>Txn_Details!G694</f>
        <v>ORDER1654</v>
      </c>
      <c r="B694" s="14">
        <f>Txn_Details!F694</f>
        <v>45432</v>
      </c>
      <c r="C694" s="13" t="str">
        <f>Txn_Details!H694</f>
        <v>CUST2970</v>
      </c>
      <c r="D694" s="13" t="str">
        <f>Txn_Details!I694</f>
        <v>Sugar</v>
      </c>
      <c r="E694" s="13">
        <f>VALUE(Txn_Details!J694)</f>
        <v>1</v>
      </c>
      <c r="F694" s="13">
        <f>value(Txn_Details!K694)</f>
        <v>22.5</v>
      </c>
    </row>
    <row r="695">
      <c r="A695" s="13" t="str">
        <f>Txn_Details!G695</f>
        <v>ORDER1654</v>
      </c>
      <c r="B695" s="14">
        <f>Txn_Details!F695</f>
        <v>45432</v>
      </c>
      <c r="C695" s="13" t="str">
        <f>Txn_Details!H695</f>
        <v>CUST2970</v>
      </c>
      <c r="D695" s="13" t="str">
        <f>Txn_Details!I695</f>
        <v>CookingOil</v>
      </c>
      <c r="E695" s="13">
        <f>VALUE(Txn_Details!J695)</f>
        <v>1</v>
      </c>
      <c r="F695" s="13">
        <f>value(Txn_Details!K695)</f>
        <v>75</v>
      </c>
    </row>
    <row r="696">
      <c r="A696" s="13" t="str">
        <f>Txn_Details!G696</f>
        <v>ORDER1653</v>
      </c>
      <c r="B696" s="14">
        <f>Txn_Details!F696</f>
        <v>45432</v>
      </c>
      <c r="C696" s="13" t="str">
        <f>Txn_Details!H696</f>
        <v>CUST8317</v>
      </c>
      <c r="D696" s="13" t="str">
        <f>Txn_Details!I696</f>
        <v>TeaLeaves</v>
      </c>
      <c r="E696" s="13">
        <f>VALUE(Txn_Details!J696)</f>
        <v>1</v>
      </c>
      <c r="F696" s="13">
        <f>value(Txn_Details!K696)</f>
        <v>60</v>
      </c>
    </row>
    <row r="697">
      <c r="A697" s="13" t="str">
        <f>Txn_Details!G697</f>
        <v>ORDER1653</v>
      </c>
      <c r="B697" s="14">
        <f>Txn_Details!F697</f>
        <v>45432</v>
      </c>
      <c r="C697" s="13" t="str">
        <f>Txn_Details!H697</f>
        <v>CUST8317</v>
      </c>
      <c r="D697" s="13" t="str">
        <f>Txn_Details!I697</f>
        <v>CoffeePowder</v>
      </c>
      <c r="E697" s="13">
        <f>VALUE(Txn_Details!J697)</f>
        <v>1</v>
      </c>
      <c r="F697" s="13">
        <f>value(Txn_Details!K697)</f>
        <v>45</v>
      </c>
    </row>
    <row r="698">
      <c r="A698" s="13" t="str">
        <f>Txn_Details!G698</f>
        <v>ORDER1652</v>
      </c>
      <c r="B698" s="14">
        <f>Txn_Details!F698</f>
        <v>45432</v>
      </c>
      <c r="C698" s="13" t="str">
        <f>Txn_Details!H698</f>
        <v>CUST8836</v>
      </c>
      <c r="D698" s="13" t="str">
        <f>Txn_Details!I698</f>
        <v>Biscuits</v>
      </c>
      <c r="E698" s="13">
        <f>VALUE(Txn_Details!J698)</f>
        <v>1</v>
      </c>
      <c r="F698" s="13">
        <f>value(Txn_Details!K698)</f>
        <v>20</v>
      </c>
    </row>
    <row r="699">
      <c r="A699" s="13" t="str">
        <f>Txn_Details!G699</f>
        <v>ORDER1652</v>
      </c>
      <c r="B699" s="14">
        <f>Txn_Details!F699</f>
        <v>45432</v>
      </c>
      <c r="C699" s="13" t="str">
        <f>Txn_Details!H699</f>
        <v>CUST8836</v>
      </c>
      <c r="D699" s="13" t="str">
        <f>Txn_Details!I699</f>
        <v>Chocolates</v>
      </c>
      <c r="E699" s="13">
        <f>VALUE(Txn_Details!J699)</f>
        <v>1</v>
      </c>
      <c r="F699" s="13">
        <f>value(Txn_Details!K699)</f>
        <v>50</v>
      </c>
    </row>
    <row r="700">
      <c r="A700" s="13" t="str">
        <f>Txn_Details!G700</f>
        <v>ORDER1651</v>
      </c>
      <c r="B700" s="14">
        <f>Txn_Details!F700</f>
        <v>45432</v>
      </c>
      <c r="C700" s="13" t="str">
        <f>Txn_Details!H700</f>
        <v>CUST8909</v>
      </c>
      <c r="D700" s="13" t="str">
        <f>Txn_Details!I700</f>
        <v>IceCream</v>
      </c>
      <c r="E700" s="13">
        <f>VALUE(Txn_Details!J700)</f>
        <v>1</v>
      </c>
      <c r="F700" s="13">
        <f>value(Txn_Details!K700)</f>
        <v>90</v>
      </c>
    </row>
    <row r="701">
      <c r="A701" s="13" t="str">
        <f>Txn_Details!G701</f>
        <v>ORDER1651</v>
      </c>
      <c r="B701" s="14">
        <f>Txn_Details!F701</f>
        <v>45432</v>
      </c>
      <c r="C701" s="13" t="str">
        <f>Txn_Details!H701</f>
        <v>CUST8909</v>
      </c>
      <c r="D701" s="13" t="str">
        <f>Txn_Details!I701</f>
        <v>SoftDrink</v>
      </c>
      <c r="E701" s="13">
        <f>VALUE(Txn_Details!J701)</f>
        <v>1</v>
      </c>
      <c r="F701" s="13">
        <f>value(Txn_Details!K701)</f>
        <v>50</v>
      </c>
    </row>
    <row r="702">
      <c r="A702" s="13" t="str">
        <f>Txn_Details!G702</f>
        <v>ORDER1650</v>
      </c>
      <c r="B702" s="14">
        <f>Txn_Details!F702</f>
        <v>45432</v>
      </c>
      <c r="C702" s="13" t="str">
        <f>Txn_Details!H702</f>
        <v>CUST4485</v>
      </c>
      <c r="D702" s="13" t="str">
        <f>Txn_Details!I702</f>
        <v>BasmatiRice</v>
      </c>
      <c r="E702" s="13">
        <f>VALUE(Txn_Details!J702)</f>
        <v>2</v>
      </c>
      <c r="F702" s="13">
        <f>value(Txn_Details!K702)</f>
        <v>120</v>
      </c>
    </row>
    <row r="703">
      <c r="A703" s="13" t="str">
        <f>Txn_Details!G703</f>
        <v>ORDER1650</v>
      </c>
      <c r="B703" s="14">
        <f>Txn_Details!F703</f>
        <v>45432</v>
      </c>
      <c r="C703" s="13" t="str">
        <f>Txn_Details!H703</f>
        <v>CUST4485</v>
      </c>
      <c r="D703" s="13" t="str">
        <f>Txn_Details!I703</f>
        <v>WholeWheatBread</v>
      </c>
      <c r="E703" s="13">
        <f>VALUE(Txn_Details!J703)</f>
        <v>1</v>
      </c>
      <c r="F703" s="13">
        <f>value(Txn_Details!K703)</f>
        <v>20</v>
      </c>
    </row>
    <row r="704">
      <c r="A704" s="13" t="str">
        <f>Txn_Details!G704</f>
        <v>ORDER1649</v>
      </c>
      <c r="B704" s="14">
        <f>Txn_Details!F704</f>
        <v>45432</v>
      </c>
      <c r="C704" s="13" t="str">
        <f>Txn_Details!H704</f>
        <v>CUST4022</v>
      </c>
      <c r="D704" s="13" t="str">
        <f>Txn_Details!I704</f>
        <v>FreshMilk</v>
      </c>
      <c r="E704" s="13">
        <f>VALUE(Txn_Details!J704)</f>
        <v>1</v>
      </c>
      <c r="F704" s="13">
        <f>value(Txn_Details!K704)</f>
        <v>30</v>
      </c>
    </row>
    <row r="705">
      <c r="A705" s="13" t="str">
        <f>Txn_Details!G705</f>
        <v>ORDER1649</v>
      </c>
      <c r="B705" s="14">
        <f>Txn_Details!F705</f>
        <v>45432</v>
      </c>
      <c r="C705" s="13" t="str">
        <f>Txn_Details!H705</f>
        <v>CUST4022</v>
      </c>
      <c r="D705" s="13" t="str">
        <f>Txn_Details!I705</f>
        <v>Eggs</v>
      </c>
      <c r="E705" s="13">
        <f>VALUE(Txn_Details!J705)</f>
        <v>2</v>
      </c>
      <c r="F705" s="13">
        <f>value(Txn_Details!K705)</f>
        <v>80</v>
      </c>
    </row>
    <row r="706">
      <c r="A706" s="13" t="str">
        <f>Txn_Details!G706</f>
        <v>ORDER1648</v>
      </c>
      <c r="B706" s="14">
        <f>Txn_Details!F706</f>
        <v>45432</v>
      </c>
      <c r="C706" s="13" t="str">
        <f>Txn_Details!H706</f>
        <v>CUST8369</v>
      </c>
      <c r="D706" s="13" t="str">
        <f>Txn_Details!I706</f>
        <v>ChickenBreast</v>
      </c>
      <c r="E706" s="13">
        <f>VALUE(Txn_Details!J706)</f>
        <v>1</v>
      </c>
      <c r="F706" s="13">
        <f>value(Txn_Details!K706)</f>
        <v>125</v>
      </c>
    </row>
    <row r="707">
      <c r="A707" s="13" t="str">
        <f>Txn_Details!G707</f>
        <v>ORDER1648</v>
      </c>
      <c r="B707" s="14">
        <f>Txn_Details!F707</f>
        <v>45432</v>
      </c>
      <c r="C707" s="13" t="str">
        <f>Txn_Details!H707</f>
        <v>CUST8369</v>
      </c>
      <c r="D707" s="13" t="str">
        <f>Txn_Details!I707</f>
        <v>Apples</v>
      </c>
      <c r="E707" s="13">
        <f>VALUE(Txn_Details!J707)</f>
        <v>2</v>
      </c>
      <c r="F707" s="13">
        <f>value(Txn_Details!K707)</f>
        <v>150</v>
      </c>
    </row>
    <row r="708">
      <c r="A708" s="13" t="str">
        <f>Txn_Details!G708</f>
        <v>ORDER1647</v>
      </c>
      <c r="B708" s="14">
        <f>Txn_Details!F708</f>
        <v>45431</v>
      </c>
      <c r="C708" s="13" t="str">
        <f>Txn_Details!H708</f>
        <v>CUST7909</v>
      </c>
      <c r="D708" s="13" t="str">
        <f>Txn_Details!I708</f>
        <v>Bananas</v>
      </c>
      <c r="E708" s="13">
        <f>VALUE(Txn_Details!J708)</f>
        <v>1</v>
      </c>
      <c r="F708" s="13">
        <f>value(Txn_Details!K708)</f>
        <v>25</v>
      </c>
    </row>
    <row r="709">
      <c r="A709" s="13" t="str">
        <f>Txn_Details!G709</f>
        <v>ORDER1647</v>
      </c>
      <c r="B709" s="14">
        <f>Txn_Details!F709</f>
        <v>45431</v>
      </c>
      <c r="C709" s="13" t="str">
        <f>Txn_Details!H709</f>
        <v>CUST7909</v>
      </c>
      <c r="D709" s="13" t="str">
        <f>Txn_Details!I709</f>
        <v>Potatoes</v>
      </c>
      <c r="E709" s="13">
        <f>VALUE(Txn_Details!J709)</f>
        <v>1</v>
      </c>
      <c r="F709" s="13">
        <f>value(Txn_Details!K709)</f>
        <v>15</v>
      </c>
    </row>
    <row r="710">
      <c r="A710" s="13" t="str">
        <f>Txn_Details!G710</f>
        <v>ORDER1646</v>
      </c>
      <c r="B710" s="14">
        <f>Txn_Details!F710</f>
        <v>45431</v>
      </c>
      <c r="C710" s="13" t="str">
        <f>Txn_Details!H710</f>
        <v>CUST2624</v>
      </c>
      <c r="D710" s="13" t="str">
        <f>Txn_Details!I710</f>
        <v>Onions</v>
      </c>
      <c r="E710" s="13">
        <f>VALUE(Txn_Details!J710)</f>
        <v>1</v>
      </c>
      <c r="F710" s="13">
        <f>value(Txn_Details!K710)</f>
        <v>12.5</v>
      </c>
    </row>
    <row r="711">
      <c r="A711" s="13" t="str">
        <f>Txn_Details!G711</f>
        <v>ORDER1646</v>
      </c>
      <c r="B711" s="14">
        <f>Txn_Details!F711</f>
        <v>45431</v>
      </c>
      <c r="C711" s="13" t="str">
        <f>Txn_Details!H711</f>
        <v>CUST2624</v>
      </c>
      <c r="D711" s="13" t="str">
        <f>Txn_Details!I711</f>
        <v>Paneer</v>
      </c>
      <c r="E711" s="13">
        <f>VALUE(Txn_Details!J711)</f>
        <v>2</v>
      </c>
      <c r="F711" s="13">
        <f>value(Txn_Details!K711)</f>
        <v>80</v>
      </c>
    </row>
    <row r="712">
      <c r="A712" s="13" t="str">
        <f>Txn_Details!G712</f>
        <v>ORDER1645</v>
      </c>
      <c r="B712" s="14">
        <f>Txn_Details!F712</f>
        <v>45431</v>
      </c>
      <c r="C712" s="13" t="str">
        <f>Txn_Details!H712</f>
        <v>CUST4759</v>
      </c>
      <c r="D712" s="13" t="str">
        <f>Txn_Details!I712</f>
        <v>Butter</v>
      </c>
      <c r="E712" s="13">
        <f>VALUE(Txn_Details!J712)</f>
        <v>1</v>
      </c>
      <c r="F712" s="13">
        <f>value(Txn_Details!K712)</f>
        <v>125</v>
      </c>
    </row>
    <row r="713">
      <c r="A713" s="13" t="str">
        <f>Txn_Details!G713</f>
        <v>ORDER1645</v>
      </c>
      <c r="B713" s="14">
        <f>Txn_Details!F713</f>
        <v>45431</v>
      </c>
      <c r="C713" s="13" t="str">
        <f>Txn_Details!H713</f>
        <v>CUST4759</v>
      </c>
      <c r="D713" s="13" t="str">
        <f>Txn_Details!I713</f>
        <v>CheeseSlices</v>
      </c>
      <c r="E713" s="13">
        <f>VALUE(Txn_Details!J713)</f>
        <v>2</v>
      </c>
      <c r="F713" s="13">
        <f>value(Txn_Details!K713)</f>
        <v>120</v>
      </c>
    </row>
    <row r="714">
      <c r="A714" s="13" t="str">
        <f>Txn_Details!G714</f>
        <v>ORDER1644</v>
      </c>
      <c r="B714" s="14">
        <f>Txn_Details!F714</f>
        <v>45431</v>
      </c>
      <c r="C714" s="13" t="str">
        <f>Txn_Details!H714</f>
        <v>CUST2124</v>
      </c>
      <c r="D714" s="13" t="str">
        <f>Txn_Details!I714</f>
        <v>Sugar</v>
      </c>
      <c r="E714" s="13">
        <f>VALUE(Txn_Details!J714)</f>
        <v>1</v>
      </c>
      <c r="F714" s="13">
        <f>value(Txn_Details!K714)</f>
        <v>22.5</v>
      </c>
    </row>
    <row r="715">
      <c r="A715" s="13" t="str">
        <f>Txn_Details!G715</f>
        <v>ORDER1644</v>
      </c>
      <c r="B715" s="14">
        <f>Txn_Details!F715</f>
        <v>45431</v>
      </c>
      <c r="C715" s="13" t="str">
        <f>Txn_Details!H715</f>
        <v>CUST2124</v>
      </c>
      <c r="D715" s="13" t="str">
        <f>Txn_Details!I715</f>
        <v>CookingOil</v>
      </c>
      <c r="E715" s="13">
        <f>VALUE(Txn_Details!J715)</f>
        <v>2</v>
      </c>
      <c r="F715" s="13">
        <f>value(Txn_Details!K715)</f>
        <v>150</v>
      </c>
    </row>
    <row r="716">
      <c r="A716" s="13" t="str">
        <f>Txn_Details!G716</f>
        <v>ORDER1643</v>
      </c>
      <c r="B716" s="14">
        <f>Txn_Details!F716</f>
        <v>45431</v>
      </c>
      <c r="C716" s="13" t="str">
        <f>Txn_Details!H716</f>
        <v>CUST2679</v>
      </c>
      <c r="D716" s="13" t="str">
        <f>Txn_Details!I716</f>
        <v>TeaLeaves</v>
      </c>
      <c r="E716" s="13">
        <f>VALUE(Txn_Details!J716)</f>
        <v>1</v>
      </c>
      <c r="F716" s="13">
        <f>value(Txn_Details!K716)</f>
        <v>60</v>
      </c>
    </row>
    <row r="717">
      <c r="A717" s="13" t="str">
        <f>Txn_Details!G717</f>
        <v>ORDER1643</v>
      </c>
      <c r="B717" s="14">
        <f>Txn_Details!F717</f>
        <v>45431</v>
      </c>
      <c r="C717" s="13" t="str">
        <f>Txn_Details!H717</f>
        <v>CUST2679</v>
      </c>
      <c r="D717" s="13" t="str">
        <f>Txn_Details!I717</f>
        <v>CoffeePowder</v>
      </c>
      <c r="E717" s="13">
        <f>VALUE(Txn_Details!J717)</f>
        <v>2</v>
      </c>
      <c r="F717" s="13">
        <f>value(Txn_Details!K717)</f>
        <v>90</v>
      </c>
    </row>
    <row r="718">
      <c r="A718" s="13" t="str">
        <f>Txn_Details!G718</f>
        <v>ORDER1642</v>
      </c>
      <c r="B718" s="14">
        <f>Txn_Details!F718</f>
        <v>45431</v>
      </c>
      <c r="C718" s="13" t="str">
        <f>Txn_Details!H718</f>
        <v>CUST8225</v>
      </c>
      <c r="D718" s="13" t="str">
        <f>Txn_Details!I718</f>
        <v>Biscuits</v>
      </c>
      <c r="E718" s="13">
        <f>VALUE(Txn_Details!J718)</f>
        <v>2</v>
      </c>
      <c r="F718" s="13">
        <f>value(Txn_Details!K718)</f>
        <v>40</v>
      </c>
    </row>
    <row r="719">
      <c r="A719" s="13" t="str">
        <f>Txn_Details!G719</f>
        <v>ORDER1642</v>
      </c>
      <c r="B719" s="14">
        <f>Txn_Details!F719</f>
        <v>45431</v>
      </c>
      <c r="C719" s="13" t="str">
        <f>Txn_Details!H719</f>
        <v>CUST8225</v>
      </c>
      <c r="D719" s="13" t="str">
        <f>Txn_Details!I719</f>
        <v>Chocolates</v>
      </c>
      <c r="E719" s="13">
        <f>VALUE(Txn_Details!J719)</f>
        <v>1</v>
      </c>
      <c r="F719" s="13">
        <f>value(Txn_Details!K719)</f>
        <v>50</v>
      </c>
    </row>
    <row r="720">
      <c r="A720" s="13" t="str">
        <f>Txn_Details!G720</f>
        <v>ORDER1641</v>
      </c>
      <c r="B720" s="14">
        <f>Txn_Details!F720</f>
        <v>45431</v>
      </c>
      <c r="C720" s="13" t="str">
        <f>Txn_Details!H720</f>
        <v>CUST4912</v>
      </c>
      <c r="D720" s="13" t="str">
        <f>Txn_Details!I720</f>
        <v>IceCream</v>
      </c>
      <c r="E720" s="13">
        <f>VALUE(Txn_Details!J720)</f>
        <v>1</v>
      </c>
      <c r="F720" s="13">
        <f>value(Txn_Details!K720)</f>
        <v>90</v>
      </c>
    </row>
    <row r="721">
      <c r="A721" s="13" t="str">
        <f>Txn_Details!G721</f>
        <v>ORDER1641</v>
      </c>
      <c r="B721" s="14">
        <f>Txn_Details!F721</f>
        <v>45431</v>
      </c>
      <c r="C721" s="13" t="str">
        <f>Txn_Details!H721</f>
        <v>CUST4912</v>
      </c>
      <c r="D721" s="13" t="str">
        <f>Txn_Details!I721</f>
        <v>SoftDrink</v>
      </c>
      <c r="E721" s="13">
        <f>VALUE(Txn_Details!J721)</f>
        <v>1</v>
      </c>
      <c r="F721" s="13">
        <f>value(Txn_Details!K721)</f>
        <v>50</v>
      </c>
    </row>
    <row r="722">
      <c r="A722" s="13" t="str">
        <f>Txn_Details!G722</f>
        <v>ORDER1640</v>
      </c>
      <c r="B722" s="14">
        <f>Txn_Details!F722</f>
        <v>45431</v>
      </c>
      <c r="C722" s="13" t="str">
        <f>Txn_Details!H722</f>
        <v>CUST9482</v>
      </c>
      <c r="D722" s="13" t="str">
        <f>Txn_Details!I722</f>
        <v>BasmatiRice</v>
      </c>
      <c r="E722" s="13">
        <f>VALUE(Txn_Details!J722)</f>
        <v>1</v>
      </c>
      <c r="F722" s="13">
        <f>value(Txn_Details!K722)</f>
        <v>60</v>
      </c>
    </row>
    <row r="723">
      <c r="A723" s="13" t="str">
        <f>Txn_Details!G723</f>
        <v>ORDER1640</v>
      </c>
      <c r="B723" s="14">
        <f>Txn_Details!F723</f>
        <v>45431</v>
      </c>
      <c r="C723" s="13" t="str">
        <f>Txn_Details!H723</f>
        <v>CUST9482</v>
      </c>
      <c r="D723" s="13" t="str">
        <f>Txn_Details!I723</f>
        <v>WholeWheatBread</v>
      </c>
      <c r="E723" s="13">
        <f>VALUE(Txn_Details!J723)</f>
        <v>1</v>
      </c>
      <c r="F723" s="13">
        <f>value(Txn_Details!K723)</f>
        <v>20</v>
      </c>
    </row>
    <row r="724">
      <c r="A724" s="13" t="str">
        <f>Txn_Details!G724</f>
        <v>ORDER1639</v>
      </c>
      <c r="B724" s="14">
        <f>Txn_Details!F724</f>
        <v>45431</v>
      </c>
      <c r="C724" s="13" t="str">
        <f>Txn_Details!H724</f>
        <v>CUST6869</v>
      </c>
      <c r="D724" s="13" t="str">
        <f>Txn_Details!I724</f>
        <v>FreshMilk</v>
      </c>
      <c r="E724" s="13">
        <f>VALUE(Txn_Details!J724)</f>
        <v>2</v>
      </c>
      <c r="F724" s="13">
        <f>value(Txn_Details!K724)</f>
        <v>60</v>
      </c>
    </row>
    <row r="725">
      <c r="A725" s="13" t="str">
        <f>Txn_Details!G725</f>
        <v>ORDER1639</v>
      </c>
      <c r="B725" s="14">
        <f>Txn_Details!F725</f>
        <v>45431</v>
      </c>
      <c r="C725" s="13" t="str">
        <f>Txn_Details!H725</f>
        <v>CUST6869</v>
      </c>
      <c r="D725" s="13" t="str">
        <f>Txn_Details!I725</f>
        <v>Eggs</v>
      </c>
      <c r="E725" s="13">
        <f>VALUE(Txn_Details!J725)</f>
        <v>2</v>
      </c>
      <c r="F725" s="13">
        <f>value(Txn_Details!K725)</f>
        <v>80</v>
      </c>
    </row>
    <row r="726">
      <c r="A726" s="13" t="str">
        <f>Txn_Details!G726</f>
        <v>ORDER1638</v>
      </c>
      <c r="B726" s="14">
        <f>Txn_Details!F726</f>
        <v>45431</v>
      </c>
      <c r="C726" s="13" t="str">
        <f>Txn_Details!H726</f>
        <v>CUST6549</v>
      </c>
      <c r="D726" s="13" t="str">
        <f>Txn_Details!I726</f>
        <v>ChickenBreast</v>
      </c>
      <c r="E726" s="13">
        <f>VALUE(Txn_Details!J726)</f>
        <v>1</v>
      </c>
      <c r="F726" s="13">
        <f>value(Txn_Details!K726)</f>
        <v>125</v>
      </c>
    </row>
    <row r="727">
      <c r="A727" s="13" t="str">
        <f>Txn_Details!G727</f>
        <v>ORDER1638</v>
      </c>
      <c r="B727" s="14">
        <f>Txn_Details!F727</f>
        <v>45431</v>
      </c>
      <c r="C727" s="13" t="str">
        <f>Txn_Details!H727</f>
        <v>CUST6549</v>
      </c>
      <c r="D727" s="13" t="str">
        <f>Txn_Details!I727</f>
        <v>Apples</v>
      </c>
      <c r="E727" s="13">
        <f>VALUE(Txn_Details!J727)</f>
        <v>1</v>
      </c>
      <c r="F727" s="13">
        <f>value(Txn_Details!K727)</f>
        <v>75</v>
      </c>
    </row>
    <row r="728">
      <c r="A728" s="13" t="str">
        <f>Txn_Details!G728</f>
        <v>ORDER1637</v>
      </c>
      <c r="B728" s="14">
        <f>Txn_Details!F728</f>
        <v>45431</v>
      </c>
      <c r="C728" s="13" t="str">
        <f>Txn_Details!H728</f>
        <v>CUST3384</v>
      </c>
      <c r="D728" s="13" t="str">
        <f>Txn_Details!I728</f>
        <v>Bananas</v>
      </c>
      <c r="E728" s="13">
        <f>VALUE(Txn_Details!J728)</f>
        <v>1</v>
      </c>
      <c r="F728" s="13">
        <f>value(Txn_Details!K728)</f>
        <v>25</v>
      </c>
    </row>
    <row r="729">
      <c r="A729" s="13" t="str">
        <f>Txn_Details!G729</f>
        <v>ORDER1637</v>
      </c>
      <c r="B729" s="14">
        <f>Txn_Details!F729</f>
        <v>45431</v>
      </c>
      <c r="C729" s="13" t="str">
        <f>Txn_Details!H729</f>
        <v>CUST3384</v>
      </c>
      <c r="D729" s="13" t="str">
        <f>Txn_Details!I729</f>
        <v>Potatoes</v>
      </c>
      <c r="E729" s="13">
        <f>VALUE(Txn_Details!J729)</f>
        <v>1</v>
      </c>
      <c r="F729" s="13">
        <f>value(Txn_Details!K729)</f>
        <v>15</v>
      </c>
    </row>
    <row r="730">
      <c r="A730" s="13" t="str">
        <f>Txn_Details!G730</f>
        <v>ORDER1636</v>
      </c>
      <c r="B730" s="14">
        <f>Txn_Details!F730</f>
        <v>45431</v>
      </c>
      <c r="C730" s="13" t="str">
        <f>Txn_Details!H730</f>
        <v>CUST2658</v>
      </c>
      <c r="D730" s="13" t="str">
        <f>Txn_Details!I730</f>
        <v>Onions</v>
      </c>
      <c r="E730" s="13">
        <f>VALUE(Txn_Details!J730)</f>
        <v>1</v>
      </c>
      <c r="F730" s="13">
        <f>value(Txn_Details!K730)</f>
        <v>12.5</v>
      </c>
    </row>
    <row r="731">
      <c r="A731" s="13" t="str">
        <f>Txn_Details!G731</f>
        <v>ORDER1636</v>
      </c>
      <c r="B731" s="14">
        <f>Txn_Details!F731</f>
        <v>45431</v>
      </c>
      <c r="C731" s="13" t="str">
        <f>Txn_Details!H731</f>
        <v>CUST2658</v>
      </c>
      <c r="D731" s="13" t="str">
        <f>Txn_Details!I731</f>
        <v>Paneer</v>
      </c>
      <c r="E731" s="13">
        <f>VALUE(Txn_Details!J731)</f>
        <v>1</v>
      </c>
      <c r="F731" s="13">
        <f>value(Txn_Details!K731)</f>
        <v>40</v>
      </c>
    </row>
    <row r="732">
      <c r="A732" s="13" t="str">
        <f>Txn_Details!G732</f>
        <v>ORDER1635</v>
      </c>
      <c r="B732" s="14">
        <f>Txn_Details!F732</f>
        <v>45431</v>
      </c>
      <c r="C732" s="13" t="str">
        <f>Txn_Details!H732</f>
        <v>CUST4675</v>
      </c>
      <c r="D732" s="13" t="str">
        <f>Txn_Details!I732</f>
        <v>Butter</v>
      </c>
      <c r="E732" s="13">
        <f>VALUE(Txn_Details!J732)</f>
        <v>1</v>
      </c>
      <c r="F732" s="13">
        <f>value(Txn_Details!K732)</f>
        <v>125</v>
      </c>
    </row>
    <row r="733">
      <c r="A733" s="13" t="str">
        <f>Txn_Details!G733</f>
        <v>ORDER1635</v>
      </c>
      <c r="B733" s="14">
        <f>Txn_Details!F733</f>
        <v>45431</v>
      </c>
      <c r="C733" s="13" t="str">
        <f>Txn_Details!H733</f>
        <v>CUST4675</v>
      </c>
      <c r="D733" s="13" t="str">
        <f>Txn_Details!I733</f>
        <v>CheeseSlices</v>
      </c>
      <c r="E733" s="13">
        <f>VALUE(Txn_Details!J733)</f>
        <v>1</v>
      </c>
      <c r="F733" s="13">
        <f>value(Txn_Details!K733)</f>
        <v>60</v>
      </c>
    </row>
    <row r="734">
      <c r="A734" s="13" t="str">
        <f>Txn_Details!G734</f>
        <v>ORDER1634</v>
      </c>
      <c r="B734" s="14">
        <f>Txn_Details!F734</f>
        <v>45431</v>
      </c>
      <c r="C734" s="13" t="str">
        <f>Txn_Details!H734</f>
        <v>CUST6570</v>
      </c>
      <c r="D734" s="13" t="str">
        <f>Txn_Details!I734</f>
        <v>Sugar</v>
      </c>
      <c r="E734" s="13">
        <f>VALUE(Txn_Details!J734)</f>
        <v>1</v>
      </c>
      <c r="F734" s="13">
        <f>value(Txn_Details!K734)</f>
        <v>22.5</v>
      </c>
    </row>
    <row r="735">
      <c r="A735" s="13" t="str">
        <f>Txn_Details!G735</f>
        <v>ORDER1634</v>
      </c>
      <c r="B735" s="14">
        <f>Txn_Details!F735</f>
        <v>45431</v>
      </c>
      <c r="C735" s="13" t="str">
        <f>Txn_Details!H735</f>
        <v>CUST6570</v>
      </c>
      <c r="D735" s="13" t="str">
        <f>Txn_Details!I735</f>
        <v>CookingOil</v>
      </c>
      <c r="E735" s="13">
        <f>VALUE(Txn_Details!J735)</f>
        <v>1</v>
      </c>
      <c r="F735" s="13">
        <f>value(Txn_Details!K735)</f>
        <v>75</v>
      </c>
    </row>
    <row r="736">
      <c r="A736" s="13" t="str">
        <f>Txn_Details!G736</f>
        <v>ORDER1633</v>
      </c>
      <c r="B736" s="14">
        <f>Txn_Details!F736</f>
        <v>45431</v>
      </c>
      <c r="C736" s="13" t="str">
        <f>Txn_Details!H736</f>
        <v>CUST3954</v>
      </c>
      <c r="D736" s="13" t="str">
        <f>Txn_Details!I736</f>
        <v>TeaLeaves</v>
      </c>
      <c r="E736" s="13">
        <f>VALUE(Txn_Details!J736)</f>
        <v>2</v>
      </c>
      <c r="F736" s="13">
        <f>value(Txn_Details!K736)</f>
        <v>120</v>
      </c>
    </row>
    <row r="737">
      <c r="A737" s="13" t="str">
        <f>Txn_Details!G737</f>
        <v>ORDER1633</v>
      </c>
      <c r="B737" s="14">
        <f>Txn_Details!F737</f>
        <v>45431</v>
      </c>
      <c r="C737" s="13" t="str">
        <f>Txn_Details!H737</f>
        <v>CUST3954</v>
      </c>
      <c r="D737" s="13" t="str">
        <f>Txn_Details!I737</f>
        <v>CoffeePowder</v>
      </c>
      <c r="E737" s="13">
        <f>VALUE(Txn_Details!J737)</f>
        <v>1</v>
      </c>
      <c r="F737" s="13">
        <f>value(Txn_Details!K737)</f>
        <v>45</v>
      </c>
    </row>
    <row r="738">
      <c r="A738" s="13" t="str">
        <f>Txn_Details!G738</f>
        <v>ORDER1632</v>
      </c>
      <c r="B738" s="14">
        <f>Txn_Details!F738</f>
        <v>45431</v>
      </c>
      <c r="C738" s="13" t="str">
        <f>Txn_Details!H738</f>
        <v>CUST7334</v>
      </c>
      <c r="D738" s="13" t="str">
        <f>Txn_Details!I738</f>
        <v>Biscuits</v>
      </c>
      <c r="E738" s="13">
        <f>VALUE(Txn_Details!J738)</f>
        <v>1</v>
      </c>
      <c r="F738" s="13">
        <f>value(Txn_Details!K738)</f>
        <v>20</v>
      </c>
    </row>
    <row r="739">
      <c r="A739" s="13" t="str">
        <f>Txn_Details!G739</f>
        <v>ORDER1632</v>
      </c>
      <c r="B739" s="14">
        <f>Txn_Details!F739</f>
        <v>45431</v>
      </c>
      <c r="C739" s="13" t="str">
        <f>Txn_Details!H739</f>
        <v>CUST7334</v>
      </c>
      <c r="D739" s="13" t="str">
        <f>Txn_Details!I739</f>
        <v>Chocolates</v>
      </c>
      <c r="E739" s="13">
        <f>VALUE(Txn_Details!J739)</f>
        <v>2</v>
      </c>
      <c r="F739" s="13">
        <f>value(Txn_Details!K739)</f>
        <v>100</v>
      </c>
    </row>
    <row r="740">
      <c r="A740" s="13" t="str">
        <f>Txn_Details!G740</f>
        <v>ORDER1631</v>
      </c>
      <c r="B740" s="14">
        <f>Txn_Details!F740</f>
        <v>45431</v>
      </c>
      <c r="C740" s="13" t="str">
        <f>Txn_Details!H740</f>
        <v>CUST3153</v>
      </c>
      <c r="D740" s="13" t="str">
        <f>Txn_Details!I740</f>
        <v>IceCream</v>
      </c>
      <c r="E740" s="13">
        <f>VALUE(Txn_Details!J740)</f>
        <v>1</v>
      </c>
      <c r="F740" s="13">
        <f>value(Txn_Details!K740)</f>
        <v>90</v>
      </c>
    </row>
    <row r="741">
      <c r="A741" s="13" t="str">
        <f>Txn_Details!G741</f>
        <v>ORDER1631</v>
      </c>
      <c r="B741" s="14">
        <f>Txn_Details!F741</f>
        <v>45431</v>
      </c>
      <c r="C741" s="13" t="str">
        <f>Txn_Details!H741</f>
        <v>CUST3153</v>
      </c>
      <c r="D741" s="13" t="str">
        <f>Txn_Details!I741</f>
        <v>SoftDrink</v>
      </c>
      <c r="E741" s="13">
        <f>VALUE(Txn_Details!J741)</f>
        <v>1</v>
      </c>
      <c r="F741" s="13">
        <f>value(Txn_Details!K741)</f>
        <v>50</v>
      </c>
    </row>
    <row r="742">
      <c r="A742" s="13" t="str">
        <f>Txn_Details!G742</f>
        <v>ORDER1630</v>
      </c>
      <c r="B742" s="14">
        <f>Txn_Details!F742</f>
        <v>45431</v>
      </c>
      <c r="C742" s="13" t="str">
        <f>Txn_Details!H742</f>
        <v>CUST8836</v>
      </c>
      <c r="D742" s="13" t="str">
        <f>Txn_Details!I742</f>
        <v>BasmatiRice</v>
      </c>
      <c r="E742" s="13">
        <f>VALUE(Txn_Details!J742)</f>
        <v>2</v>
      </c>
      <c r="F742" s="13">
        <f>value(Txn_Details!K742)</f>
        <v>120</v>
      </c>
    </row>
    <row r="743">
      <c r="A743" s="13" t="str">
        <f>Txn_Details!G743</f>
        <v>ORDER1630</v>
      </c>
      <c r="B743" s="14">
        <f>Txn_Details!F743</f>
        <v>45431</v>
      </c>
      <c r="C743" s="13" t="str">
        <f>Txn_Details!H743</f>
        <v>CUST8836</v>
      </c>
      <c r="D743" s="13" t="str">
        <f>Txn_Details!I743</f>
        <v>WholeWheatBread</v>
      </c>
      <c r="E743" s="13">
        <f>VALUE(Txn_Details!J743)</f>
        <v>2</v>
      </c>
      <c r="F743" s="13">
        <f>value(Txn_Details!K743)</f>
        <v>40</v>
      </c>
    </row>
    <row r="744">
      <c r="A744" s="13" t="str">
        <f>Txn_Details!G744</f>
        <v>ORDER1629</v>
      </c>
      <c r="B744" s="14">
        <f>Txn_Details!F744</f>
        <v>45430</v>
      </c>
      <c r="C744" s="13" t="str">
        <f>Txn_Details!H744</f>
        <v>CUST8616</v>
      </c>
      <c r="D744" s="13" t="str">
        <f>Txn_Details!I744</f>
        <v>FreshMilk</v>
      </c>
      <c r="E744" s="13">
        <f>VALUE(Txn_Details!J744)</f>
        <v>2</v>
      </c>
      <c r="F744" s="13">
        <f>value(Txn_Details!K744)</f>
        <v>60</v>
      </c>
    </row>
    <row r="745">
      <c r="A745" s="13" t="str">
        <f>Txn_Details!G745</f>
        <v>ORDER1629</v>
      </c>
      <c r="B745" s="14">
        <f>Txn_Details!F745</f>
        <v>45430</v>
      </c>
      <c r="C745" s="13" t="str">
        <f>Txn_Details!H745</f>
        <v>CUST8616</v>
      </c>
      <c r="D745" s="13" t="str">
        <f>Txn_Details!I745</f>
        <v>Eggs</v>
      </c>
      <c r="E745" s="13">
        <f>VALUE(Txn_Details!J745)</f>
        <v>2</v>
      </c>
      <c r="F745" s="13">
        <f>value(Txn_Details!K745)</f>
        <v>80</v>
      </c>
    </row>
    <row r="746">
      <c r="A746" s="13" t="str">
        <f>Txn_Details!G746</f>
        <v>ORDER1628</v>
      </c>
      <c r="B746" s="14">
        <f>Txn_Details!F746</f>
        <v>45430</v>
      </c>
      <c r="C746" s="13" t="str">
        <f>Txn_Details!H746</f>
        <v>CUST4759</v>
      </c>
      <c r="D746" s="13" t="str">
        <f>Txn_Details!I746</f>
        <v>ChickenBreast</v>
      </c>
      <c r="E746" s="13">
        <f>VALUE(Txn_Details!J746)</f>
        <v>1</v>
      </c>
      <c r="F746" s="13">
        <f>value(Txn_Details!K746)</f>
        <v>125</v>
      </c>
    </row>
    <row r="747">
      <c r="A747" s="13" t="str">
        <f>Txn_Details!G747</f>
        <v>ORDER1628</v>
      </c>
      <c r="B747" s="14">
        <f>Txn_Details!F747</f>
        <v>45430</v>
      </c>
      <c r="C747" s="13" t="str">
        <f>Txn_Details!H747</f>
        <v>CUST4759</v>
      </c>
      <c r="D747" s="13" t="str">
        <f>Txn_Details!I747</f>
        <v>Apples</v>
      </c>
      <c r="E747" s="13">
        <f>VALUE(Txn_Details!J747)</f>
        <v>1</v>
      </c>
      <c r="F747" s="13">
        <f>value(Txn_Details!K747)</f>
        <v>75</v>
      </c>
    </row>
    <row r="748">
      <c r="A748" s="13" t="str">
        <f>Txn_Details!G748</f>
        <v>ORDER1627</v>
      </c>
      <c r="B748" s="14">
        <f>Txn_Details!F748</f>
        <v>45430</v>
      </c>
      <c r="C748" s="13" t="str">
        <f>Txn_Details!H748</f>
        <v>CUST8836</v>
      </c>
      <c r="D748" s="13" t="str">
        <f>Txn_Details!I748</f>
        <v>Bananas</v>
      </c>
      <c r="E748" s="13">
        <f>VALUE(Txn_Details!J748)</f>
        <v>1</v>
      </c>
      <c r="F748" s="13">
        <f>value(Txn_Details!K748)</f>
        <v>25</v>
      </c>
    </row>
    <row r="749">
      <c r="A749" s="13" t="str">
        <f>Txn_Details!G749</f>
        <v>ORDER1627</v>
      </c>
      <c r="B749" s="14">
        <f>Txn_Details!F749</f>
        <v>45430</v>
      </c>
      <c r="C749" s="13" t="str">
        <f>Txn_Details!H749</f>
        <v>CUST8836</v>
      </c>
      <c r="D749" s="13" t="str">
        <f>Txn_Details!I749</f>
        <v>Potatoes</v>
      </c>
      <c r="E749" s="13">
        <f>VALUE(Txn_Details!J749)</f>
        <v>2</v>
      </c>
      <c r="F749" s="13">
        <f>value(Txn_Details!K749)</f>
        <v>30</v>
      </c>
    </row>
    <row r="750">
      <c r="A750" s="13" t="str">
        <f>Txn_Details!G750</f>
        <v>ORDER1626</v>
      </c>
      <c r="B750" s="14">
        <f>Txn_Details!F750</f>
        <v>45430</v>
      </c>
      <c r="C750" s="13" t="str">
        <f>Txn_Details!H750</f>
        <v>CUST4485</v>
      </c>
      <c r="D750" s="13" t="str">
        <f>Txn_Details!I750</f>
        <v>Onions</v>
      </c>
      <c r="E750" s="13">
        <f>VALUE(Txn_Details!J750)</f>
        <v>1</v>
      </c>
      <c r="F750" s="13">
        <f>value(Txn_Details!K750)</f>
        <v>12.5</v>
      </c>
    </row>
    <row r="751">
      <c r="A751" s="13" t="str">
        <f>Txn_Details!G751</f>
        <v>ORDER1626</v>
      </c>
      <c r="B751" s="14">
        <f>Txn_Details!F751</f>
        <v>45430</v>
      </c>
      <c r="C751" s="13" t="str">
        <f>Txn_Details!H751</f>
        <v>CUST4485</v>
      </c>
      <c r="D751" s="13" t="str">
        <f>Txn_Details!I751</f>
        <v>Paneer</v>
      </c>
      <c r="E751" s="13">
        <f>VALUE(Txn_Details!J751)</f>
        <v>2</v>
      </c>
      <c r="F751" s="13">
        <f>value(Txn_Details!K751)</f>
        <v>80</v>
      </c>
    </row>
    <row r="752">
      <c r="A752" s="13" t="str">
        <f>Txn_Details!G752</f>
        <v>ORDER1625</v>
      </c>
      <c r="B752" s="14">
        <f>Txn_Details!F752</f>
        <v>45430</v>
      </c>
      <c r="C752" s="13" t="str">
        <f>Txn_Details!H752</f>
        <v>CUST4022</v>
      </c>
      <c r="D752" s="13" t="str">
        <f>Txn_Details!I752</f>
        <v>Butter</v>
      </c>
      <c r="E752" s="13">
        <f>VALUE(Txn_Details!J752)</f>
        <v>1</v>
      </c>
      <c r="F752" s="13">
        <f>value(Txn_Details!K752)</f>
        <v>125</v>
      </c>
    </row>
    <row r="753">
      <c r="A753" s="13" t="str">
        <f>Txn_Details!G753</f>
        <v>ORDER1625</v>
      </c>
      <c r="B753" s="14">
        <f>Txn_Details!F753</f>
        <v>45430</v>
      </c>
      <c r="C753" s="13" t="str">
        <f>Txn_Details!H753</f>
        <v>CUST4022</v>
      </c>
      <c r="D753" s="13" t="str">
        <f>Txn_Details!I753</f>
        <v>CheeseSlices</v>
      </c>
      <c r="E753" s="13">
        <f>VALUE(Txn_Details!J753)</f>
        <v>1</v>
      </c>
      <c r="F753" s="13">
        <f>value(Txn_Details!K753)</f>
        <v>60</v>
      </c>
    </row>
    <row r="754">
      <c r="A754" s="13" t="str">
        <f>Txn_Details!G754</f>
        <v>ORDER1624</v>
      </c>
      <c r="B754" s="14">
        <f>Txn_Details!F754</f>
        <v>45430</v>
      </c>
      <c r="C754" s="13" t="str">
        <f>Txn_Details!H754</f>
        <v>CUST2188</v>
      </c>
      <c r="D754" s="13" t="str">
        <f>Txn_Details!I754</f>
        <v>Sugar</v>
      </c>
      <c r="E754" s="13">
        <f>VALUE(Txn_Details!J754)</f>
        <v>2</v>
      </c>
      <c r="F754" s="13">
        <f>value(Txn_Details!K754)</f>
        <v>45</v>
      </c>
    </row>
    <row r="755">
      <c r="A755" s="13" t="str">
        <f>Txn_Details!G755</f>
        <v>ORDER1624</v>
      </c>
      <c r="B755" s="14">
        <f>Txn_Details!F755</f>
        <v>45430</v>
      </c>
      <c r="C755" s="13" t="str">
        <f>Txn_Details!H755</f>
        <v>CUST2188</v>
      </c>
      <c r="D755" s="13" t="str">
        <f>Txn_Details!I755</f>
        <v>CookingOil</v>
      </c>
      <c r="E755" s="13">
        <f>VALUE(Txn_Details!J755)</f>
        <v>2</v>
      </c>
      <c r="F755" s="13">
        <f>value(Txn_Details!K755)</f>
        <v>150</v>
      </c>
    </row>
    <row r="756">
      <c r="A756" s="13" t="str">
        <f>Txn_Details!G756</f>
        <v>ORDER1623</v>
      </c>
      <c r="B756" s="14">
        <f>Txn_Details!F756</f>
        <v>45430</v>
      </c>
      <c r="C756" s="13" t="str">
        <f>Txn_Details!H756</f>
        <v>CUST2679</v>
      </c>
      <c r="D756" s="13" t="str">
        <f>Txn_Details!I756</f>
        <v>TeaLeaves</v>
      </c>
      <c r="E756" s="13">
        <f>VALUE(Txn_Details!J756)</f>
        <v>1</v>
      </c>
      <c r="F756" s="13">
        <f>value(Txn_Details!K756)</f>
        <v>60</v>
      </c>
    </row>
    <row r="757">
      <c r="A757" s="13" t="str">
        <f>Txn_Details!G757</f>
        <v>ORDER1623</v>
      </c>
      <c r="B757" s="14">
        <f>Txn_Details!F757</f>
        <v>45430</v>
      </c>
      <c r="C757" s="13" t="str">
        <f>Txn_Details!H757</f>
        <v>CUST2679</v>
      </c>
      <c r="D757" s="13" t="str">
        <f>Txn_Details!I757</f>
        <v>CoffeePowder</v>
      </c>
      <c r="E757" s="13">
        <f>VALUE(Txn_Details!J757)</f>
        <v>1</v>
      </c>
      <c r="F757" s="13">
        <f>value(Txn_Details!K757)</f>
        <v>45</v>
      </c>
    </row>
    <row r="758">
      <c r="A758" s="13" t="str">
        <f>Txn_Details!G758</f>
        <v>ORDER1622</v>
      </c>
      <c r="B758" s="14">
        <f>Txn_Details!F758</f>
        <v>45430</v>
      </c>
      <c r="C758" s="13" t="str">
        <f>Txn_Details!H758</f>
        <v>CUST3634</v>
      </c>
      <c r="D758" s="13" t="str">
        <f>Txn_Details!I758</f>
        <v>Biscuits</v>
      </c>
      <c r="E758" s="13">
        <f>VALUE(Txn_Details!J758)</f>
        <v>1</v>
      </c>
      <c r="F758" s="13">
        <f>value(Txn_Details!K758)</f>
        <v>20</v>
      </c>
    </row>
    <row r="759">
      <c r="A759" s="13" t="str">
        <f>Txn_Details!G759</f>
        <v>ORDER1622</v>
      </c>
      <c r="B759" s="14">
        <f>Txn_Details!F759</f>
        <v>45430</v>
      </c>
      <c r="C759" s="13" t="str">
        <f>Txn_Details!H759</f>
        <v>CUST3634</v>
      </c>
      <c r="D759" s="13" t="str">
        <f>Txn_Details!I759</f>
        <v>Chocolates</v>
      </c>
      <c r="E759" s="13">
        <f>VALUE(Txn_Details!J759)</f>
        <v>1</v>
      </c>
      <c r="F759" s="13">
        <f>value(Txn_Details!K759)</f>
        <v>50</v>
      </c>
    </row>
    <row r="760">
      <c r="A760" s="13" t="str">
        <f>Txn_Details!G760</f>
        <v>ORDER1621</v>
      </c>
      <c r="B760" s="14">
        <f>Txn_Details!F760</f>
        <v>45430</v>
      </c>
      <c r="C760" s="13" t="str">
        <f>Txn_Details!H760</f>
        <v>CUST6210</v>
      </c>
      <c r="D760" s="13" t="str">
        <f>Txn_Details!I760</f>
        <v>IceCream</v>
      </c>
      <c r="E760" s="13">
        <f>VALUE(Txn_Details!J760)</f>
        <v>1</v>
      </c>
      <c r="F760" s="13">
        <f>value(Txn_Details!K760)</f>
        <v>90</v>
      </c>
    </row>
    <row r="761">
      <c r="A761" s="13" t="str">
        <f>Txn_Details!G761</f>
        <v>ORDER1621</v>
      </c>
      <c r="B761" s="14">
        <f>Txn_Details!F761</f>
        <v>45430</v>
      </c>
      <c r="C761" s="13" t="str">
        <f>Txn_Details!H761</f>
        <v>CUST6210</v>
      </c>
      <c r="D761" s="13" t="str">
        <f>Txn_Details!I761</f>
        <v>SoftDrink</v>
      </c>
      <c r="E761" s="13">
        <f>VALUE(Txn_Details!J761)</f>
        <v>1</v>
      </c>
      <c r="F761" s="13">
        <f>value(Txn_Details!K761)</f>
        <v>50</v>
      </c>
    </row>
    <row r="762">
      <c r="A762" s="13" t="str">
        <f>Txn_Details!G762</f>
        <v>ORDER1620</v>
      </c>
      <c r="B762" s="14">
        <f>Txn_Details!F762</f>
        <v>45429</v>
      </c>
      <c r="C762" s="13" t="str">
        <f>Txn_Details!H762</f>
        <v>CUST6327</v>
      </c>
      <c r="D762" s="13" t="str">
        <f>Txn_Details!I762</f>
        <v>BasmatiRice</v>
      </c>
      <c r="E762" s="13">
        <f>VALUE(Txn_Details!J762)</f>
        <v>1</v>
      </c>
      <c r="F762" s="13">
        <f>value(Txn_Details!K762)</f>
        <v>60</v>
      </c>
    </row>
    <row r="763">
      <c r="A763" s="13" t="str">
        <f>Txn_Details!G763</f>
        <v>ORDER1620</v>
      </c>
      <c r="B763" s="14">
        <f>Txn_Details!F763</f>
        <v>45429</v>
      </c>
      <c r="C763" s="13" t="str">
        <f>Txn_Details!H763</f>
        <v>CUST6327</v>
      </c>
      <c r="D763" s="13" t="str">
        <f>Txn_Details!I763</f>
        <v>WholeWheatBread</v>
      </c>
      <c r="E763" s="13">
        <f>VALUE(Txn_Details!J763)</f>
        <v>2</v>
      </c>
      <c r="F763" s="13">
        <f>value(Txn_Details!K763)</f>
        <v>40</v>
      </c>
    </row>
    <row r="764">
      <c r="A764" s="13" t="str">
        <f>Txn_Details!G764</f>
        <v>ORDER1619</v>
      </c>
      <c r="B764" s="14">
        <f>Txn_Details!F764</f>
        <v>45429</v>
      </c>
      <c r="C764" s="13" t="str">
        <f>Txn_Details!H764</f>
        <v>CUST1960</v>
      </c>
      <c r="D764" s="13" t="str">
        <f>Txn_Details!I764</f>
        <v>FreshMilk</v>
      </c>
      <c r="E764" s="13">
        <f>VALUE(Txn_Details!J764)</f>
        <v>1</v>
      </c>
      <c r="F764" s="13">
        <f>value(Txn_Details!K764)</f>
        <v>30</v>
      </c>
    </row>
    <row r="765">
      <c r="A765" s="13" t="str">
        <f>Txn_Details!G765</f>
        <v>ORDER1619</v>
      </c>
      <c r="B765" s="14">
        <f>Txn_Details!F765</f>
        <v>45429</v>
      </c>
      <c r="C765" s="13" t="str">
        <f>Txn_Details!H765</f>
        <v>CUST1960</v>
      </c>
      <c r="D765" s="13" t="str">
        <f>Txn_Details!I765</f>
        <v>Eggs</v>
      </c>
      <c r="E765" s="13">
        <f>VALUE(Txn_Details!J765)</f>
        <v>1</v>
      </c>
      <c r="F765" s="13">
        <f>value(Txn_Details!K765)</f>
        <v>40</v>
      </c>
    </row>
    <row r="766">
      <c r="A766" s="13" t="str">
        <f>Txn_Details!G766</f>
        <v>ORDER1618</v>
      </c>
      <c r="B766" s="14">
        <f>Txn_Details!F766</f>
        <v>45429</v>
      </c>
      <c r="C766" s="13" t="str">
        <f>Txn_Details!H766</f>
        <v>CUST1520</v>
      </c>
      <c r="D766" s="13" t="str">
        <f>Txn_Details!I766</f>
        <v>ChickenBreast</v>
      </c>
      <c r="E766" s="13">
        <f>VALUE(Txn_Details!J766)</f>
        <v>1</v>
      </c>
      <c r="F766" s="13">
        <f>value(Txn_Details!K766)</f>
        <v>125</v>
      </c>
    </row>
    <row r="767">
      <c r="A767" s="13" t="str">
        <f>Txn_Details!G767</f>
        <v>ORDER1618</v>
      </c>
      <c r="B767" s="14">
        <f>Txn_Details!F767</f>
        <v>45429</v>
      </c>
      <c r="C767" s="13" t="str">
        <f>Txn_Details!H767</f>
        <v>CUST1520</v>
      </c>
      <c r="D767" s="13" t="str">
        <f>Txn_Details!I767</f>
        <v>Apples</v>
      </c>
      <c r="E767" s="13">
        <f>VALUE(Txn_Details!J767)</f>
        <v>1</v>
      </c>
      <c r="F767" s="13">
        <f>value(Txn_Details!K767)</f>
        <v>75</v>
      </c>
    </row>
    <row r="768">
      <c r="A768" s="13" t="str">
        <f>Txn_Details!G768</f>
        <v>ORDER1617</v>
      </c>
      <c r="B768" s="14">
        <f>Txn_Details!F768</f>
        <v>45429</v>
      </c>
      <c r="C768" s="13" t="str">
        <f>Txn_Details!H768</f>
        <v>CUST3954</v>
      </c>
      <c r="D768" s="13" t="str">
        <f>Txn_Details!I768</f>
        <v>Bananas</v>
      </c>
      <c r="E768" s="13">
        <f>VALUE(Txn_Details!J768)</f>
        <v>1</v>
      </c>
      <c r="F768" s="13">
        <f>value(Txn_Details!K768)</f>
        <v>25</v>
      </c>
    </row>
    <row r="769">
      <c r="A769" s="13" t="str">
        <f>Txn_Details!G769</f>
        <v>ORDER1617</v>
      </c>
      <c r="B769" s="14">
        <f>Txn_Details!F769</f>
        <v>45429</v>
      </c>
      <c r="C769" s="13" t="str">
        <f>Txn_Details!H769</f>
        <v>CUST3954</v>
      </c>
      <c r="D769" s="13" t="str">
        <f>Txn_Details!I769</f>
        <v>Potatoes</v>
      </c>
      <c r="E769" s="13">
        <f>VALUE(Txn_Details!J769)</f>
        <v>1</v>
      </c>
      <c r="F769" s="13">
        <f>value(Txn_Details!K769)</f>
        <v>15</v>
      </c>
    </row>
    <row r="770">
      <c r="A770" s="13" t="str">
        <f>Txn_Details!G770</f>
        <v>ORDER1616</v>
      </c>
      <c r="B770" s="14">
        <f>Txn_Details!F770</f>
        <v>45429</v>
      </c>
      <c r="C770" s="13" t="str">
        <f>Txn_Details!H770</f>
        <v>CUST7461</v>
      </c>
      <c r="D770" s="13" t="str">
        <f>Txn_Details!I770</f>
        <v>Onions</v>
      </c>
      <c r="E770" s="13">
        <f>VALUE(Txn_Details!J770)</f>
        <v>1</v>
      </c>
      <c r="F770" s="13">
        <f>value(Txn_Details!K770)</f>
        <v>12.5</v>
      </c>
    </row>
    <row r="771">
      <c r="A771" s="13" t="str">
        <f>Txn_Details!G771</f>
        <v>ORDER1616</v>
      </c>
      <c r="B771" s="14">
        <f>Txn_Details!F771</f>
        <v>45429</v>
      </c>
      <c r="C771" s="13" t="str">
        <f>Txn_Details!H771</f>
        <v>CUST7461</v>
      </c>
      <c r="D771" s="13" t="str">
        <f>Txn_Details!I771</f>
        <v>Paneer</v>
      </c>
      <c r="E771" s="13">
        <f>VALUE(Txn_Details!J771)</f>
        <v>1</v>
      </c>
      <c r="F771" s="13">
        <f>value(Txn_Details!K771)</f>
        <v>40</v>
      </c>
    </row>
    <row r="772">
      <c r="A772" s="13" t="str">
        <f>Txn_Details!G772</f>
        <v>ORDER1615</v>
      </c>
      <c r="B772" s="14">
        <f>Txn_Details!F772</f>
        <v>45429</v>
      </c>
      <c r="C772" s="13" t="str">
        <f>Txn_Details!H772</f>
        <v>CUST7461</v>
      </c>
      <c r="D772" s="13" t="str">
        <f>Txn_Details!I772</f>
        <v>Butter</v>
      </c>
      <c r="E772" s="13">
        <f>VALUE(Txn_Details!J772)</f>
        <v>1</v>
      </c>
      <c r="F772" s="13">
        <f>value(Txn_Details!K772)</f>
        <v>125</v>
      </c>
    </row>
    <row r="773">
      <c r="A773" s="13" t="str">
        <f>Txn_Details!G773</f>
        <v>ORDER1615</v>
      </c>
      <c r="B773" s="14">
        <f>Txn_Details!F773</f>
        <v>45429</v>
      </c>
      <c r="C773" s="13" t="str">
        <f>Txn_Details!H773</f>
        <v>CUST7461</v>
      </c>
      <c r="D773" s="13" t="str">
        <f>Txn_Details!I773</f>
        <v>CheeseSlices</v>
      </c>
      <c r="E773" s="13">
        <f>VALUE(Txn_Details!J773)</f>
        <v>2</v>
      </c>
      <c r="F773" s="13">
        <f>value(Txn_Details!K773)</f>
        <v>120</v>
      </c>
    </row>
    <row r="774">
      <c r="A774" s="13" t="str">
        <f>Txn_Details!G774</f>
        <v>ORDER1614</v>
      </c>
      <c r="B774" s="14">
        <f>Txn_Details!F774</f>
        <v>45429</v>
      </c>
      <c r="C774" s="13" t="str">
        <f>Txn_Details!H774</f>
        <v>CUST4475</v>
      </c>
      <c r="D774" s="13" t="str">
        <f>Txn_Details!I774</f>
        <v>Sugar</v>
      </c>
      <c r="E774" s="13">
        <f>VALUE(Txn_Details!J774)</f>
        <v>1</v>
      </c>
      <c r="F774" s="13">
        <f>value(Txn_Details!K774)</f>
        <v>22.5</v>
      </c>
    </row>
    <row r="775">
      <c r="A775" s="13" t="str">
        <f>Txn_Details!G775</f>
        <v>ORDER1614</v>
      </c>
      <c r="B775" s="14">
        <f>Txn_Details!F775</f>
        <v>45429</v>
      </c>
      <c r="C775" s="13" t="str">
        <f>Txn_Details!H775</f>
        <v>CUST4475</v>
      </c>
      <c r="D775" s="13" t="str">
        <f>Txn_Details!I775</f>
        <v>CookingOil</v>
      </c>
      <c r="E775" s="13">
        <f>VALUE(Txn_Details!J775)</f>
        <v>2</v>
      </c>
      <c r="F775" s="13">
        <f>value(Txn_Details!K775)</f>
        <v>150</v>
      </c>
    </row>
    <row r="776">
      <c r="A776" s="13" t="str">
        <f>Txn_Details!G776</f>
        <v>ORDER1613</v>
      </c>
      <c r="B776" s="14">
        <f>Txn_Details!F776</f>
        <v>45429</v>
      </c>
      <c r="C776" s="13" t="str">
        <f>Txn_Details!H776</f>
        <v>CUST1502</v>
      </c>
      <c r="D776" s="13" t="str">
        <f>Txn_Details!I776</f>
        <v>TeaLeaves</v>
      </c>
      <c r="E776" s="13">
        <f>VALUE(Txn_Details!J776)</f>
        <v>1</v>
      </c>
      <c r="F776" s="13">
        <f>value(Txn_Details!K776)</f>
        <v>60</v>
      </c>
    </row>
    <row r="777">
      <c r="A777" s="13" t="str">
        <f>Txn_Details!G777</f>
        <v>ORDER1613</v>
      </c>
      <c r="B777" s="14">
        <f>Txn_Details!F777</f>
        <v>45429</v>
      </c>
      <c r="C777" s="13" t="str">
        <f>Txn_Details!H777</f>
        <v>CUST1502</v>
      </c>
      <c r="D777" s="13" t="str">
        <f>Txn_Details!I777</f>
        <v>CoffeePowder</v>
      </c>
      <c r="E777" s="13">
        <f>VALUE(Txn_Details!J777)</f>
        <v>1</v>
      </c>
      <c r="F777" s="13">
        <f>value(Txn_Details!K777)</f>
        <v>45</v>
      </c>
    </row>
    <row r="778">
      <c r="A778" s="13" t="str">
        <f>Txn_Details!G778</f>
        <v>ORDER1612</v>
      </c>
      <c r="B778" s="14">
        <f>Txn_Details!F778</f>
        <v>45429</v>
      </c>
      <c r="C778" s="13" t="str">
        <f>Txn_Details!H778</f>
        <v>CUST2679</v>
      </c>
      <c r="D778" s="13" t="str">
        <f>Txn_Details!I778</f>
        <v>Biscuits</v>
      </c>
      <c r="E778" s="13">
        <f>VALUE(Txn_Details!J778)</f>
        <v>1</v>
      </c>
      <c r="F778" s="13">
        <f>value(Txn_Details!K778)</f>
        <v>20</v>
      </c>
    </row>
    <row r="779">
      <c r="A779" s="13" t="str">
        <f>Txn_Details!G779</f>
        <v>ORDER1612</v>
      </c>
      <c r="B779" s="14">
        <f>Txn_Details!F779</f>
        <v>45429</v>
      </c>
      <c r="C779" s="13" t="str">
        <f>Txn_Details!H779</f>
        <v>CUST2679</v>
      </c>
      <c r="D779" s="13" t="str">
        <f>Txn_Details!I779</f>
        <v>Chocolates</v>
      </c>
      <c r="E779" s="13">
        <f>VALUE(Txn_Details!J779)</f>
        <v>1</v>
      </c>
      <c r="F779" s="13">
        <f>value(Txn_Details!K779)</f>
        <v>50</v>
      </c>
    </row>
    <row r="780">
      <c r="A780" s="13" t="str">
        <f>Txn_Details!G780</f>
        <v>ORDER1611</v>
      </c>
      <c r="B780" s="14">
        <f>Txn_Details!F780</f>
        <v>45429</v>
      </c>
      <c r="C780" s="13" t="str">
        <f>Txn_Details!H780</f>
        <v>CUST2468</v>
      </c>
      <c r="D780" s="13" t="str">
        <f>Txn_Details!I780</f>
        <v>IceCream</v>
      </c>
      <c r="E780" s="13">
        <f>VALUE(Txn_Details!J780)</f>
        <v>1</v>
      </c>
      <c r="F780" s="13">
        <f>value(Txn_Details!K780)</f>
        <v>90</v>
      </c>
    </row>
    <row r="781">
      <c r="A781" s="13" t="str">
        <f>Txn_Details!G781</f>
        <v>ORDER1611</v>
      </c>
      <c r="B781" s="14">
        <f>Txn_Details!F781</f>
        <v>45429</v>
      </c>
      <c r="C781" s="13" t="str">
        <f>Txn_Details!H781</f>
        <v>CUST2468</v>
      </c>
      <c r="D781" s="13" t="str">
        <f>Txn_Details!I781</f>
        <v>SoftDrink</v>
      </c>
      <c r="E781" s="13">
        <f>VALUE(Txn_Details!J781)</f>
        <v>1</v>
      </c>
      <c r="F781" s="13">
        <f>value(Txn_Details!K781)</f>
        <v>50</v>
      </c>
    </row>
    <row r="782">
      <c r="A782" s="13" t="str">
        <f>Txn_Details!G782</f>
        <v>ORDER1610</v>
      </c>
      <c r="B782" s="14">
        <f>Txn_Details!F782</f>
        <v>45429</v>
      </c>
      <c r="C782" s="13" t="str">
        <f>Txn_Details!H782</f>
        <v>CUST9482</v>
      </c>
      <c r="D782" s="13" t="str">
        <f>Txn_Details!I782</f>
        <v>BasmatiRice</v>
      </c>
      <c r="E782" s="13">
        <f>VALUE(Txn_Details!J782)</f>
        <v>2</v>
      </c>
      <c r="F782" s="13">
        <f>value(Txn_Details!K782)</f>
        <v>120</v>
      </c>
    </row>
    <row r="783">
      <c r="A783" s="13" t="str">
        <f>Txn_Details!G783</f>
        <v>ORDER1610</v>
      </c>
      <c r="B783" s="14">
        <f>Txn_Details!F783</f>
        <v>45429</v>
      </c>
      <c r="C783" s="13" t="str">
        <f>Txn_Details!H783</f>
        <v>CUST9482</v>
      </c>
      <c r="D783" s="13" t="str">
        <f>Txn_Details!I783</f>
        <v>WholeWheatBread</v>
      </c>
      <c r="E783" s="13">
        <f>VALUE(Txn_Details!J783)</f>
        <v>2</v>
      </c>
      <c r="F783" s="13">
        <f>value(Txn_Details!K783)</f>
        <v>40</v>
      </c>
    </row>
    <row r="784">
      <c r="A784" s="13" t="str">
        <f>Txn_Details!G784</f>
        <v>ORDER1609</v>
      </c>
      <c r="B784" s="14">
        <f>Txn_Details!F784</f>
        <v>45429</v>
      </c>
      <c r="C784" s="13" t="str">
        <f>Txn_Details!H784</f>
        <v>CUST6420</v>
      </c>
      <c r="D784" s="13" t="str">
        <f>Txn_Details!I784</f>
        <v>FreshMilk</v>
      </c>
      <c r="E784" s="13">
        <f>VALUE(Txn_Details!J784)</f>
        <v>1</v>
      </c>
      <c r="F784" s="13">
        <f>value(Txn_Details!K784)</f>
        <v>30</v>
      </c>
    </row>
    <row r="785">
      <c r="A785" s="13" t="str">
        <f>Txn_Details!G785</f>
        <v>ORDER1609</v>
      </c>
      <c r="B785" s="14">
        <f>Txn_Details!F785</f>
        <v>45429</v>
      </c>
      <c r="C785" s="13" t="str">
        <f>Txn_Details!H785</f>
        <v>CUST6420</v>
      </c>
      <c r="D785" s="13" t="str">
        <f>Txn_Details!I785</f>
        <v>Eggs</v>
      </c>
      <c r="E785" s="13">
        <f>VALUE(Txn_Details!J785)</f>
        <v>2</v>
      </c>
      <c r="F785" s="13">
        <f>value(Txn_Details!K785)</f>
        <v>80</v>
      </c>
    </row>
    <row r="786">
      <c r="A786" s="13" t="str">
        <f>Txn_Details!G786</f>
        <v>ORDER1608</v>
      </c>
      <c r="B786" s="14">
        <f>Txn_Details!F786</f>
        <v>45428</v>
      </c>
      <c r="C786" s="13" t="str">
        <f>Txn_Details!H786</f>
        <v>CUST1509</v>
      </c>
      <c r="D786" s="13" t="str">
        <f>Txn_Details!I786</f>
        <v>ChickenBreast</v>
      </c>
      <c r="E786" s="13">
        <f>VALUE(Txn_Details!J786)</f>
        <v>1</v>
      </c>
      <c r="F786" s="13">
        <f>value(Txn_Details!K786)</f>
        <v>125</v>
      </c>
    </row>
    <row r="787">
      <c r="A787" s="13" t="str">
        <f>Txn_Details!G787</f>
        <v>ORDER1608</v>
      </c>
      <c r="B787" s="14">
        <f>Txn_Details!F787</f>
        <v>45428</v>
      </c>
      <c r="C787" s="13" t="str">
        <f>Txn_Details!H787</f>
        <v>CUST1509</v>
      </c>
      <c r="D787" s="13" t="str">
        <f>Txn_Details!I787</f>
        <v>Apples</v>
      </c>
      <c r="E787" s="13">
        <f>VALUE(Txn_Details!J787)</f>
        <v>1</v>
      </c>
      <c r="F787" s="13">
        <f>value(Txn_Details!K787)</f>
        <v>75</v>
      </c>
    </row>
    <row r="788">
      <c r="A788" s="13" t="str">
        <f>Txn_Details!G788</f>
        <v>ORDER1607</v>
      </c>
      <c r="B788" s="14">
        <f>Txn_Details!F788</f>
        <v>45428</v>
      </c>
      <c r="C788" s="13" t="str">
        <f>Txn_Details!H788</f>
        <v>CUST6201</v>
      </c>
      <c r="D788" s="13" t="str">
        <f>Txn_Details!I788</f>
        <v>Bananas</v>
      </c>
      <c r="E788" s="13">
        <f>VALUE(Txn_Details!J788)</f>
        <v>2</v>
      </c>
      <c r="F788" s="13">
        <f>value(Txn_Details!K788)</f>
        <v>50</v>
      </c>
    </row>
    <row r="789">
      <c r="A789" s="13" t="str">
        <f>Txn_Details!G789</f>
        <v>ORDER1607</v>
      </c>
      <c r="B789" s="14">
        <f>Txn_Details!F789</f>
        <v>45428</v>
      </c>
      <c r="C789" s="13" t="str">
        <f>Txn_Details!H789</f>
        <v>CUST6201</v>
      </c>
      <c r="D789" s="13" t="str">
        <f>Txn_Details!I789</f>
        <v>Potatoes</v>
      </c>
      <c r="E789" s="13">
        <f>VALUE(Txn_Details!J789)</f>
        <v>1</v>
      </c>
      <c r="F789" s="13">
        <f>value(Txn_Details!K789)</f>
        <v>15</v>
      </c>
    </row>
    <row r="790">
      <c r="A790" s="13" t="str">
        <f>Txn_Details!G790</f>
        <v>ORDER1606</v>
      </c>
      <c r="B790" s="14">
        <f>Txn_Details!F790</f>
        <v>45428</v>
      </c>
      <c r="C790" s="13" t="str">
        <f>Txn_Details!H790</f>
        <v>CUST6570</v>
      </c>
      <c r="D790" s="13" t="str">
        <f>Txn_Details!I790</f>
        <v>Onions</v>
      </c>
      <c r="E790" s="13">
        <f>VALUE(Txn_Details!J790)</f>
        <v>1</v>
      </c>
      <c r="F790" s="13">
        <f>value(Txn_Details!K790)</f>
        <v>12.5</v>
      </c>
    </row>
    <row r="791">
      <c r="A791" s="13" t="str">
        <f>Txn_Details!G791</f>
        <v>ORDER1606</v>
      </c>
      <c r="B791" s="14">
        <f>Txn_Details!F791</f>
        <v>45428</v>
      </c>
      <c r="C791" s="13" t="str">
        <f>Txn_Details!H791</f>
        <v>CUST6570</v>
      </c>
      <c r="D791" s="13" t="str">
        <f>Txn_Details!I791</f>
        <v>Paneer</v>
      </c>
      <c r="E791" s="13">
        <f>VALUE(Txn_Details!J791)</f>
        <v>1</v>
      </c>
      <c r="F791" s="13">
        <f>value(Txn_Details!K791)</f>
        <v>40</v>
      </c>
    </row>
    <row r="792">
      <c r="A792" s="13" t="str">
        <f>Txn_Details!G792</f>
        <v>ORDER1605</v>
      </c>
      <c r="B792" s="14">
        <f>Txn_Details!F792</f>
        <v>45428</v>
      </c>
      <c r="C792" s="13" t="str">
        <f>Txn_Details!H792</f>
        <v>CUST2188</v>
      </c>
      <c r="D792" s="13" t="str">
        <f>Txn_Details!I792</f>
        <v>Butter</v>
      </c>
      <c r="E792" s="13">
        <f>VALUE(Txn_Details!J792)</f>
        <v>1</v>
      </c>
      <c r="F792" s="13">
        <f>value(Txn_Details!K792)</f>
        <v>125</v>
      </c>
    </row>
    <row r="793">
      <c r="A793" s="13" t="str">
        <f>Txn_Details!G793</f>
        <v>ORDER1605</v>
      </c>
      <c r="B793" s="14">
        <f>Txn_Details!F793</f>
        <v>45428</v>
      </c>
      <c r="C793" s="13" t="str">
        <f>Txn_Details!H793</f>
        <v>CUST2188</v>
      </c>
      <c r="D793" s="13" t="str">
        <f>Txn_Details!I793</f>
        <v>CheeseSlices</v>
      </c>
      <c r="E793" s="13">
        <f>VALUE(Txn_Details!J793)</f>
        <v>2</v>
      </c>
      <c r="F793" s="13">
        <f>value(Txn_Details!K793)</f>
        <v>120</v>
      </c>
    </row>
    <row r="794">
      <c r="A794" s="13" t="str">
        <f>Txn_Details!G794</f>
        <v>ORDER1604</v>
      </c>
      <c r="B794" s="14">
        <f>Txn_Details!F794</f>
        <v>45428</v>
      </c>
      <c r="C794" s="13" t="str">
        <f>Txn_Details!H794</f>
        <v>CUST3704</v>
      </c>
      <c r="D794" s="13" t="str">
        <f>Txn_Details!I794</f>
        <v>Sugar</v>
      </c>
      <c r="E794" s="13">
        <f>VALUE(Txn_Details!J794)</f>
        <v>1</v>
      </c>
      <c r="F794" s="13">
        <f>value(Txn_Details!K794)</f>
        <v>22.5</v>
      </c>
    </row>
    <row r="795">
      <c r="A795" s="13" t="str">
        <f>Txn_Details!G795</f>
        <v>ORDER1604</v>
      </c>
      <c r="B795" s="14">
        <f>Txn_Details!F795</f>
        <v>45428</v>
      </c>
      <c r="C795" s="13" t="str">
        <f>Txn_Details!H795</f>
        <v>CUST3704</v>
      </c>
      <c r="D795" s="13" t="str">
        <f>Txn_Details!I795</f>
        <v>CookingOil</v>
      </c>
      <c r="E795" s="13">
        <f>VALUE(Txn_Details!J795)</f>
        <v>1</v>
      </c>
      <c r="F795" s="13">
        <f>value(Txn_Details!K795)</f>
        <v>75</v>
      </c>
    </row>
    <row r="796">
      <c r="A796" s="13" t="str">
        <f>Txn_Details!G796</f>
        <v>ORDER1603</v>
      </c>
      <c r="B796" s="14">
        <f>Txn_Details!F796</f>
        <v>45428</v>
      </c>
      <c r="C796" s="13" t="str">
        <f>Txn_Details!H796</f>
        <v>CUST4029</v>
      </c>
      <c r="D796" s="13" t="str">
        <f>Txn_Details!I796</f>
        <v>TeaLeaves</v>
      </c>
      <c r="E796" s="13">
        <f>VALUE(Txn_Details!J796)</f>
        <v>2</v>
      </c>
      <c r="F796" s="13">
        <f>value(Txn_Details!K796)</f>
        <v>120</v>
      </c>
    </row>
    <row r="797">
      <c r="A797" s="13" t="str">
        <f>Txn_Details!G797</f>
        <v>ORDER1603</v>
      </c>
      <c r="B797" s="14">
        <f>Txn_Details!F797</f>
        <v>45428</v>
      </c>
      <c r="C797" s="13" t="str">
        <f>Txn_Details!H797</f>
        <v>CUST4029</v>
      </c>
      <c r="D797" s="13" t="str">
        <f>Txn_Details!I797</f>
        <v>CoffeePowder</v>
      </c>
      <c r="E797" s="13">
        <f>VALUE(Txn_Details!J797)</f>
        <v>1</v>
      </c>
      <c r="F797" s="13">
        <f>value(Txn_Details!K797)</f>
        <v>45</v>
      </c>
    </row>
    <row r="798">
      <c r="A798" s="13" t="str">
        <f>Txn_Details!G798</f>
        <v>ORDER1602</v>
      </c>
      <c r="B798" s="14">
        <f>Txn_Details!F798</f>
        <v>45428</v>
      </c>
      <c r="C798" s="13" t="str">
        <f>Txn_Details!H798</f>
        <v>CUST7437</v>
      </c>
      <c r="D798" s="13" t="str">
        <f>Txn_Details!I798</f>
        <v>Biscuits</v>
      </c>
      <c r="E798" s="13">
        <f>VALUE(Txn_Details!J798)</f>
        <v>2</v>
      </c>
      <c r="F798" s="13">
        <f>value(Txn_Details!K798)</f>
        <v>40</v>
      </c>
    </row>
    <row r="799">
      <c r="A799" s="13" t="str">
        <f>Txn_Details!G799</f>
        <v>ORDER1602</v>
      </c>
      <c r="B799" s="14">
        <f>Txn_Details!F799</f>
        <v>45428</v>
      </c>
      <c r="C799" s="13" t="str">
        <f>Txn_Details!H799</f>
        <v>CUST7437</v>
      </c>
      <c r="D799" s="13" t="str">
        <f>Txn_Details!I799</f>
        <v>Chocolates</v>
      </c>
      <c r="E799" s="13">
        <f>VALUE(Txn_Details!J799)</f>
        <v>1</v>
      </c>
      <c r="F799" s="13">
        <f>value(Txn_Details!K799)</f>
        <v>50</v>
      </c>
    </row>
    <row r="800">
      <c r="A800" s="13" t="str">
        <f>Txn_Details!G800</f>
        <v>ORDER1601</v>
      </c>
      <c r="B800" s="14">
        <f>Txn_Details!F800</f>
        <v>45428</v>
      </c>
      <c r="C800" s="13" t="str">
        <f>Txn_Details!H800</f>
        <v>CUST8814</v>
      </c>
      <c r="D800" s="13" t="str">
        <f>Txn_Details!I800</f>
        <v>IceCream</v>
      </c>
      <c r="E800" s="13">
        <f>VALUE(Txn_Details!J800)</f>
        <v>2</v>
      </c>
      <c r="F800" s="13">
        <f>value(Txn_Details!K800)</f>
        <v>180</v>
      </c>
    </row>
    <row r="801">
      <c r="A801" s="13" t="str">
        <f>Txn_Details!G801</f>
        <v>ORDER1601</v>
      </c>
      <c r="B801" s="14">
        <f>Txn_Details!F801</f>
        <v>45428</v>
      </c>
      <c r="C801" s="13" t="str">
        <f>Txn_Details!H801</f>
        <v>CUST8814</v>
      </c>
      <c r="D801" s="13" t="str">
        <f>Txn_Details!I801</f>
        <v>SoftDrink</v>
      </c>
      <c r="E801" s="13">
        <f>VALUE(Txn_Details!J801)</f>
        <v>2</v>
      </c>
      <c r="F801" s="13">
        <f>value(Txn_Details!K801)</f>
        <v>100</v>
      </c>
    </row>
    <row r="802">
      <c r="A802" s="13" t="str">
        <f>Txn_Details!G802</f>
        <v>ORDER1600</v>
      </c>
      <c r="B802" s="14">
        <f>Txn_Details!F802</f>
        <v>45428</v>
      </c>
      <c r="C802" s="13" t="str">
        <f>Txn_Details!H802</f>
        <v>CUST3384</v>
      </c>
      <c r="D802" s="13" t="str">
        <f>Txn_Details!I802</f>
        <v>BasmatiRice</v>
      </c>
      <c r="E802" s="13">
        <f>VALUE(Txn_Details!J802)</f>
        <v>1</v>
      </c>
      <c r="F802" s="13">
        <f>value(Txn_Details!K802)</f>
        <v>60</v>
      </c>
    </row>
    <row r="803">
      <c r="A803" s="13" t="str">
        <f>Txn_Details!G803</f>
        <v>ORDER1600</v>
      </c>
      <c r="B803" s="14">
        <f>Txn_Details!F803</f>
        <v>45428</v>
      </c>
      <c r="C803" s="13" t="str">
        <f>Txn_Details!H803</f>
        <v>CUST3384</v>
      </c>
      <c r="D803" s="13" t="str">
        <f>Txn_Details!I803</f>
        <v>WholeWheatBread</v>
      </c>
      <c r="E803" s="13">
        <f>VALUE(Txn_Details!J803)</f>
        <v>2</v>
      </c>
      <c r="F803" s="13">
        <f>value(Txn_Details!K803)</f>
        <v>40</v>
      </c>
    </row>
    <row r="804">
      <c r="A804" s="13" t="str">
        <f>Txn_Details!G804</f>
        <v>ORDER1599</v>
      </c>
      <c r="B804" s="14">
        <f>Txn_Details!F804</f>
        <v>45428</v>
      </c>
      <c r="C804" s="13" t="str">
        <f>Txn_Details!H804</f>
        <v>CUST8836</v>
      </c>
      <c r="D804" s="13" t="str">
        <f>Txn_Details!I804</f>
        <v>FreshMilk</v>
      </c>
      <c r="E804" s="13">
        <f>VALUE(Txn_Details!J804)</f>
        <v>1</v>
      </c>
      <c r="F804" s="13">
        <f>value(Txn_Details!K804)</f>
        <v>30</v>
      </c>
    </row>
    <row r="805">
      <c r="A805" s="13" t="str">
        <f>Txn_Details!G805</f>
        <v>ORDER1599</v>
      </c>
      <c r="B805" s="14">
        <f>Txn_Details!F805</f>
        <v>45428</v>
      </c>
      <c r="C805" s="13" t="str">
        <f>Txn_Details!H805</f>
        <v>CUST8836</v>
      </c>
      <c r="D805" s="13" t="str">
        <f>Txn_Details!I805</f>
        <v>Eggs</v>
      </c>
      <c r="E805" s="13">
        <f>VALUE(Txn_Details!J805)</f>
        <v>1</v>
      </c>
      <c r="F805" s="13">
        <f>value(Txn_Details!K805)</f>
        <v>40</v>
      </c>
    </row>
    <row r="806">
      <c r="A806" s="13" t="str">
        <f>Txn_Details!G806</f>
        <v>ORDER1598</v>
      </c>
      <c r="B806" s="14">
        <f>Txn_Details!F806</f>
        <v>45428</v>
      </c>
      <c r="C806" s="13" t="str">
        <f>Txn_Details!H806</f>
        <v>CUST4675</v>
      </c>
      <c r="D806" s="13" t="str">
        <f>Txn_Details!I806</f>
        <v>ChickenBreast</v>
      </c>
      <c r="E806" s="13">
        <f>VALUE(Txn_Details!J806)</f>
        <v>1</v>
      </c>
      <c r="F806" s="13">
        <f>value(Txn_Details!K806)</f>
        <v>125</v>
      </c>
    </row>
    <row r="807">
      <c r="A807" s="13" t="str">
        <f>Txn_Details!G807</f>
        <v>ORDER1598</v>
      </c>
      <c r="B807" s="14">
        <f>Txn_Details!F807</f>
        <v>45428</v>
      </c>
      <c r="C807" s="13" t="str">
        <f>Txn_Details!H807</f>
        <v>CUST4675</v>
      </c>
      <c r="D807" s="13" t="str">
        <f>Txn_Details!I807</f>
        <v>Apples</v>
      </c>
      <c r="E807" s="13">
        <f>VALUE(Txn_Details!J807)</f>
        <v>1</v>
      </c>
      <c r="F807" s="13">
        <f>value(Txn_Details!K807)</f>
        <v>75</v>
      </c>
    </row>
    <row r="808">
      <c r="A808" s="13" t="str">
        <f>Txn_Details!G808</f>
        <v>ORDER1597</v>
      </c>
      <c r="B808" s="14">
        <f>Txn_Details!F808</f>
        <v>45428</v>
      </c>
      <c r="C808" s="13" t="str">
        <f>Txn_Details!H808</f>
        <v>CUST9409</v>
      </c>
      <c r="D808" s="13" t="str">
        <f>Txn_Details!I808</f>
        <v>Bananas</v>
      </c>
      <c r="E808" s="13">
        <f>VALUE(Txn_Details!J808)</f>
        <v>2</v>
      </c>
      <c r="F808" s="13">
        <f>value(Txn_Details!K808)</f>
        <v>50</v>
      </c>
    </row>
    <row r="809">
      <c r="A809" s="13" t="str">
        <f>Txn_Details!G809</f>
        <v>ORDER1597</v>
      </c>
      <c r="B809" s="14">
        <f>Txn_Details!F809</f>
        <v>45428</v>
      </c>
      <c r="C809" s="13" t="str">
        <f>Txn_Details!H809</f>
        <v>CUST9409</v>
      </c>
      <c r="D809" s="13" t="str">
        <f>Txn_Details!I809</f>
        <v>Potatoes</v>
      </c>
      <c r="E809" s="13">
        <f>VALUE(Txn_Details!J809)</f>
        <v>1</v>
      </c>
      <c r="F809" s="13">
        <f>value(Txn_Details!K809)</f>
        <v>15</v>
      </c>
    </row>
    <row r="810">
      <c r="A810" s="13" t="str">
        <f>Txn_Details!G810</f>
        <v>ORDER1596</v>
      </c>
      <c r="B810" s="14">
        <f>Txn_Details!F810</f>
        <v>45428</v>
      </c>
      <c r="C810" s="13" t="str">
        <f>Txn_Details!H810</f>
        <v>CUST2337</v>
      </c>
      <c r="D810" s="13" t="str">
        <f>Txn_Details!I810</f>
        <v>Onions</v>
      </c>
      <c r="E810" s="13">
        <f>VALUE(Txn_Details!J810)</f>
        <v>1</v>
      </c>
      <c r="F810" s="13">
        <f>value(Txn_Details!K810)</f>
        <v>12.5</v>
      </c>
    </row>
    <row r="811">
      <c r="A811" s="13" t="str">
        <f>Txn_Details!G811</f>
        <v>ORDER1596</v>
      </c>
      <c r="B811" s="14">
        <f>Txn_Details!F811</f>
        <v>45428</v>
      </c>
      <c r="C811" s="13" t="str">
        <f>Txn_Details!H811</f>
        <v>CUST2337</v>
      </c>
      <c r="D811" s="13" t="str">
        <f>Txn_Details!I811</f>
        <v>Paneer</v>
      </c>
      <c r="E811" s="13">
        <f>VALUE(Txn_Details!J811)</f>
        <v>1</v>
      </c>
      <c r="F811" s="13">
        <f>value(Txn_Details!K811)</f>
        <v>40</v>
      </c>
    </row>
    <row r="812">
      <c r="A812" s="13" t="str">
        <f>Txn_Details!G812</f>
        <v>ORDER1595</v>
      </c>
      <c r="B812" s="14">
        <f>Txn_Details!F812</f>
        <v>45428</v>
      </c>
      <c r="C812" s="13" t="str">
        <f>Txn_Details!H812</f>
        <v>CUST4178</v>
      </c>
      <c r="D812" s="13" t="str">
        <f>Txn_Details!I812</f>
        <v>Butter</v>
      </c>
      <c r="E812" s="13">
        <f>VALUE(Txn_Details!J812)</f>
        <v>1</v>
      </c>
      <c r="F812" s="13">
        <f>value(Txn_Details!K812)</f>
        <v>125</v>
      </c>
    </row>
    <row r="813">
      <c r="A813" s="13" t="str">
        <f>Txn_Details!G813</f>
        <v>ORDER1595</v>
      </c>
      <c r="B813" s="14">
        <f>Txn_Details!F813</f>
        <v>45428</v>
      </c>
      <c r="C813" s="13" t="str">
        <f>Txn_Details!H813</f>
        <v>CUST4178</v>
      </c>
      <c r="D813" s="13" t="str">
        <f>Txn_Details!I813</f>
        <v>CheeseSlices</v>
      </c>
      <c r="E813" s="13">
        <f>VALUE(Txn_Details!J813)</f>
        <v>1</v>
      </c>
      <c r="F813" s="13">
        <f>value(Txn_Details!K813)</f>
        <v>60</v>
      </c>
    </row>
    <row r="814">
      <c r="A814" s="13" t="str">
        <f>Txn_Details!G814</f>
        <v>ORDER1594</v>
      </c>
      <c r="B814" s="14">
        <f>Txn_Details!F814</f>
        <v>45428</v>
      </c>
      <c r="C814" s="13" t="str">
        <f>Txn_Details!H814</f>
        <v>CUST9368</v>
      </c>
      <c r="D814" s="13" t="str">
        <f>Txn_Details!I814</f>
        <v>Sugar</v>
      </c>
      <c r="E814" s="13">
        <f>VALUE(Txn_Details!J814)</f>
        <v>1</v>
      </c>
      <c r="F814" s="13">
        <f>value(Txn_Details!K814)</f>
        <v>22.5</v>
      </c>
    </row>
    <row r="815">
      <c r="A815" s="13" t="str">
        <f>Txn_Details!G815</f>
        <v>ORDER1594</v>
      </c>
      <c r="B815" s="14">
        <f>Txn_Details!F815</f>
        <v>45428</v>
      </c>
      <c r="C815" s="13" t="str">
        <f>Txn_Details!H815</f>
        <v>CUST9368</v>
      </c>
      <c r="D815" s="13" t="str">
        <f>Txn_Details!I815</f>
        <v>CookingOil</v>
      </c>
      <c r="E815" s="13">
        <f>VALUE(Txn_Details!J815)</f>
        <v>2</v>
      </c>
      <c r="F815" s="13">
        <f>value(Txn_Details!K815)</f>
        <v>150</v>
      </c>
    </row>
    <row r="816">
      <c r="A816" s="13" t="str">
        <f>Txn_Details!G816</f>
        <v>ORDER1593</v>
      </c>
      <c r="B816" s="14">
        <f>Txn_Details!F816</f>
        <v>45428</v>
      </c>
      <c r="C816" s="13" t="str">
        <f>Txn_Details!H816</f>
        <v>CUST7043</v>
      </c>
      <c r="D816" s="13" t="str">
        <f>Txn_Details!I816</f>
        <v>TeaLeaves</v>
      </c>
      <c r="E816" s="13">
        <f>VALUE(Txn_Details!J816)</f>
        <v>1</v>
      </c>
      <c r="F816" s="13">
        <f>value(Txn_Details!K816)</f>
        <v>60</v>
      </c>
    </row>
    <row r="817">
      <c r="A817" s="13" t="str">
        <f>Txn_Details!G817</f>
        <v>ORDER1593</v>
      </c>
      <c r="B817" s="14">
        <f>Txn_Details!F817</f>
        <v>45428</v>
      </c>
      <c r="C817" s="13" t="str">
        <f>Txn_Details!H817</f>
        <v>CUST7043</v>
      </c>
      <c r="D817" s="13" t="str">
        <f>Txn_Details!I817</f>
        <v>CoffeePowder</v>
      </c>
      <c r="E817" s="13">
        <f>VALUE(Txn_Details!J817)</f>
        <v>1</v>
      </c>
      <c r="F817" s="13">
        <f>value(Txn_Details!K817)</f>
        <v>45</v>
      </c>
    </row>
    <row r="818">
      <c r="A818" s="13" t="str">
        <f>Txn_Details!G818</f>
        <v>ORDER1592</v>
      </c>
      <c r="B818" s="14">
        <f>Txn_Details!F818</f>
        <v>45427</v>
      </c>
      <c r="C818" s="13" t="str">
        <f>Txn_Details!H818</f>
        <v>CUST4982</v>
      </c>
      <c r="D818" s="13" t="str">
        <f>Txn_Details!I818</f>
        <v>Biscuits</v>
      </c>
      <c r="E818" s="13">
        <f>VALUE(Txn_Details!J818)</f>
        <v>2</v>
      </c>
      <c r="F818" s="13">
        <f>value(Txn_Details!K818)</f>
        <v>40</v>
      </c>
    </row>
    <row r="819">
      <c r="A819" s="13" t="str">
        <f>Txn_Details!G819</f>
        <v>ORDER1592</v>
      </c>
      <c r="B819" s="14">
        <f>Txn_Details!F819</f>
        <v>45427</v>
      </c>
      <c r="C819" s="13" t="str">
        <f>Txn_Details!H819</f>
        <v>CUST4982</v>
      </c>
      <c r="D819" s="13" t="str">
        <f>Txn_Details!I819</f>
        <v>Chocolates</v>
      </c>
      <c r="E819" s="13">
        <f>VALUE(Txn_Details!J819)</f>
        <v>1</v>
      </c>
      <c r="F819" s="13">
        <f>value(Txn_Details!K819)</f>
        <v>50</v>
      </c>
    </row>
    <row r="820">
      <c r="A820" s="13" t="str">
        <f>Txn_Details!G820</f>
        <v>ORDER1591</v>
      </c>
      <c r="B820" s="14">
        <f>Txn_Details!F820</f>
        <v>45427</v>
      </c>
      <c r="C820" s="13" t="str">
        <f>Txn_Details!H820</f>
        <v>CUST2679</v>
      </c>
      <c r="D820" s="13" t="str">
        <f>Txn_Details!I820</f>
        <v>IceCream</v>
      </c>
      <c r="E820" s="13">
        <f>VALUE(Txn_Details!J820)</f>
        <v>1</v>
      </c>
      <c r="F820" s="13">
        <f>value(Txn_Details!K820)</f>
        <v>90</v>
      </c>
    </row>
    <row r="821">
      <c r="A821" s="13" t="str">
        <f>Txn_Details!G821</f>
        <v>ORDER1591</v>
      </c>
      <c r="B821" s="14">
        <f>Txn_Details!F821</f>
        <v>45427</v>
      </c>
      <c r="C821" s="13" t="str">
        <f>Txn_Details!H821</f>
        <v>CUST2679</v>
      </c>
      <c r="D821" s="13" t="str">
        <f>Txn_Details!I821</f>
        <v>SoftDrink</v>
      </c>
      <c r="E821" s="13">
        <f>VALUE(Txn_Details!J821)</f>
        <v>1</v>
      </c>
      <c r="F821" s="13">
        <f>value(Txn_Details!K821)</f>
        <v>50</v>
      </c>
    </row>
    <row r="822">
      <c r="A822" s="13" t="str">
        <f>Txn_Details!G822</f>
        <v>ORDER1590</v>
      </c>
      <c r="B822" s="14">
        <f>Txn_Details!F822</f>
        <v>45427</v>
      </c>
      <c r="C822" s="13" t="str">
        <f>Txn_Details!H822</f>
        <v>CUST2527</v>
      </c>
      <c r="D822" s="13" t="str">
        <f>Txn_Details!I822</f>
        <v>BasmatiRice</v>
      </c>
      <c r="E822" s="13">
        <f>VALUE(Txn_Details!J822)</f>
        <v>1</v>
      </c>
      <c r="F822" s="13">
        <f>value(Txn_Details!K822)</f>
        <v>60</v>
      </c>
    </row>
    <row r="823">
      <c r="A823" s="13" t="str">
        <f>Txn_Details!G823</f>
        <v>ORDER1590</v>
      </c>
      <c r="B823" s="14">
        <f>Txn_Details!F823</f>
        <v>45427</v>
      </c>
      <c r="C823" s="13" t="str">
        <f>Txn_Details!H823</f>
        <v>CUST2527</v>
      </c>
      <c r="D823" s="13" t="str">
        <f>Txn_Details!I823</f>
        <v>WholeWheatBread</v>
      </c>
      <c r="E823" s="13">
        <f>VALUE(Txn_Details!J823)</f>
        <v>1</v>
      </c>
      <c r="F823" s="13">
        <f>value(Txn_Details!K823)</f>
        <v>20</v>
      </c>
    </row>
    <row r="824">
      <c r="A824" s="13" t="str">
        <f>Txn_Details!G824</f>
        <v>ORDER1589</v>
      </c>
      <c r="B824" s="14">
        <f>Txn_Details!F824</f>
        <v>45427</v>
      </c>
      <c r="C824" s="13" t="str">
        <f>Txn_Details!H824</f>
        <v>CUST6228</v>
      </c>
      <c r="D824" s="13" t="str">
        <f>Txn_Details!I824</f>
        <v>FreshMilk</v>
      </c>
      <c r="E824" s="13">
        <f>VALUE(Txn_Details!J824)</f>
        <v>1</v>
      </c>
      <c r="F824" s="13">
        <f>value(Txn_Details!K824)</f>
        <v>30</v>
      </c>
    </row>
    <row r="825">
      <c r="A825" s="13" t="str">
        <f>Txn_Details!G825</f>
        <v>ORDER1589</v>
      </c>
      <c r="B825" s="14">
        <f>Txn_Details!F825</f>
        <v>45427</v>
      </c>
      <c r="C825" s="13" t="str">
        <f>Txn_Details!H825</f>
        <v>CUST6228</v>
      </c>
      <c r="D825" s="13" t="str">
        <f>Txn_Details!I825</f>
        <v>Eggs</v>
      </c>
      <c r="E825" s="13">
        <f>VALUE(Txn_Details!J825)</f>
        <v>2</v>
      </c>
      <c r="F825" s="13">
        <f>value(Txn_Details!K825)</f>
        <v>80</v>
      </c>
    </row>
    <row r="826">
      <c r="A826" s="13" t="str">
        <f>Txn_Details!G826</f>
        <v>ORDER1588</v>
      </c>
      <c r="B826" s="14">
        <f>Txn_Details!F826</f>
        <v>45427</v>
      </c>
      <c r="C826" s="13" t="str">
        <f>Txn_Details!H826</f>
        <v>CUST2982</v>
      </c>
      <c r="D826" s="13" t="str">
        <f>Txn_Details!I826</f>
        <v>ChickenBreast</v>
      </c>
      <c r="E826" s="13">
        <f>VALUE(Txn_Details!J826)</f>
        <v>1</v>
      </c>
      <c r="F826" s="13">
        <f>value(Txn_Details!K826)</f>
        <v>125</v>
      </c>
    </row>
    <row r="827">
      <c r="A827" s="13" t="str">
        <f>Txn_Details!G827</f>
        <v>ORDER1588</v>
      </c>
      <c r="B827" s="14">
        <f>Txn_Details!F827</f>
        <v>45427</v>
      </c>
      <c r="C827" s="13" t="str">
        <f>Txn_Details!H827</f>
        <v>CUST2982</v>
      </c>
      <c r="D827" s="13" t="str">
        <f>Txn_Details!I827</f>
        <v>Apples</v>
      </c>
      <c r="E827" s="13">
        <f>VALUE(Txn_Details!J827)</f>
        <v>2</v>
      </c>
      <c r="F827" s="13">
        <f>value(Txn_Details!K827)</f>
        <v>150</v>
      </c>
    </row>
    <row r="828">
      <c r="A828" s="13" t="str">
        <f>Txn_Details!G828</f>
        <v>ORDER1587</v>
      </c>
      <c r="B828" s="14">
        <f>Txn_Details!F828</f>
        <v>45427</v>
      </c>
      <c r="C828" s="13" t="str">
        <f>Txn_Details!H828</f>
        <v>CUST8317</v>
      </c>
      <c r="D828" s="13" t="str">
        <f>Txn_Details!I828</f>
        <v>Bananas</v>
      </c>
      <c r="E828" s="13">
        <f>VALUE(Txn_Details!J828)</f>
        <v>1</v>
      </c>
      <c r="F828" s="13">
        <f>value(Txn_Details!K828)</f>
        <v>25</v>
      </c>
    </row>
    <row r="829">
      <c r="A829" s="13" t="str">
        <f>Txn_Details!G829</f>
        <v>ORDER1587</v>
      </c>
      <c r="B829" s="14">
        <f>Txn_Details!F829</f>
        <v>45427</v>
      </c>
      <c r="C829" s="13" t="str">
        <f>Txn_Details!H829</f>
        <v>CUST8317</v>
      </c>
      <c r="D829" s="13" t="str">
        <f>Txn_Details!I829</f>
        <v>Potatoes</v>
      </c>
      <c r="E829" s="13">
        <f>VALUE(Txn_Details!J829)</f>
        <v>1</v>
      </c>
      <c r="F829" s="13">
        <f>value(Txn_Details!K829)</f>
        <v>15</v>
      </c>
    </row>
    <row r="830">
      <c r="A830" s="13" t="str">
        <f>Txn_Details!G830</f>
        <v>ORDER1586</v>
      </c>
      <c r="B830" s="14">
        <f>Txn_Details!F830</f>
        <v>45427</v>
      </c>
      <c r="C830" s="13" t="str">
        <f>Txn_Details!H830</f>
        <v>CUST7606</v>
      </c>
      <c r="D830" s="13" t="str">
        <f>Txn_Details!I830</f>
        <v>Onions</v>
      </c>
      <c r="E830" s="13">
        <f>VALUE(Txn_Details!J830)</f>
        <v>1</v>
      </c>
      <c r="F830" s="13">
        <f>value(Txn_Details!K830)</f>
        <v>12.5</v>
      </c>
    </row>
    <row r="831">
      <c r="A831" s="13" t="str">
        <f>Txn_Details!G831</f>
        <v>ORDER1586</v>
      </c>
      <c r="B831" s="14">
        <f>Txn_Details!F831</f>
        <v>45427</v>
      </c>
      <c r="C831" s="13" t="str">
        <f>Txn_Details!H831</f>
        <v>CUST7606</v>
      </c>
      <c r="D831" s="13" t="str">
        <f>Txn_Details!I831</f>
        <v>Paneer</v>
      </c>
      <c r="E831" s="13">
        <f>VALUE(Txn_Details!J831)</f>
        <v>1</v>
      </c>
      <c r="F831" s="13">
        <f>value(Txn_Details!K831)</f>
        <v>40</v>
      </c>
    </row>
    <row r="832">
      <c r="A832" s="13" t="str">
        <f>Txn_Details!G832</f>
        <v>ORDER1585</v>
      </c>
      <c r="B832" s="14">
        <f>Txn_Details!F832</f>
        <v>45427</v>
      </c>
      <c r="C832" s="13" t="str">
        <f>Txn_Details!H832</f>
        <v>CUST2188</v>
      </c>
      <c r="D832" s="13" t="str">
        <f>Txn_Details!I832</f>
        <v>Butter</v>
      </c>
      <c r="E832" s="13">
        <f>VALUE(Txn_Details!J832)</f>
        <v>1</v>
      </c>
      <c r="F832" s="13">
        <f>value(Txn_Details!K832)</f>
        <v>125</v>
      </c>
    </row>
    <row r="833">
      <c r="A833" s="13" t="str">
        <f>Txn_Details!G833</f>
        <v>ORDER1585</v>
      </c>
      <c r="B833" s="14">
        <f>Txn_Details!F833</f>
        <v>45427</v>
      </c>
      <c r="C833" s="13" t="str">
        <f>Txn_Details!H833</f>
        <v>CUST2188</v>
      </c>
      <c r="D833" s="13" t="str">
        <f>Txn_Details!I833</f>
        <v>CheeseSlices</v>
      </c>
      <c r="E833" s="13">
        <f>VALUE(Txn_Details!J833)</f>
        <v>1</v>
      </c>
      <c r="F833" s="13">
        <f>value(Txn_Details!K833)</f>
        <v>60</v>
      </c>
    </row>
    <row r="834">
      <c r="A834" s="13" t="str">
        <f>Txn_Details!G834</f>
        <v>ORDER1584</v>
      </c>
      <c r="B834" s="14">
        <f>Txn_Details!F834</f>
        <v>45427</v>
      </c>
      <c r="C834" s="13" t="str">
        <f>Txn_Details!H834</f>
        <v>CUST4485</v>
      </c>
      <c r="D834" s="13" t="str">
        <f>Txn_Details!I834</f>
        <v>Sugar</v>
      </c>
      <c r="E834" s="13">
        <f>VALUE(Txn_Details!J834)</f>
        <v>1</v>
      </c>
      <c r="F834" s="13">
        <f>value(Txn_Details!K834)</f>
        <v>22.5</v>
      </c>
    </row>
    <row r="835">
      <c r="A835" s="13" t="str">
        <f>Txn_Details!G835</f>
        <v>ORDER1584</v>
      </c>
      <c r="B835" s="14">
        <f>Txn_Details!F835</f>
        <v>45427</v>
      </c>
      <c r="C835" s="13" t="str">
        <f>Txn_Details!H835</f>
        <v>CUST4485</v>
      </c>
      <c r="D835" s="13" t="str">
        <f>Txn_Details!I835</f>
        <v>CookingOil</v>
      </c>
      <c r="E835" s="13">
        <f>VALUE(Txn_Details!J835)</f>
        <v>1</v>
      </c>
      <c r="F835" s="13">
        <f>value(Txn_Details!K835)</f>
        <v>75</v>
      </c>
    </row>
    <row r="836">
      <c r="A836" s="13" t="str">
        <f>Txn_Details!G836</f>
        <v>ORDER1583</v>
      </c>
      <c r="B836" s="14">
        <f>Txn_Details!F836</f>
        <v>45427</v>
      </c>
      <c r="C836" s="13" t="str">
        <f>Txn_Details!H836</f>
        <v>CUST9482</v>
      </c>
      <c r="D836" s="13" t="str">
        <f>Txn_Details!I836</f>
        <v>TeaLeaves</v>
      </c>
      <c r="E836" s="13">
        <f>VALUE(Txn_Details!J836)</f>
        <v>1</v>
      </c>
      <c r="F836" s="13">
        <f>value(Txn_Details!K836)</f>
        <v>60</v>
      </c>
    </row>
    <row r="837">
      <c r="A837" s="13" t="str">
        <f>Txn_Details!G837</f>
        <v>ORDER1583</v>
      </c>
      <c r="B837" s="14">
        <f>Txn_Details!F837</f>
        <v>45427</v>
      </c>
      <c r="C837" s="13" t="str">
        <f>Txn_Details!H837</f>
        <v>CUST9482</v>
      </c>
      <c r="D837" s="13" t="str">
        <f>Txn_Details!I837</f>
        <v>CoffeePowder</v>
      </c>
      <c r="E837" s="13">
        <f>VALUE(Txn_Details!J837)</f>
        <v>1</v>
      </c>
      <c r="F837" s="13">
        <f>value(Txn_Details!K837)</f>
        <v>45</v>
      </c>
    </row>
    <row r="838">
      <c r="A838" s="13" t="str">
        <f>Txn_Details!G838</f>
        <v>ORDER1582</v>
      </c>
      <c r="B838" s="14">
        <f>Txn_Details!F838</f>
        <v>45426</v>
      </c>
      <c r="C838" s="13" t="str">
        <f>Txn_Details!H838</f>
        <v>CUST3954</v>
      </c>
      <c r="D838" s="13" t="str">
        <f>Txn_Details!I838</f>
        <v>Biscuits</v>
      </c>
      <c r="E838" s="13">
        <f>VALUE(Txn_Details!J838)</f>
        <v>1</v>
      </c>
      <c r="F838" s="13">
        <f>value(Txn_Details!K838)</f>
        <v>20</v>
      </c>
    </row>
    <row r="839">
      <c r="A839" s="13" t="str">
        <f>Txn_Details!G839</f>
        <v>ORDER1582</v>
      </c>
      <c r="B839" s="14">
        <f>Txn_Details!F839</f>
        <v>45426</v>
      </c>
      <c r="C839" s="13" t="str">
        <f>Txn_Details!H839</f>
        <v>CUST3954</v>
      </c>
      <c r="D839" s="13" t="str">
        <f>Txn_Details!I839</f>
        <v>Chocolates</v>
      </c>
      <c r="E839" s="13">
        <f>VALUE(Txn_Details!J839)</f>
        <v>1</v>
      </c>
      <c r="F839" s="13">
        <f>value(Txn_Details!K839)</f>
        <v>50</v>
      </c>
    </row>
    <row r="840">
      <c r="A840" s="13" t="str">
        <f>Txn_Details!G840</f>
        <v>ORDER1581</v>
      </c>
      <c r="B840" s="14">
        <f>Txn_Details!F840</f>
        <v>45426</v>
      </c>
      <c r="C840" s="13" t="str">
        <f>Txn_Details!H840</f>
        <v>CUST1960</v>
      </c>
      <c r="D840" s="13" t="str">
        <f>Txn_Details!I840</f>
        <v>IceCream</v>
      </c>
      <c r="E840" s="13">
        <f>VALUE(Txn_Details!J840)</f>
        <v>1</v>
      </c>
      <c r="F840" s="13">
        <f>value(Txn_Details!K840)</f>
        <v>90</v>
      </c>
    </row>
    <row r="841">
      <c r="A841" s="13" t="str">
        <f>Txn_Details!G841</f>
        <v>ORDER1581</v>
      </c>
      <c r="B841" s="14">
        <f>Txn_Details!F841</f>
        <v>45426</v>
      </c>
      <c r="C841" s="13" t="str">
        <f>Txn_Details!H841</f>
        <v>CUST1960</v>
      </c>
      <c r="D841" s="13" t="str">
        <f>Txn_Details!I841</f>
        <v>SoftDrink</v>
      </c>
      <c r="E841" s="13">
        <f>VALUE(Txn_Details!J841)</f>
        <v>1</v>
      </c>
      <c r="F841" s="13">
        <f>value(Txn_Details!K841)</f>
        <v>50</v>
      </c>
    </row>
    <row r="842">
      <c r="A842" s="13" t="str">
        <f>Txn_Details!G842</f>
        <v>ORDER1580</v>
      </c>
      <c r="B842" s="14">
        <f>Txn_Details!F842</f>
        <v>45426</v>
      </c>
      <c r="C842" s="13" t="str">
        <f>Txn_Details!H842</f>
        <v>CUST6570</v>
      </c>
      <c r="D842" s="13" t="str">
        <f>Txn_Details!I842</f>
        <v>BasmatiRice</v>
      </c>
      <c r="E842" s="13">
        <f>VALUE(Txn_Details!J842)</f>
        <v>1</v>
      </c>
      <c r="F842" s="13">
        <f>value(Txn_Details!K842)</f>
        <v>60</v>
      </c>
    </row>
    <row r="843">
      <c r="A843" s="13" t="str">
        <f>Txn_Details!G843</f>
        <v>ORDER1580</v>
      </c>
      <c r="B843" s="14">
        <f>Txn_Details!F843</f>
        <v>45426</v>
      </c>
      <c r="C843" s="13" t="str">
        <f>Txn_Details!H843</f>
        <v>CUST6570</v>
      </c>
      <c r="D843" s="13" t="str">
        <f>Txn_Details!I843</f>
        <v>WholeWheatBread</v>
      </c>
      <c r="E843" s="13">
        <f>VALUE(Txn_Details!J843)</f>
        <v>1</v>
      </c>
      <c r="F843" s="13">
        <f>value(Txn_Details!K843)</f>
        <v>20</v>
      </c>
    </row>
    <row r="844">
      <c r="A844" s="13" t="str">
        <f>Txn_Details!G844</f>
        <v>ORDER1579</v>
      </c>
      <c r="B844" s="14">
        <f>Txn_Details!F844</f>
        <v>45426</v>
      </c>
      <c r="C844" s="13" t="str">
        <f>Txn_Details!H844</f>
        <v>CUST4022</v>
      </c>
      <c r="D844" s="13" t="str">
        <f>Txn_Details!I844</f>
        <v>FreshMilk</v>
      </c>
      <c r="E844" s="13">
        <f>VALUE(Txn_Details!J844)</f>
        <v>1</v>
      </c>
      <c r="F844" s="13">
        <f>value(Txn_Details!K844)</f>
        <v>30</v>
      </c>
    </row>
    <row r="845">
      <c r="A845" s="13" t="str">
        <f>Txn_Details!G845</f>
        <v>ORDER1579</v>
      </c>
      <c r="B845" s="14">
        <f>Txn_Details!F845</f>
        <v>45426</v>
      </c>
      <c r="C845" s="13" t="str">
        <f>Txn_Details!H845</f>
        <v>CUST4022</v>
      </c>
      <c r="D845" s="13" t="str">
        <f>Txn_Details!I845</f>
        <v>Eggs</v>
      </c>
      <c r="E845" s="13">
        <f>VALUE(Txn_Details!J845)</f>
        <v>1</v>
      </c>
      <c r="F845" s="13">
        <f>value(Txn_Details!K845)</f>
        <v>40</v>
      </c>
    </row>
    <row r="846">
      <c r="A846" s="13" t="str">
        <f>Txn_Details!G846</f>
        <v>ORDER1578</v>
      </c>
      <c r="B846" s="14">
        <f>Txn_Details!F846</f>
        <v>45426</v>
      </c>
      <c r="C846" s="13" t="str">
        <f>Txn_Details!H846</f>
        <v>CUST5488</v>
      </c>
      <c r="D846" s="13" t="str">
        <f>Txn_Details!I846</f>
        <v>ChickenBreast</v>
      </c>
      <c r="E846" s="13">
        <f>VALUE(Txn_Details!J846)</f>
        <v>1</v>
      </c>
      <c r="F846" s="13">
        <f>value(Txn_Details!K846)</f>
        <v>125</v>
      </c>
    </row>
    <row r="847">
      <c r="A847" s="13" t="str">
        <f>Txn_Details!G847</f>
        <v>ORDER1578</v>
      </c>
      <c r="B847" s="14">
        <f>Txn_Details!F847</f>
        <v>45426</v>
      </c>
      <c r="C847" s="13" t="str">
        <f>Txn_Details!H847</f>
        <v>CUST5488</v>
      </c>
      <c r="D847" s="13" t="str">
        <f>Txn_Details!I847</f>
        <v>Apples</v>
      </c>
      <c r="E847" s="13">
        <f>VALUE(Txn_Details!J847)</f>
        <v>1</v>
      </c>
      <c r="F847" s="13">
        <f>value(Txn_Details!K847)</f>
        <v>75</v>
      </c>
    </row>
    <row r="848">
      <c r="A848" s="13" t="str">
        <f>Txn_Details!G848</f>
        <v>ORDER1577</v>
      </c>
      <c r="B848" s="14">
        <f>Txn_Details!F848</f>
        <v>45426</v>
      </c>
      <c r="C848" s="13" t="str">
        <f>Txn_Details!H848</f>
        <v>CUST2679</v>
      </c>
      <c r="D848" s="13" t="str">
        <f>Txn_Details!I848</f>
        <v>Bananas</v>
      </c>
      <c r="E848" s="13">
        <f>VALUE(Txn_Details!J848)</f>
        <v>1</v>
      </c>
      <c r="F848" s="13">
        <f>value(Txn_Details!K848)</f>
        <v>25</v>
      </c>
    </row>
    <row r="849">
      <c r="A849" s="13" t="str">
        <f>Txn_Details!G849</f>
        <v>ORDER1577</v>
      </c>
      <c r="B849" s="14">
        <f>Txn_Details!F849</f>
        <v>45426</v>
      </c>
      <c r="C849" s="13" t="str">
        <f>Txn_Details!H849</f>
        <v>CUST2679</v>
      </c>
      <c r="D849" s="13" t="str">
        <f>Txn_Details!I849</f>
        <v>Potatoes</v>
      </c>
      <c r="E849" s="13">
        <f>VALUE(Txn_Details!J849)</f>
        <v>1</v>
      </c>
      <c r="F849" s="13">
        <f>value(Txn_Details!K849)</f>
        <v>15</v>
      </c>
    </row>
    <row r="850">
      <c r="A850" s="13" t="str">
        <f>Txn_Details!G850</f>
        <v>ORDER1576</v>
      </c>
      <c r="B850" s="14">
        <f>Txn_Details!F850</f>
        <v>45426</v>
      </c>
      <c r="C850" s="13" t="str">
        <f>Txn_Details!H850</f>
        <v>CUST1803</v>
      </c>
      <c r="D850" s="13" t="str">
        <f>Txn_Details!I850</f>
        <v>Onions</v>
      </c>
      <c r="E850" s="13">
        <f>VALUE(Txn_Details!J850)</f>
        <v>1</v>
      </c>
      <c r="F850" s="13">
        <f>value(Txn_Details!K850)</f>
        <v>12.5</v>
      </c>
    </row>
    <row r="851">
      <c r="A851" s="13" t="str">
        <f>Txn_Details!G851</f>
        <v>ORDER1576</v>
      </c>
      <c r="B851" s="14">
        <f>Txn_Details!F851</f>
        <v>45426</v>
      </c>
      <c r="C851" s="13" t="str">
        <f>Txn_Details!H851</f>
        <v>CUST1803</v>
      </c>
      <c r="D851" s="13" t="str">
        <f>Txn_Details!I851</f>
        <v>Paneer</v>
      </c>
      <c r="E851" s="13">
        <f>VALUE(Txn_Details!J851)</f>
        <v>1</v>
      </c>
      <c r="F851" s="13">
        <f>value(Txn_Details!K851)</f>
        <v>40</v>
      </c>
    </row>
    <row r="852">
      <c r="A852" s="13" t="str">
        <f>Txn_Details!G852</f>
        <v>ORDER1575</v>
      </c>
      <c r="B852" s="14">
        <f>Txn_Details!F852</f>
        <v>45426</v>
      </c>
      <c r="C852" s="13" t="str">
        <f>Txn_Details!H852</f>
        <v>CUST6210</v>
      </c>
      <c r="D852" s="13" t="str">
        <f>Txn_Details!I852</f>
        <v>Butter</v>
      </c>
      <c r="E852" s="13">
        <f>VALUE(Txn_Details!J852)</f>
        <v>1</v>
      </c>
      <c r="F852" s="13">
        <f>value(Txn_Details!K852)</f>
        <v>125</v>
      </c>
    </row>
    <row r="853">
      <c r="A853" s="13" t="str">
        <f>Txn_Details!G853</f>
        <v>ORDER1575</v>
      </c>
      <c r="B853" s="14">
        <f>Txn_Details!F853</f>
        <v>45426</v>
      </c>
      <c r="C853" s="13" t="str">
        <f>Txn_Details!H853</f>
        <v>CUST6210</v>
      </c>
      <c r="D853" s="13" t="str">
        <f>Txn_Details!I853</f>
        <v>CheeseSlices</v>
      </c>
      <c r="E853" s="13">
        <f>VALUE(Txn_Details!J853)</f>
        <v>1</v>
      </c>
      <c r="F853" s="13">
        <f>value(Txn_Details!K853)</f>
        <v>60</v>
      </c>
    </row>
    <row r="854">
      <c r="A854" s="13" t="str">
        <f>Txn_Details!G854</f>
        <v>ORDER1574</v>
      </c>
      <c r="B854" s="14">
        <f>Txn_Details!F854</f>
        <v>45426</v>
      </c>
      <c r="C854" s="13" t="str">
        <f>Txn_Details!H854</f>
        <v>CUST2832</v>
      </c>
      <c r="D854" s="13" t="str">
        <f>Txn_Details!I854</f>
        <v>Sugar</v>
      </c>
      <c r="E854" s="13">
        <f>VALUE(Txn_Details!J854)</f>
        <v>1</v>
      </c>
      <c r="F854" s="13">
        <f>value(Txn_Details!K854)</f>
        <v>22.5</v>
      </c>
    </row>
    <row r="855">
      <c r="A855" s="13" t="str">
        <f>Txn_Details!G855</f>
        <v>ORDER1574</v>
      </c>
      <c r="B855" s="14">
        <f>Txn_Details!F855</f>
        <v>45426</v>
      </c>
      <c r="C855" s="13" t="str">
        <f>Txn_Details!H855</f>
        <v>CUST2832</v>
      </c>
      <c r="D855" s="13" t="str">
        <f>Txn_Details!I855</f>
        <v>CookingOil</v>
      </c>
      <c r="E855" s="13">
        <f>VALUE(Txn_Details!J855)</f>
        <v>2</v>
      </c>
      <c r="F855" s="13">
        <f>value(Txn_Details!K855)</f>
        <v>150</v>
      </c>
    </row>
    <row r="856">
      <c r="A856" s="13" t="str">
        <f>Txn_Details!G856</f>
        <v>ORDER1573</v>
      </c>
      <c r="B856" s="14">
        <f>Txn_Details!F856</f>
        <v>45426</v>
      </c>
      <c r="C856" s="13" t="str">
        <f>Txn_Details!H856</f>
        <v>CUST4788</v>
      </c>
      <c r="D856" s="13" t="str">
        <f>Txn_Details!I856</f>
        <v>TeaLeaves</v>
      </c>
      <c r="E856" s="13">
        <f>VALUE(Txn_Details!J856)</f>
        <v>1</v>
      </c>
      <c r="F856" s="13">
        <f>value(Txn_Details!K856)</f>
        <v>60</v>
      </c>
    </row>
    <row r="857">
      <c r="A857" s="13" t="str">
        <f>Txn_Details!G857</f>
        <v>ORDER1573</v>
      </c>
      <c r="B857" s="14">
        <f>Txn_Details!F857</f>
        <v>45426</v>
      </c>
      <c r="C857" s="13" t="str">
        <f>Txn_Details!H857</f>
        <v>CUST4788</v>
      </c>
      <c r="D857" s="13" t="str">
        <f>Txn_Details!I857</f>
        <v>CoffeePowder</v>
      </c>
      <c r="E857" s="13">
        <f>VALUE(Txn_Details!J857)</f>
        <v>1</v>
      </c>
      <c r="F857" s="13">
        <f>value(Txn_Details!K857)</f>
        <v>45</v>
      </c>
    </row>
    <row r="858">
      <c r="A858" s="13" t="str">
        <f>Txn_Details!G858</f>
        <v>ORDER1572</v>
      </c>
      <c r="B858" s="14">
        <f>Txn_Details!F858</f>
        <v>45425</v>
      </c>
      <c r="C858" s="13" t="str">
        <f>Txn_Details!H858</f>
        <v>CUST4475</v>
      </c>
      <c r="D858" s="13" t="str">
        <f>Txn_Details!I858</f>
        <v>Biscuits</v>
      </c>
      <c r="E858" s="13">
        <f>VALUE(Txn_Details!J858)</f>
        <v>1</v>
      </c>
      <c r="F858" s="13">
        <f>value(Txn_Details!K858)</f>
        <v>20</v>
      </c>
    </row>
    <row r="859">
      <c r="A859" s="13" t="str">
        <f>Txn_Details!G859</f>
        <v>ORDER1572</v>
      </c>
      <c r="B859" s="14">
        <f>Txn_Details!F859</f>
        <v>45425</v>
      </c>
      <c r="C859" s="13" t="str">
        <f>Txn_Details!H859</f>
        <v>CUST4475</v>
      </c>
      <c r="D859" s="13" t="str">
        <f>Txn_Details!I859</f>
        <v>Chocolates</v>
      </c>
      <c r="E859" s="13">
        <f>VALUE(Txn_Details!J859)</f>
        <v>1</v>
      </c>
      <c r="F859" s="13">
        <f>value(Txn_Details!K859)</f>
        <v>50</v>
      </c>
    </row>
    <row r="860">
      <c r="A860" s="13" t="str">
        <f>Txn_Details!G860</f>
        <v>ORDER1571</v>
      </c>
      <c r="B860" s="14">
        <f>Txn_Details!F860</f>
        <v>45425</v>
      </c>
      <c r="C860" s="13" t="str">
        <f>Txn_Details!H860</f>
        <v>CUST7909</v>
      </c>
      <c r="D860" s="13" t="str">
        <f>Txn_Details!I860</f>
        <v>IceCream</v>
      </c>
      <c r="E860" s="13">
        <f>VALUE(Txn_Details!J860)</f>
        <v>1</v>
      </c>
      <c r="F860" s="13">
        <f>value(Txn_Details!K860)</f>
        <v>90</v>
      </c>
    </row>
    <row r="861">
      <c r="A861" s="13" t="str">
        <f>Txn_Details!G861</f>
        <v>ORDER1571</v>
      </c>
      <c r="B861" s="14">
        <f>Txn_Details!F861</f>
        <v>45425</v>
      </c>
      <c r="C861" s="13" t="str">
        <f>Txn_Details!H861</f>
        <v>CUST7909</v>
      </c>
      <c r="D861" s="13" t="str">
        <f>Txn_Details!I861</f>
        <v>SoftDrink</v>
      </c>
      <c r="E861" s="13">
        <f>VALUE(Txn_Details!J861)</f>
        <v>1</v>
      </c>
      <c r="F861" s="13">
        <f>value(Txn_Details!K861)</f>
        <v>50</v>
      </c>
    </row>
    <row r="862">
      <c r="A862" s="13" t="str">
        <f>Txn_Details!G862</f>
        <v>ORDER1570</v>
      </c>
      <c r="B862" s="14">
        <f>Txn_Details!F862</f>
        <v>45425</v>
      </c>
      <c r="C862" s="13" t="str">
        <f>Txn_Details!H862</f>
        <v>CUST8484</v>
      </c>
      <c r="D862" s="13" t="str">
        <f>Txn_Details!I862</f>
        <v>BasmatiRice</v>
      </c>
      <c r="E862" s="13">
        <f>VALUE(Txn_Details!J862)</f>
        <v>1</v>
      </c>
      <c r="F862" s="13">
        <f>value(Txn_Details!K862)</f>
        <v>60</v>
      </c>
    </row>
    <row r="863">
      <c r="A863" s="13" t="str">
        <f>Txn_Details!G863</f>
        <v>ORDER1570</v>
      </c>
      <c r="B863" s="14">
        <f>Txn_Details!F863</f>
        <v>45425</v>
      </c>
      <c r="C863" s="13" t="str">
        <f>Txn_Details!H863</f>
        <v>CUST8484</v>
      </c>
      <c r="D863" s="13" t="str">
        <f>Txn_Details!I863</f>
        <v>WholeWheatBread</v>
      </c>
      <c r="E863" s="13">
        <f>VALUE(Txn_Details!J863)</f>
        <v>1</v>
      </c>
      <c r="F863" s="13">
        <f>value(Txn_Details!K863)</f>
        <v>20</v>
      </c>
    </row>
    <row r="864">
      <c r="A864" s="13" t="str">
        <f>Txn_Details!G864</f>
        <v>ORDER1569</v>
      </c>
      <c r="B864" s="14">
        <f>Txn_Details!F864</f>
        <v>45425</v>
      </c>
      <c r="C864" s="13" t="str">
        <f>Txn_Details!H864</f>
        <v>CUST6963</v>
      </c>
      <c r="D864" s="13" t="str">
        <f>Txn_Details!I864</f>
        <v>FreshMilk</v>
      </c>
      <c r="E864" s="13">
        <f>VALUE(Txn_Details!J864)</f>
        <v>1</v>
      </c>
      <c r="F864" s="13">
        <f>value(Txn_Details!K864)</f>
        <v>30</v>
      </c>
    </row>
    <row r="865">
      <c r="A865" s="13" t="str">
        <f>Txn_Details!G865</f>
        <v>ORDER1569</v>
      </c>
      <c r="B865" s="14">
        <f>Txn_Details!F865</f>
        <v>45425</v>
      </c>
      <c r="C865" s="13" t="str">
        <f>Txn_Details!H865</f>
        <v>CUST6963</v>
      </c>
      <c r="D865" s="13" t="str">
        <f>Txn_Details!I865</f>
        <v>Eggs</v>
      </c>
      <c r="E865" s="13">
        <f>VALUE(Txn_Details!J865)</f>
        <v>2</v>
      </c>
      <c r="F865" s="13">
        <f>value(Txn_Details!K865)</f>
        <v>80</v>
      </c>
    </row>
    <row r="866">
      <c r="A866" s="13" t="str">
        <f>Txn_Details!G866</f>
        <v>ORDER1568</v>
      </c>
      <c r="B866" s="14">
        <f>Txn_Details!F866</f>
        <v>45425</v>
      </c>
      <c r="C866" s="13" t="str">
        <f>Txn_Details!H866</f>
        <v>CUST8836</v>
      </c>
      <c r="D866" s="13" t="str">
        <f>Txn_Details!I866</f>
        <v>ChickenBreast</v>
      </c>
      <c r="E866" s="13">
        <f>VALUE(Txn_Details!J866)</f>
        <v>1</v>
      </c>
      <c r="F866" s="13">
        <f>value(Txn_Details!K866)</f>
        <v>125</v>
      </c>
    </row>
    <row r="867">
      <c r="A867" s="13" t="str">
        <f>Txn_Details!G867</f>
        <v>ORDER1568</v>
      </c>
      <c r="B867" s="14">
        <f>Txn_Details!F867</f>
        <v>45425</v>
      </c>
      <c r="C867" s="13" t="str">
        <f>Txn_Details!H867</f>
        <v>CUST8836</v>
      </c>
      <c r="D867" s="13" t="str">
        <f>Txn_Details!I867</f>
        <v>Apples</v>
      </c>
      <c r="E867" s="13">
        <f>VALUE(Txn_Details!J867)</f>
        <v>1</v>
      </c>
      <c r="F867" s="13">
        <f>value(Txn_Details!K867)</f>
        <v>75</v>
      </c>
    </row>
    <row r="868">
      <c r="A868" s="13" t="str">
        <f>Txn_Details!G868</f>
        <v>ORDER1567</v>
      </c>
      <c r="B868" s="14">
        <f>Txn_Details!F868</f>
        <v>45425</v>
      </c>
      <c r="C868" s="13" t="str">
        <f>Txn_Details!H868</f>
        <v>CUST8836</v>
      </c>
      <c r="D868" s="13" t="str">
        <f>Txn_Details!I868</f>
        <v>Bananas</v>
      </c>
      <c r="E868" s="13">
        <f>VALUE(Txn_Details!J868)</f>
        <v>1</v>
      </c>
      <c r="F868" s="13">
        <f>value(Txn_Details!K868)</f>
        <v>25</v>
      </c>
    </row>
    <row r="869">
      <c r="A869" s="13" t="str">
        <f>Txn_Details!G869</f>
        <v>ORDER1567</v>
      </c>
      <c r="B869" s="14">
        <f>Txn_Details!F869</f>
        <v>45425</v>
      </c>
      <c r="C869" s="13" t="str">
        <f>Txn_Details!H869</f>
        <v>CUST8836</v>
      </c>
      <c r="D869" s="13" t="str">
        <f>Txn_Details!I869</f>
        <v>Potatoes</v>
      </c>
      <c r="E869" s="13">
        <f>VALUE(Txn_Details!J869)</f>
        <v>1</v>
      </c>
      <c r="F869" s="13">
        <f>value(Txn_Details!K869)</f>
        <v>15</v>
      </c>
    </row>
    <row r="870">
      <c r="A870" s="13" t="str">
        <f>Txn_Details!G870</f>
        <v>ORDER1566</v>
      </c>
      <c r="B870" s="14">
        <f>Txn_Details!F870</f>
        <v>45425</v>
      </c>
      <c r="C870" s="13" t="str">
        <f>Txn_Details!H870</f>
        <v>CUST4982</v>
      </c>
      <c r="D870" s="13" t="str">
        <f>Txn_Details!I870</f>
        <v>Onions</v>
      </c>
      <c r="E870" s="13">
        <f>VALUE(Txn_Details!J870)</f>
        <v>1</v>
      </c>
      <c r="F870" s="13">
        <f>value(Txn_Details!K870)</f>
        <v>12.5</v>
      </c>
    </row>
    <row r="871">
      <c r="A871" s="13" t="str">
        <f>Txn_Details!G871</f>
        <v>ORDER1566</v>
      </c>
      <c r="B871" s="14">
        <f>Txn_Details!F871</f>
        <v>45425</v>
      </c>
      <c r="C871" s="13" t="str">
        <f>Txn_Details!H871</f>
        <v>CUST4982</v>
      </c>
      <c r="D871" s="13" t="str">
        <f>Txn_Details!I871</f>
        <v>Paneer</v>
      </c>
      <c r="E871" s="13">
        <f>VALUE(Txn_Details!J871)</f>
        <v>1</v>
      </c>
      <c r="F871" s="13">
        <f>value(Txn_Details!K871)</f>
        <v>40</v>
      </c>
    </row>
    <row r="872">
      <c r="A872" s="13" t="str">
        <f>Txn_Details!G872</f>
        <v>ORDER1565</v>
      </c>
      <c r="B872" s="14">
        <f>Txn_Details!F872</f>
        <v>45425</v>
      </c>
      <c r="C872" s="13" t="str">
        <f>Txn_Details!H872</f>
        <v>CUST4759</v>
      </c>
      <c r="D872" s="13" t="str">
        <f>Txn_Details!I872</f>
        <v>Butter</v>
      </c>
      <c r="E872" s="13">
        <f>VALUE(Txn_Details!J872)</f>
        <v>1</v>
      </c>
      <c r="F872" s="13">
        <f>value(Txn_Details!K872)</f>
        <v>125</v>
      </c>
    </row>
    <row r="873">
      <c r="A873" s="13" t="str">
        <f>Txn_Details!G873</f>
        <v>ORDER1565</v>
      </c>
      <c r="B873" s="14">
        <f>Txn_Details!F873</f>
        <v>45425</v>
      </c>
      <c r="C873" s="13" t="str">
        <f>Txn_Details!H873</f>
        <v>CUST4759</v>
      </c>
      <c r="D873" s="13" t="str">
        <f>Txn_Details!I873</f>
        <v>CheeseSlices</v>
      </c>
      <c r="E873" s="13">
        <f>VALUE(Txn_Details!J873)</f>
        <v>1</v>
      </c>
      <c r="F873" s="13">
        <f>value(Txn_Details!K873)</f>
        <v>60</v>
      </c>
    </row>
    <row r="874">
      <c r="A874" s="13" t="str">
        <f>Txn_Details!G874</f>
        <v>ORDER1564</v>
      </c>
      <c r="B874" s="14">
        <f>Txn_Details!F874</f>
        <v>45425</v>
      </c>
      <c r="C874" s="13" t="str">
        <f>Txn_Details!H874</f>
        <v>CUST2679</v>
      </c>
      <c r="D874" s="13" t="str">
        <f>Txn_Details!I874</f>
        <v>Sugar</v>
      </c>
      <c r="E874" s="13">
        <f>VALUE(Txn_Details!J874)</f>
        <v>1</v>
      </c>
      <c r="F874" s="13">
        <f>value(Txn_Details!K874)</f>
        <v>22.5</v>
      </c>
    </row>
    <row r="875">
      <c r="A875" s="13" t="str">
        <f>Txn_Details!G875</f>
        <v>ORDER1564</v>
      </c>
      <c r="B875" s="14">
        <f>Txn_Details!F875</f>
        <v>45425</v>
      </c>
      <c r="C875" s="13" t="str">
        <f>Txn_Details!H875</f>
        <v>CUST2679</v>
      </c>
      <c r="D875" s="13" t="str">
        <f>Txn_Details!I875</f>
        <v>CookingOil</v>
      </c>
      <c r="E875" s="13">
        <f>VALUE(Txn_Details!J875)</f>
        <v>1</v>
      </c>
      <c r="F875" s="13">
        <f>value(Txn_Details!K875)</f>
        <v>75</v>
      </c>
    </row>
    <row r="876">
      <c r="A876" s="13" t="str">
        <f>Txn_Details!G876</f>
        <v>ORDER1563</v>
      </c>
      <c r="B876" s="14">
        <f>Txn_Details!F876</f>
        <v>45425</v>
      </c>
      <c r="C876" s="13" t="str">
        <f>Txn_Details!H876</f>
        <v>CUST4765</v>
      </c>
      <c r="D876" s="13" t="str">
        <f>Txn_Details!I876</f>
        <v>TeaLeaves</v>
      </c>
      <c r="E876" s="13">
        <f>VALUE(Txn_Details!J876)</f>
        <v>1</v>
      </c>
      <c r="F876" s="13">
        <f>value(Txn_Details!K876)</f>
        <v>60</v>
      </c>
    </row>
    <row r="877">
      <c r="A877" s="13" t="str">
        <f>Txn_Details!G877</f>
        <v>ORDER1563</v>
      </c>
      <c r="B877" s="14">
        <f>Txn_Details!F877</f>
        <v>45425</v>
      </c>
      <c r="C877" s="13" t="str">
        <f>Txn_Details!H877</f>
        <v>CUST4765</v>
      </c>
      <c r="D877" s="13" t="str">
        <f>Txn_Details!I877</f>
        <v>CoffeePowder</v>
      </c>
      <c r="E877" s="13">
        <f>VALUE(Txn_Details!J877)</f>
        <v>1</v>
      </c>
      <c r="F877" s="13">
        <f>value(Txn_Details!K877)</f>
        <v>45</v>
      </c>
    </row>
    <row r="878">
      <c r="A878" s="13" t="str">
        <f>Txn_Details!G878</f>
        <v>ORDER1562</v>
      </c>
      <c r="B878" s="14">
        <f>Txn_Details!F878</f>
        <v>45425</v>
      </c>
      <c r="C878" s="13" t="str">
        <f>Txn_Details!H878</f>
        <v>CUST4271</v>
      </c>
      <c r="D878" s="13" t="str">
        <f>Txn_Details!I878</f>
        <v>Biscuits</v>
      </c>
      <c r="E878" s="13">
        <f>VALUE(Txn_Details!J878)</f>
        <v>1</v>
      </c>
      <c r="F878" s="13">
        <f>value(Txn_Details!K878)</f>
        <v>20</v>
      </c>
    </row>
    <row r="879">
      <c r="A879" s="13" t="str">
        <f>Txn_Details!G879</f>
        <v>ORDER1562</v>
      </c>
      <c r="B879" s="14">
        <f>Txn_Details!F879</f>
        <v>45425</v>
      </c>
      <c r="C879" s="13" t="str">
        <f>Txn_Details!H879</f>
        <v>CUST4271</v>
      </c>
      <c r="D879" s="13" t="str">
        <f>Txn_Details!I879</f>
        <v>Chocolates</v>
      </c>
      <c r="E879" s="13">
        <f>VALUE(Txn_Details!J879)</f>
        <v>1</v>
      </c>
      <c r="F879" s="13">
        <f>value(Txn_Details!K879)</f>
        <v>50</v>
      </c>
    </row>
    <row r="880">
      <c r="A880" s="13" t="str">
        <f>Txn_Details!G880</f>
        <v>ORDER1561</v>
      </c>
      <c r="B880" s="14">
        <f>Txn_Details!F880</f>
        <v>45425</v>
      </c>
      <c r="C880" s="13" t="str">
        <f>Txn_Details!H880</f>
        <v>CUST1514</v>
      </c>
      <c r="D880" s="13" t="str">
        <f>Txn_Details!I880</f>
        <v>IceCream</v>
      </c>
      <c r="E880" s="13">
        <f>VALUE(Txn_Details!J880)</f>
        <v>2</v>
      </c>
      <c r="F880" s="13">
        <f>value(Txn_Details!K880)</f>
        <v>180</v>
      </c>
    </row>
    <row r="881">
      <c r="A881" s="13" t="str">
        <f>Txn_Details!G881</f>
        <v>ORDER1561</v>
      </c>
      <c r="B881" s="14">
        <f>Txn_Details!F881</f>
        <v>45425</v>
      </c>
      <c r="C881" s="13" t="str">
        <f>Txn_Details!H881</f>
        <v>CUST1514</v>
      </c>
      <c r="D881" s="13" t="str">
        <f>Txn_Details!I881</f>
        <v>SoftDrink</v>
      </c>
      <c r="E881" s="13">
        <f>VALUE(Txn_Details!J881)</f>
        <v>1</v>
      </c>
      <c r="F881" s="13">
        <f>value(Txn_Details!K881)</f>
        <v>50</v>
      </c>
    </row>
    <row r="882">
      <c r="A882" s="13" t="str">
        <f>Txn_Details!G882</f>
        <v>ORDER1560</v>
      </c>
      <c r="B882" s="14">
        <f>Txn_Details!F882</f>
        <v>45425</v>
      </c>
      <c r="C882" s="13" t="str">
        <f>Txn_Details!H882</f>
        <v>CUST5687</v>
      </c>
      <c r="D882" s="13" t="str">
        <f>Txn_Details!I882</f>
        <v>BasmatiRice</v>
      </c>
      <c r="E882" s="13">
        <f>VALUE(Txn_Details!J882)</f>
        <v>2</v>
      </c>
      <c r="F882" s="13">
        <f>value(Txn_Details!K882)</f>
        <v>120</v>
      </c>
    </row>
    <row r="883">
      <c r="A883" s="13" t="str">
        <f>Txn_Details!G883</f>
        <v>ORDER1560</v>
      </c>
      <c r="B883" s="14">
        <f>Txn_Details!F883</f>
        <v>45425</v>
      </c>
      <c r="C883" s="13" t="str">
        <f>Txn_Details!H883</f>
        <v>CUST5687</v>
      </c>
      <c r="D883" s="13" t="str">
        <f>Txn_Details!I883</f>
        <v>WholeWheatBread</v>
      </c>
      <c r="E883" s="13">
        <f>VALUE(Txn_Details!J883)</f>
        <v>1</v>
      </c>
      <c r="F883" s="13">
        <f>value(Txn_Details!K883)</f>
        <v>20</v>
      </c>
    </row>
    <row r="884">
      <c r="A884" s="13" t="str">
        <f>Txn_Details!G884</f>
        <v>ORDER1559</v>
      </c>
      <c r="B884" s="14">
        <f>Txn_Details!F884</f>
        <v>45425</v>
      </c>
      <c r="C884" s="13" t="str">
        <f>Txn_Details!H884</f>
        <v>CUST4675</v>
      </c>
      <c r="D884" s="13" t="str">
        <f>Txn_Details!I884</f>
        <v>FreshMilk</v>
      </c>
      <c r="E884" s="13">
        <f>VALUE(Txn_Details!J884)</f>
        <v>1</v>
      </c>
      <c r="F884" s="13">
        <f>value(Txn_Details!K884)</f>
        <v>30</v>
      </c>
    </row>
    <row r="885">
      <c r="A885" s="13" t="str">
        <f>Txn_Details!G885</f>
        <v>ORDER1559</v>
      </c>
      <c r="B885" s="14">
        <f>Txn_Details!F885</f>
        <v>45425</v>
      </c>
      <c r="C885" s="13" t="str">
        <f>Txn_Details!H885</f>
        <v>CUST4675</v>
      </c>
      <c r="D885" s="13" t="str">
        <f>Txn_Details!I885</f>
        <v>Eggs</v>
      </c>
      <c r="E885" s="13">
        <f>VALUE(Txn_Details!J885)</f>
        <v>2</v>
      </c>
      <c r="F885" s="13">
        <f>value(Txn_Details!K885)</f>
        <v>80</v>
      </c>
    </row>
    <row r="886">
      <c r="A886" s="13" t="str">
        <f>Txn_Details!G886</f>
        <v>ORDER1558</v>
      </c>
      <c r="B886" s="14">
        <f>Txn_Details!F886</f>
        <v>45425</v>
      </c>
      <c r="C886" s="13" t="str">
        <f>Txn_Details!H886</f>
        <v>CUST1509</v>
      </c>
      <c r="D886" s="13" t="str">
        <f>Txn_Details!I886</f>
        <v>ChickenBreast</v>
      </c>
      <c r="E886" s="13">
        <f>VALUE(Txn_Details!J886)</f>
        <v>1</v>
      </c>
      <c r="F886" s="13">
        <f>value(Txn_Details!K886)</f>
        <v>125</v>
      </c>
    </row>
    <row r="887">
      <c r="A887" s="13" t="str">
        <f>Txn_Details!G887</f>
        <v>ORDER1558</v>
      </c>
      <c r="B887" s="14">
        <f>Txn_Details!F887</f>
        <v>45425</v>
      </c>
      <c r="C887" s="13" t="str">
        <f>Txn_Details!H887</f>
        <v>CUST1509</v>
      </c>
      <c r="D887" s="13" t="str">
        <f>Txn_Details!I887</f>
        <v>Apples</v>
      </c>
      <c r="E887" s="13">
        <f>VALUE(Txn_Details!J887)</f>
        <v>1</v>
      </c>
      <c r="F887" s="13">
        <f>value(Txn_Details!K887)</f>
        <v>75</v>
      </c>
    </row>
    <row r="888">
      <c r="A888" s="13" t="str">
        <f>Txn_Details!G888</f>
        <v>ORDER1557</v>
      </c>
      <c r="B888" s="14">
        <f>Txn_Details!F888</f>
        <v>45425</v>
      </c>
      <c r="C888" s="13" t="str">
        <f>Txn_Details!H888</f>
        <v>CUST1960</v>
      </c>
      <c r="D888" s="13" t="str">
        <f>Txn_Details!I888</f>
        <v>Bananas</v>
      </c>
      <c r="E888" s="13">
        <f>VALUE(Txn_Details!J888)</f>
        <v>2</v>
      </c>
      <c r="F888" s="13">
        <f>value(Txn_Details!K888)</f>
        <v>50</v>
      </c>
    </row>
    <row r="889">
      <c r="A889" s="13" t="str">
        <f>Txn_Details!G889</f>
        <v>ORDER1557</v>
      </c>
      <c r="B889" s="14">
        <f>Txn_Details!F889</f>
        <v>45425</v>
      </c>
      <c r="C889" s="13" t="str">
        <f>Txn_Details!H889</f>
        <v>CUST1960</v>
      </c>
      <c r="D889" s="13" t="str">
        <f>Txn_Details!I889</f>
        <v>Potatoes</v>
      </c>
      <c r="E889" s="13">
        <f>VALUE(Txn_Details!J889)</f>
        <v>1</v>
      </c>
      <c r="F889" s="13">
        <f>value(Txn_Details!K889)</f>
        <v>15</v>
      </c>
    </row>
    <row r="890">
      <c r="A890" s="13" t="str">
        <f>Txn_Details!G890</f>
        <v>ORDER1556</v>
      </c>
      <c r="B890" s="14">
        <f>Txn_Details!F890</f>
        <v>45424</v>
      </c>
      <c r="C890" s="13" t="str">
        <f>Txn_Details!H890</f>
        <v>CUST6570</v>
      </c>
      <c r="D890" s="13" t="str">
        <f>Txn_Details!I890</f>
        <v>Onions</v>
      </c>
      <c r="E890" s="13">
        <f>VALUE(Txn_Details!J890)</f>
        <v>2</v>
      </c>
      <c r="F890" s="13">
        <f>value(Txn_Details!K890)</f>
        <v>25</v>
      </c>
    </row>
    <row r="891">
      <c r="A891" s="13" t="str">
        <f>Txn_Details!G891</f>
        <v>ORDER1556</v>
      </c>
      <c r="B891" s="14">
        <f>Txn_Details!F891</f>
        <v>45424</v>
      </c>
      <c r="C891" s="13" t="str">
        <f>Txn_Details!H891</f>
        <v>CUST6570</v>
      </c>
      <c r="D891" s="13" t="str">
        <f>Txn_Details!I891</f>
        <v>Paneer</v>
      </c>
      <c r="E891" s="13">
        <f>VALUE(Txn_Details!J891)</f>
        <v>1</v>
      </c>
      <c r="F891" s="13">
        <f>value(Txn_Details!K891)</f>
        <v>40</v>
      </c>
    </row>
    <row r="892">
      <c r="A892" s="13" t="str">
        <f>Txn_Details!G892</f>
        <v>ORDER1555</v>
      </c>
      <c r="B892" s="14">
        <f>Txn_Details!F892</f>
        <v>45424</v>
      </c>
      <c r="C892" s="13" t="str">
        <f>Txn_Details!H892</f>
        <v>CUST2527</v>
      </c>
      <c r="D892" s="13" t="str">
        <f>Txn_Details!I892</f>
        <v>Butter</v>
      </c>
      <c r="E892" s="13">
        <f>VALUE(Txn_Details!J892)</f>
        <v>1</v>
      </c>
      <c r="F892" s="13">
        <f>value(Txn_Details!K892)</f>
        <v>125</v>
      </c>
    </row>
    <row r="893">
      <c r="A893" s="13" t="str">
        <f>Txn_Details!G893</f>
        <v>ORDER1555</v>
      </c>
      <c r="B893" s="14">
        <f>Txn_Details!F893</f>
        <v>45424</v>
      </c>
      <c r="C893" s="13" t="str">
        <f>Txn_Details!H893</f>
        <v>CUST2527</v>
      </c>
      <c r="D893" s="13" t="str">
        <f>Txn_Details!I893</f>
        <v>CheeseSlices</v>
      </c>
      <c r="E893" s="13">
        <f>VALUE(Txn_Details!J893)</f>
        <v>2</v>
      </c>
      <c r="F893" s="13">
        <f>value(Txn_Details!K893)</f>
        <v>120</v>
      </c>
    </row>
    <row r="894">
      <c r="A894" s="13" t="str">
        <f>Txn_Details!G894</f>
        <v>ORDER1554</v>
      </c>
      <c r="B894" s="14">
        <f>Txn_Details!F894</f>
        <v>45424</v>
      </c>
      <c r="C894" s="13" t="str">
        <f>Txn_Details!H894</f>
        <v>CUST6228</v>
      </c>
      <c r="D894" s="13" t="str">
        <f>Txn_Details!I894</f>
        <v>Sugar</v>
      </c>
      <c r="E894" s="13">
        <f>VALUE(Txn_Details!J894)</f>
        <v>2</v>
      </c>
      <c r="F894" s="13">
        <f>value(Txn_Details!K894)</f>
        <v>45</v>
      </c>
    </row>
    <row r="895">
      <c r="A895" s="13" t="str">
        <f>Txn_Details!G895</f>
        <v>ORDER1554</v>
      </c>
      <c r="B895" s="14">
        <f>Txn_Details!F895</f>
        <v>45424</v>
      </c>
      <c r="C895" s="13" t="str">
        <f>Txn_Details!H895</f>
        <v>CUST6228</v>
      </c>
      <c r="D895" s="13" t="str">
        <f>Txn_Details!I895</f>
        <v>CookingOil</v>
      </c>
      <c r="E895" s="13">
        <f>VALUE(Txn_Details!J895)</f>
        <v>1</v>
      </c>
      <c r="F895" s="13">
        <f>value(Txn_Details!K895)</f>
        <v>75</v>
      </c>
    </row>
    <row r="896">
      <c r="A896" s="13" t="str">
        <f>Txn_Details!G896</f>
        <v>ORDER1553</v>
      </c>
      <c r="B896" s="14">
        <f>Txn_Details!F896</f>
        <v>45424</v>
      </c>
      <c r="C896" s="13" t="str">
        <f>Txn_Details!H896</f>
        <v>CUST2982</v>
      </c>
      <c r="D896" s="13" t="str">
        <f>Txn_Details!I896</f>
        <v>TeaLeaves</v>
      </c>
      <c r="E896" s="13">
        <f>VALUE(Txn_Details!J896)</f>
        <v>1</v>
      </c>
      <c r="F896" s="13">
        <f>value(Txn_Details!K896)</f>
        <v>60</v>
      </c>
    </row>
    <row r="897">
      <c r="A897" s="13" t="str">
        <f>Txn_Details!G897</f>
        <v>ORDER1553</v>
      </c>
      <c r="B897" s="14">
        <f>Txn_Details!F897</f>
        <v>45424</v>
      </c>
      <c r="C897" s="13" t="str">
        <f>Txn_Details!H897</f>
        <v>CUST2982</v>
      </c>
      <c r="D897" s="13" t="str">
        <f>Txn_Details!I897</f>
        <v>CoffeePowder</v>
      </c>
      <c r="E897" s="13">
        <f>VALUE(Txn_Details!J897)</f>
        <v>2</v>
      </c>
      <c r="F897" s="13">
        <f>value(Txn_Details!K897)</f>
        <v>90</v>
      </c>
    </row>
    <row r="898">
      <c r="A898" s="13" t="str">
        <f>Txn_Details!G898</f>
        <v>ORDER1552</v>
      </c>
      <c r="B898" s="14">
        <f>Txn_Details!F898</f>
        <v>45424</v>
      </c>
      <c r="C898" s="13" t="str">
        <f>Txn_Details!H898</f>
        <v>CUST4485</v>
      </c>
      <c r="D898" s="13" t="str">
        <f>Txn_Details!I898</f>
        <v>Biscuits</v>
      </c>
      <c r="E898" s="13">
        <f>VALUE(Txn_Details!J898)</f>
        <v>1</v>
      </c>
      <c r="F898" s="13">
        <f>value(Txn_Details!K898)</f>
        <v>20</v>
      </c>
    </row>
    <row r="899">
      <c r="A899" s="13" t="str">
        <f>Txn_Details!G899</f>
        <v>ORDER1552</v>
      </c>
      <c r="B899" s="14">
        <f>Txn_Details!F899</f>
        <v>45424</v>
      </c>
      <c r="C899" s="13" t="str">
        <f>Txn_Details!H899</f>
        <v>CUST4485</v>
      </c>
      <c r="D899" s="13" t="str">
        <f>Txn_Details!I899</f>
        <v>Chocolates</v>
      </c>
      <c r="E899" s="13">
        <f>VALUE(Txn_Details!J899)</f>
        <v>1</v>
      </c>
      <c r="F899" s="13">
        <f>value(Txn_Details!K899)</f>
        <v>50</v>
      </c>
    </row>
    <row r="900">
      <c r="A900" s="13" t="str">
        <f>Txn_Details!G900</f>
        <v>ORDER1551</v>
      </c>
      <c r="B900" s="14">
        <f>Txn_Details!F900</f>
        <v>45424</v>
      </c>
      <c r="C900" s="13" t="str">
        <f>Txn_Details!H900</f>
        <v>CUST4022</v>
      </c>
      <c r="D900" s="13" t="str">
        <f>Txn_Details!I900</f>
        <v>IceCream</v>
      </c>
      <c r="E900" s="13">
        <f>VALUE(Txn_Details!J900)</f>
        <v>1</v>
      </c>
      <c r="F900" s="13">
        <f>value(Txn_Details!K900)</f>
        <v>90</v>
      </c>
    </row>
    <row r="901">
      <c r="A901" s="13" t="str">
        <f>Txn_Details!G901</f>
        <v>ORDER1551</v>
      </c>
      <c r="B901" s="14">
        <f>Txn_Details!F901</f>
        <v>45424</v>
      </c>
      <c r="C901" s="13" t="str">
        <f>Txn_Details!H901</f>
        <v>CUST4022</v>
      </c>
      <c r="D901" s="13" t="str">
        <f>Txn_Details!I901</f>
        <v>SoftDrink</v>
      </c>
      <c r="E901" s="13">
        <f>VALUE(Txn_Details!J901)</f>
        <v>2</v>
      </c>
      <c r="F901" s="13">
        <f>value(Txn_Details!K901)</f>
        <v>100</v>
      </c>
    </row>
    <row r="902">
      <c r="A902" s="13" t="str">
        <f>Txn_Details!G902</f>
        <v>ORDER1550</v>
      </c>
      <c r="B902" s="14">
        <f>Txn_Details!F902</f>
        <v>45424</v>
      </c>
      <c r="C902" s="13" t="str">
        <f>Txn_Details!H902</f>
        <v>CUST2188</v>
      </c>
      <c r="D902" s="13" t="str">
        <f>Txn_Details!I902</f>
        <v>BasmatiRice</v>
      </c>
      <c r="E902" s="13">
        <f>VALUE(Txn_Details!J902)</f>
        <v>2</v>
      </c>
      <c r="F902" s="13">
        <f>value(Txn_Details!K902)</f>
        <v>120</v>
      </c>
    </row>
    <row r="903">
      <c r="A903" s="13" t="str">
        <f>Txn_Details!G903</f>
        <v>ORDER1550</v>
      </c>
      <c r="B903" s="14">
        <f>Txn_Details!F903</f>
        <v>45424</v>
      </c>
      <c r="C903" s="13" t="str">
        <f>Txn_Details!H903</f>
        <v>CUST2188</v>
      </c>
      <c r="D903" s="13" t="str">
        <f>Txn_Details!I903</f>
        <v>WholeWheatBread</v>
      </c>
      <c r="E903" s="13">
        <f>VALUE(Txn_Details!J903)</f>
        <v>1</v>
      </c>
      <c r="F903" s="13">
        <f>value(Txn_Details!K903)</f>
        <v>20</v>
      </c>
    </row>
    <row r="904">
      <c r="A904" s="13" t="str">
        <f>Txn_Details!G904</f>
        <v>ORDER1549</v>
      </c>
      <c r="B904" s="14">
        <f>Txn_Details!F904</f>
        <v>45423</v>
      </c>
      <c r="C904" s="13" t="str">
        <f>Txn_Details!H904</f>
        <v>CUST2124</v>
      </c>
      <c r="D904" s="13" t="str">
        <f>Txn_Details!I904</f>
        <v>FreshMilk</v>
      </c>
      <c r="E904" s="13">
        <f>VALUE(Txn_Details!J904)</f>
        <v>1</v>
      </c>
      <c r="F904" s="13">
        <f>value(Txn_Details!K904)</f>
        <v>30</v>
      </c>
    </row>
    <row r="905">
      <c r="A905" s="13" t="str">
        <f>Txn_Details!G905</f>
        <v>ORDER1549</v>
      </c>
      <c r="B905" s="14">
        <f>Txn_Details!F905</f>
        <v>45423</v>
      </c>
      <c r="C905" s="13" t="str">
        <f>Txn_Details!H905</f>
        <v>CUST2124</v>
      </c>
      <c r="D905" s="13" t="str">
        <f>Txn_Details!I905</f>
        <v>Eggs</v>
      </c>
      <c r="E905" s="13">
        <f>VALUE(Txn_Details!J905)</f>
        <v>1</v>
      </c>
      <c r="F905" s="13">
        <f>value(Txn_Details!K905)</f>
        <v>40</v>
      </c>
    </row>
    <row r="906">
      <c r="A906" s="13" t="str">
        <f>Txn_Details!G906</f>
        <v>ORDER1548</v>
      </c>
      <c r="B906" s="14">
        <f>Txn_Details!F906</f>
        <v>45423</v>
      </c>
      <c r="C906" s="13" t="str">
        <f>Txn_Details!H906</f>
        <v>CUST8814</v>
      </c>
      <c r="D906" s="13" t="str">
        <f>Txn_Details!I906</f>
        <v>ChickenBreast</v>
      </c>
      <c r="E906" s="13">
        <f>VALUE(Txn_Details!J906)</f>
        <v>1</v>
      </c>
      <c r="F906" s="13">
        <f>value(Txn_Details!K906)</f>
        <v>125</v>
      </c>
    </row>
    <row r="907">
      <c r="A907" s="13" t="str">
        <f>Txn_Details!G907</f>
        <v>ORDER1548</v>
      </c>
      <c r="B907" s="14">
        <f>Txn_Details!F907</f>
        <v>45423</v>
      </c>
      <c r="C907" s="13" t="str">
        <f>Txn_Details!H907</f>
        <v>CUST8814</v>
      </c>
      <c r="D907" s="13" t="str">
        <f>Txn_Details!I907</f>
        <v>Apples</v>
      </c>
      <c r="E907" s="13">
        <f>VALUE(Txn_Details!J907)</f>
        <v>2</v>
      </c>
      <c r="F907" s="13">
        <f>value(Txn_Details!K907)</f>
        <v>150</v>
      </c>
    </row>
    <row r="908">
      <c r="A908" s="13" t="str">
        <f>Txn_Details!G908</f>
        <v>ORDER1547</v>
      </c>
      <c r="B908" s="14">
        <f>Txn_Details!F908</f>
        <v>45423</v>
      </c>
      <c r="C908" s="13" t="str">
        <f>Txn_Details!H908</f>
        <v>CUST7909</v>
      </c>
      <c r="D908" s="13" t="str">
        <f>Txn_Details!I908</f>
        <v>Bananas</v>
      </c>
      <c r="E908" s="13">
        <f>VALUE(Txn_Details!J908)</f>
        <v>1</v>
      </c>
      <c r="F908" s="13">
        <f>value(Txn_Details!K908)</f>
        <v>25</v>
      </c>
    </row>
    <row r="909">
      <c r="A909" s="13" t="str">
        <f>Txn_Details!G909</f>
        <v>ORDER1547</v>
      </c>
      <c r="B909" s="14">
        <f>Txn_Details!F909</f>
        <v>45423</v>
      </c>
      <c r="C909" s="13" t="str">
        <f>Txn_Details!H909</f>
        <v>CUST7909</v>
      </c>
      <c r="D909" s="13" t="str">
        <f>Txn_Details!I909</f>
        <v>Potatoes</v>
      </c>
      <c r="E909" s="13">
        <f>VALUE(Txn_Details!J909)</f>
        <v>1</v>
      </c>
      <c r="F909" s="13">
        <f>value(Txn_Details!K909)</f>
        <v>15</v>
      </c>
    </row>
    <row r="910">
      <c r="A910" s="13" t="str">
        <f>Txn_Details!G910</f>
        <v>ORDER1546</v>
      </c>
      <c r="B910" s="14">
        <f>Txn_Details!F910</f>
        <v>45423</v>
      </c>
      <c r="C910" s="13" t="str">
        <f>Txn_Details!H910</f>
        <v>CUST2234</v>
      </c>
      <c r="D910" s="13" t="str">
        <f>Txn_Details!I910</f>
        <v>Onions</v>
      </c>
      <c r="E910" s="13">
        <f>VALUE(Txn_Details!J910)</f>
        <v>1</v>
      </c>
      <c r="F910" s="13">
        <f>value(Txn_Details!K910)</f>
        <v>12.5</v>
      </c>
    </row>
    <row r="911">
      <c r="A911" s="13" t="str">
        <f>Txn_Details!G911</f>
        <v>ORDER1546</v>
      </c>
      <c r="B911" s="14">
        <f>Txn_Details!F911</f>
        <v>45423</v>
      </c>
      <c r="C911" s="13" t="str">
        <f>Txn_Details!H911</f>
        <v>CUST2234</v>
      </c>
      <c r="D911" s="13" t="str">
        <f>Txn_Details!I911</f>
        <v>Paneer</v>
      </c>
      <c r="E911" s="13">
        <f>VALUE(Txn_Details!J911)</f>
        <v>1</v>
      </c>
      <c r="F911" s="13">
        <f>value(Txn_Details!K911)</f>
        <v>40</v>
      </c>
    </row>
    <row r="912">
      <c r="A912" s="13" t="str">
        <f>Txn_Details!G912</f>
        <v>ORDER1545</v>
      </c>
      <c r="B912" s="14">
        <f>Txn_Details!F912</f>
        <v>45423</v>
      </c>
      <c r="C912" s="13" t="str">
        <f>Txn_Details!H912</f>
        <v>CUST8449</v>
      </c>
      <c r="D912" s="13" t="str">
        <f>Txn_Details!I912</f>
        <v>Butter</v>
      </c>
      <c r="E912" s="13">
        <f>VALUE(Txn_Details!J912)</f>
        <v>1</v>
      </c>
      <c r="F912" s="13">
        <f>value(Txn_Details!K912)</f>
        <v>125</v>
      </c>
    </row>
    <row r="913">
      <c r="A913" s="13" t="str">
        <f>Txn_Details!G913</f>
        <v>ORDER1545</v>
      </c>
      <c r="B913" s="14">
        <f>Txn_Details!F913</f>
        <v>45423</v>
      </c>
      <c r="C913" s="13" t="str">
        <f>Txn_Details!H913</f>
        <v>CUST8449</v>
      </c>
      <c r="D913" s="13" t="str">
        <f>Txn_Details!I913</f>
        <v>CheeseSlices</v>
      </c>
      <c r="E913" s="13">
        <f>VALUE(Txn_Details!J913)</f>
        <v>1</v>
      </c>
      <c r="F913" s="13">
        <f>value(Txn_Details!K913)</f>
        <v>60</v>
      </c>
    </row>
    <row r="914">
      <c r="A914" s="13" t="str">
        <f>Txn_Details!G914</f>
        <v>ORDER1544</v>
      </c>
      <c r="B914" s="14">
        <f>Txn_Details!F914</f>
        <v>45423</v>
      </c>
      <c r="C914" s="13" t="str">
        <f>Txn_Details!H914</f>
        <v>CUST1502</v>
      </c>
      <c r="D914" s="13" t="str">
        <f>Txn_Details!I914</f>
        <v>Sugar</v>
      </c>
      <c r="E914" s="13">
        <f>VALUE(Txn_Details!J914)</f>
        <v>1</v>
      </c>
      <c r="F914" s="13">
        <f>value(Txn_Details!K914)</f>
        <v>22.5</v>
      </c>
    </row>
    <row r="915">
      <c r="A915" s="13" t="str">
        <f>Txn_Details!G915</f>
        <v>ORDER1544</v>
      </c>
      <c r="B915" s="14">
        <f>Txn_Details!F915</f>
        <v>45423</v>
      </c>
      <c r="C915" s="13" t="str">
        <f>Txn_Details!H915</f>
        <v>CUST1502</v>
      </c>
      <c r="D915" s="13" t="str">
        <f>Txn_Details!I915</f>
        <v>CookingOil</v>
      </c>
      <c r="E915" s="13">
        <f>VALUE(Txn_Details!J915)</f>
        <v>2</v>
      </c>
      <c r="F915" s="13">
        <f>value(Txn_Details!K915)</f>
        <v>150</v>
      </c>
    </row>
    <row r="916">
      <c r="A916" s="13" t="str">
        <f>Txn_Details!G916</f>
        <v>ORDER1543</v>
      </c>
      <c r="B916" s="14">
        <f>Txn_Details!F916</f>
        <v>45423</v>
      </c>
      <c r="C916" s="13" t="str">
        <f>Txn_Details!H916</f>
        <v>CUST9482</v>
      </c>
      <c r="D916" s="13" t="str">
        <f>Txn_Details!I916</f>
        <v>TeaLeaves</v>
      </c>
      <c r="E916" s="13">
        <f>VALUE(Txn_Details!J916)</f>
        <v>1</v>
      </c>
      <c r="F916" s="13">
        <f>value(Txn_Details!K916)</f>
        <v>60</v>
      </c>
    </row>
    <row r="917">
      <c r="A917" s="13" t="str">
        <f>Txn_Details!G917</f>
        <v>ORDER1543</v>
      </c>
      <c r="B917" s="14">
        <f>Txn_Details!F917</f>
        <v>45423</v>
      </c>
      <c r="C917" s="13" t="str">
        <f>Txn_Details!H917</f>
        <v>CUST9482</v>
      </c>
      <c r="D917" s="13" t="str">
        <f>Txn_Details!I917</f>
        <v>CoffeePowder</v>
      </c>
      <c r="E917" s="13">
        <f>VALUE(Txn_Details!J917)</f>
        <v>1</v>
      </c>
      <c r="F917" s="13">
        <f>value(Txn_Details!K917)</f>
        <v>45</v>
      </c>
    </row>
    <row r="918">
      <c r="A918" s="13" t="str">
        <f>Txn_Details!G918</f>
        <v>ORDER1542</v>
      </c>
      <c r="B918" s="14">
        <f>Txn_Details!F918</f>
        <v>45423</v>
      </c>
      <c r="C918" s="13" t="str">
        <f>Txn_Details!H918</f>
        <v>CUST4982</v>
      </c>
      <c r="D918" s="13" t="str">
        <f>Txn_Details!I918</f>
        <v>Biscuits</v>
      </c>
      <c r="E918" s="13">
        <f>VALUE(Txn_Details!J918)</f>
        <v>1</v>
      </c>
      <c r="F918" s="13">
        <f>value(Txn_Details!K918)</f>
        <v>20</v>
      </c>
    </row>
    <row r="919">
      <c r="A919" s="13" t="str">
        <f>Txn_Details!G919</f>
        <v>ORDER1542</v>
      </c>
      <c r="B919" s="14">
        <f>Txn_Details!F919</f>
        <v>45423</v>
      </c>
      <c r="C919" s="13" t="str">
        <f>Txn_Details!H919</f>
        <v>CUST4982</v>
      </c>
      <c r="D919" s="13" t="str">
        <f>Txn_Details!I919</f>
        <v>Chocolates</v>
      </c>
      <c r="E919" s="13">
        <f>VALUE(Txn_Details!J919)</f>
        <v>1</v>
      </c>
      <c r="F919" s="13">
        <f>value(Txn_Details!K919)</f>
        <v>50</v>
      </c>
    </row>
    <row r="920">
      <c r="A920" s="13" t="str">
        <f>Txn_Details!G920</f>
        <v>ORDER1541</v>
      </c>
      <c r="B920" s="14">
        <f>Txn_Details!F920</f>
        <v>45423</v>
      </c>
      <c r="C920" s="13" t="str">
        <f>Txn_Details!H920</f>
        <v>CUST6201</v>
      </c>
      <c r="D920" s="13" t="str">
        <f>Txn_Details!I920</f>
        <v>IceCream</v>
      </c>
      <c r="E920" s="13">
        <f>VALUE(Txn_Details!J920)</f>
        <v>1</v>
      </c>
      <c r="F920" s="13">
        <f>value(Txn_Details!K920)</f>
        <v>90</v>
      </c>
    </row>
    <row r="921">
      <c r="A921" s="13" t="str">
        <f>Txn_Details!G921</f>
        <v>ORDER1541</v>
      </c>
      <c r="B921" s="14">
        <f>Txn_Details!F921</f>
        <v>45423</v>
      </c>
      <c r="C921" s="13" t="str">
        <f>Txn_Details!H921</f>
        <v>CUST6201</v>
      </c>
      <c r="D921" s="13" t="str">
        <f>Txn_Details!I921</f>
        <v>SoftDrink</v>
      </c>
      <c r="E921" s="13">
        <f>VALUE(Txn_Details!J921)</f>
        <v>1</v>
      </c>
      <c r="F921" s="13">
        <f>value(Txn_Details!K921)</f>
        <v>50</v>
      </c>
    </row>
    <row r="922">
      <c r="A922" s="13" t="str">
        <f>Txn_Details!G922</f>
        <v>ORDER1540</v>
      </c>
      <c r="B922" s="14">
        <f>Txn_Details!F922</f>
        <v>45423</v>
      </c>
      <c r="C922" s="13" t="str">
        <f>Txn_Details!H922</f>
        <v>CUST8836</v>
      </c>
      <c r="D922" s="13" t="str">
        <f>Txn_Details!I922</f>
        <v>BasmatiRice</v>
      </c>
      <c r="E922" s="13">
        <f>VALUE(Txn_Details!J922)</f>
        <v>1</v>
      </c>
      <c r="F922" s="13">
        <f>value(Txn_Details!K922)</f>
        <v>60</v>
      </c>
    </row>
    <row r="923">
      <c r="A923" s="13" t="str">
        <f>Txn_Details!G923</f>
        <v>ORDER1540</v>
      </c>
      <c r="B923" s="14">
        <f>Txn_Details!F923</f>
        <v>45423</v>
      </c>
      <c r="C923" s="13" t="str">
        <f>Txn_Details!H923</f>
        <v>CUST8836</v>
      </c>
      <c r="D923" s="13" t="str">
        <f>Txn_Details!I923</f>
        <v>WholeWheatBread</v>
      </c>
      <c r="E923" s="13">
        <f>VALUE(Txn_Details!J923)</f>
        <v>2</v>
      </c>
      <c r="F923" s="13">
        <f>value(Txn_Details!K923)</f>
        <v>40</v>
      </c>
    </row>
    <row r="924">
      <c r="A924" s="13" t="str">
        <f>Txn_Details!G924</f>
        <v>ORDER1539</v>
      </c>
      <c r="B924" s="14">
        <f>Txn_Details!F924</f>
        <v>45423</v>
      </c>
      <c r="C924" s="13" t="str">
        <f>Txn_Details!H924</f>
        <v>CUST2970</v>
      </c>
      <c r="D924" s="13" t="str">
        <f>Txn_Details!I924</f>
        <v>FreshMilk</v>
      </c>
      <c r="E924" s="13">
        <f>VALUE(Txn_Details!J924)</f>
        <v>1</v>
      </c>
      <c r="F924" s="13">
        <f>value(Txn_Details!K924)</f>
        <v>30</v>
      </c>
    </row>
    <row r="925">
      <c r="A925" s="13" t="str">
        <f>Txn_Details!G925</f>
        <v>ORDER1539</v>
      </c>
      <c r="B925" s="14">
        <f>Txn_Details!F925</f>
        <v>45423</v>
      </c>
      <c r="C925" s="13" t="str">
        <f>Txn_Details!H925</f>
        <v>CUST2970</v>
      </c>
      <c r="D925" s="13" t="str">
        <f>Txn_Details!I925</f>
        <v>Eggs</v>
      </c>
      <c r="E925" s="13">
        <f>VALUE(Txn_Details!J925)</f>
        <v>1</v>
      </c>
      <c r="F925" s="13">
        <f>value(Txn_Details!K925)</f>
        <v>40</v>
      </c>
    </row>
    <row r="926">
      <c r="A926" s="13" t="str">
        <f>Txn_Details!G926</f>
        <v>ORDER1538</v>
      </c>
      <c r="B926" s="14">
        <f>Txn_Details!F926</f>
        <v>45423</v>
      </c>
      <c r="C926" s="13" t="str">
        <f>Txn_Details!H926</f>
        <v>CUST8105</v>
      </c>
      <c r="D926" s="13" t="str">
        <f>Txn_Details!I926</f>
        <v>ChickenBreast</v>
      </c>
      <c r="E926" s="13">
        <f>VALUE(Txn_Details!J926)</f>
        <v>1</v>
      </c>
      <c r="F926" s="13">
        <f>value(Txn_Details!K926)</f>
        <v>125</v>
      </c>
    </row>
    <row r="927">
      <c r="A927" s="13" t="str">
        <f>Txn_Details!G927</f>
        <v>ORDER1538</v>
      </c>
      <c r="B927" s="14">
        <f>Txn_Details!F927</f>
        <v>45423</v>
      </c>
      <c r="C927" s="13" t="str">
        <f>Txn_Details!H927</f>
        <v>CUST8105</v>
      </c>
      <c r="D927" s="13" t="str">
        <f>Txn_Details!I927</f>
        <v>Apples</v>
      </c>
      <c r="E927" s="13">
        <f>VALUE(Txn_Details!J927)</f>
        <v>1</v>
      </c>
      <c r="F927" s="13">
        <f>value(Txn_Details!K927)</f>
        <v>75</v>
      </c>
    </row>
    <row r="928">
      <c r="A928" s="13" t="str">
        <f>Txn_Details!G928</f>
        <v>ORDER1537</v>
      </c>
      <c r="B928" s="14">
        <f>Txn_Details!F928</f>
        <v>45423</v>
      </c>
      <c r="C928" s="13" t="str">
        <f>Txn_Details!H928</f>
        <v>CUST8951</v>
      </c>
      <c r="D928" s="13" t="str">
        <f>Txn_Details!I928</f>
        <v>Bananas</v>
      </c>
      <c r="E928" s="13">
        <f>VALUE(Txn_Details!J928)</f>
        <v>1</v>
      </c>
      <c r="F928" s="13">
        <f>value(Txn_Details!K928)</f>
        <v>25</v>
      </c>
    </row>
    <row r="929">
      <c r="A929" s="13" t="str">
        <f>Txn_Details!G929</f>
        <v>ORDER1537</v>
      </c>
      <c r="B929" s="14">
        <f>Txn_Details!F929</f>
        <v>45423</v>
      </c>
      <c r="C929" s="13" t="str">
        <f>Txn_Details!H929</f>
        <v>CUST8951</v>
      </c>
      <c r="D929" s="13" t="str">
        <f>Txn_Details!I929</f>
        <v>Potatoes</v>
      </c>
      <c r="E929" s="13">
        <f>VALUE(Txn_Details!J929)</f>
        <v>2</v>
      </c>
      <c r="F929" s="13">
        <f>value(Txn_Details!K929)</f>
        <v>30</v>
      </c>
    </row>
    <row r="930">
      <c r="A930" s="13" t="str">
        <f>Txn_Details!G930</f>
        <v>ORDER1536</v>
      </c>
      <c r="B930" s="14">
        <f>Txn_Details!F930</f>
        <v>45423</v>
      </c>
      <c r="C930" s="13" t="str">
        <f>Txn_Details!H930</f>
        <v>CUST5067</v>
      </c>
      <c r="D930" s="13" t="str">
        <f>Txn_Details!I930</f>
        <v>Onions</v>
      </c>
      <c r="E930" s="13">
        <f>VALUE(Txn_Details!J930)</f>
        <v>1</v>
      </c>
      <c r="F930" s="13">
        <f>value(Txn_Details!K930)</f>
        <v>12.5</v>
      </c>
    </row>
    <row r="931">
      <c r="A931" s="13" t="str">
        <f>Txn_Details!G931</f>
        <v>ORDER1536</v>
      </c>
      <c r="B931" s="14">
        <f>Txn_Details!F931</f>
        <v>45423</v>
      </c>
      <c r="C931" s="13" t="str">
        <f>Txn_Details!H931</f>
        <v>CUST5067</v>
      </c>
      <c r="D931" s="13" t="str">
        <f>Txn_Details!I931</f>
        <v>Paneer</v>
      </c>
      <c r="E931" s="13">
        <f>VALUE(Txn_Details!J931)</f>
        <v>2</v>
      </c>
      <c r="F931" s="13">
        <f>value(Txn_Details!K931)</f>
        <v>80</v>
      </c>
    </row>
    <row r="932">
      <c r="A932" s="13" t="str">
        <f>Txn_Details!G932</f>
        <v>ORDER1535</v>
      </c>
      <c r="B932" s="14">
        <f>Txn_Details!F932</f>
        <v>45423</v>
      </c>
      <c r="C932" s="13" t="str">
        <f>Txn_Details!H932</f>
        <v>CUST6818</v>
      </c>
      <c r="D932" s="13" t="str">
        <f>Txn_Details!I932</f>
        <v>Butter</v>
      </c>
      <c r="E932" s="13">
        <f>VALUE(Txn_Details!J932)</f>
        <v>1</v>
      </c>
      <c r="F932" s="13">
        <f>value(Txn_Details!K932)</f>
        <v>125</v>
      </c>
    </row>
    <row r="933">
      <c r="A933" s="13" t="str">
        <f>Txn_Details!G933</f>
        <v>ORDER1535</v>
      </c>
      <c r="B933" s="14">
        <f>Txn_Details!F933</f>
        <v>45423</v>
      </c>
      <c r="C933" s="13" t="str">
        <f>Txn_Details!H933</f>
        <v>CUST6818</v>
      </c>
      <c r="D933" s="13" t="str">
        <f>Txn_Details!I933</f>
        <v>CheeseSlices</v>
      </c>
      <c r="E933" s="13">
        <f>VALUE(Txn_Details!J933)</f>
        <v>1</v>
      </c>
      <c r="F933" s="13">
        <f>value(Txn_Details!K933)</f>
        <v>60</v>
      </c>
    </row>
    <row r="934">
      <c r="A934" s="13" t="str">
        <f>Txn_Details!G934</f>
        <v>ORDER1534</v>
      </c>
      <c r="B934" s="14">
        <f>Txn_Details!F934</f>
        <v>45423</v>
      </c>
      <c r="C934" s="13" t="str">
        <f>Txn_Details!H934</f>
        <v>CUST2679</v>
      </c>
      <c r="D934" s="13" t="str">
        <f>Txn_Details!I934</f>
        <v>Sugar</v>
      </c>
      <c r="E934" s="13">
        <f>VALUE(Txn_Details!J934)</f>
        <v>1</v>
      </c>
      <c r="F934" s="13">
        <f>value(Txn_Details!K934)</f>
        <v>22.5</v>
      </c>
    </row>
    <row r="935">
      <c r="A935" s="13" t="str">
        <f>Txn_Details!G935</f>
        <v>ORDER1534</v>
      </c>
      <c r="B935" s="14">
        <f>Txn_Details!F935</f>
        <v>45423</v>
      </c>
      <c r="C935" s="13" t="str">
        <f>Txn_Details!H935</f>
        <v>CUST2679</v>
      </c>
      <c r="D935" s="13" t="str">
        <f>Txn_Details!I935</f>
        <v>CookingOil</v>
      </c>
      <c r="E935" s="13">
        <f>VALUE(Txn_Details!J935)</f>
        <v>1</v>
      </c>
      <c r="F935" s="13">
        <f>value(Txn_Details!K935)</f>
        <v>75</v>
      </c>
    </row>
    <row r="936">
      <c r="A936" s="13" t="str">
        <f>Txn_Details!G936</f>
        <v>ORDER1533</v>
      </c>
      <c r="B936" s="14">
        <f>Txn_Details!F936</f>
        <v>45423</v>
      </c>
      <c r="C936" s="13" t="str">
        <f>Txn_Details!H936</f>
        <v>CUST4982</v>
      </c>
      <c r="D936" s="13" t="str">
        <f>Txn_Details!I936</f>
        <v>TeaLeaves</v>
      </c>
      <c r="E936" s="13">
        <f>VALUE(Txn_Details!J936)</f>
        <v>1</v>
      </c>
      <c r="F936" s="13">
        <f>value(Txn_Details!K936)</f>
        <v>60</v>
      </c>
    </row>
    <row r="937">
      <c r="A937" s="13" t="str">
        <f>Txn_Details!G937</f>
        <v>ORDER1533</v>
      </c>
      <c r="B937" s="14">
        <f>Txn_Details!F937</f>
        <v>45423</v>
      </c>
      <c r="C937" s="13" t="str">
        <f>Txn_Details!H937</f>
        <v>CUST4982</v>
      </c>
      <c r="D937" s="13" t="str">
        <f>Txn_Details!I937</f>
        <v>CoffeePowder</v>
      </c>
      <c r="E937" s="13">
        <f>VALUE(Txn_Details!J937)</f>
        <v>1</v>
      </c>
      <c r="F937" s="13">
        <f>value(Txn_Details!K937)</f>
        <v>45</v>
      </c>
    </row>
    <row r="938">
      <c r="A938" s="13" t="str">
        <f>Txn_Details!G938</f>
        <v>ORDER1532</v>
      </c>
      <c r="B938" s="14">
        <f>Txn_Details!F938</f>
        <v>45422</v>
      </c>
      <c r="C938" s="13" t="str">
        <f>Txn_Details!H938</f>
        <v>CUST3153</v>
      </c>
      <c r="D938" s="13" t="str">
        <f>Txn_Details!I938</f>
        <v>Biscuits</v>
      </c>
      <c r="E938" s="13">
        <f>VALUE(Txn_Details!J938)</f>
        <v>1</v>
      </c>
      <c r="F938" s="13">
        <f>value(Txn_Details!K938)</f>
        <v>20</v>
      </c>
    </row>
    <row r="939">
      <c r="A939" s="13" t="str">
        <f>Txn_Details!G939</f>
        <v>ORDER1532</v>
      </c>
      <c r="B939" s="14">
        <f>Txn_Details!F939</f>
        <v>45422</v>
      </c>
      <c r="C939" s="13" t="str">
        <f>Txn_Details!H939</f>
        <v>CUST3153</v>
      </c>
      <c r="D939" s="13" t="str">
        <f>Txn_Details!I939</f>
        <v>Chocolates</v>
      </c>
      <c r="E939" s="13">
        <f>VALUE(Txn_Details!J939)</f>
        <v>1</v>
      </c>
      <c r="F939" s="13">
        <f>value(Txn_Details!K939)</f>
        <v>50</v>
      </c>
    </row>
    <row r="940">
      <c r="A940" s="13" t="str">
        <f>Txn_Details!G940</f>
        <v>ORDER1531</v>
      </c>
      <c r="B940" s="14">
        <f>Txn_Details!F940</f>
        <v>45422</v>
      </c>
      <c r="C940" s="13" t="str">
        <f>Txn_Details!H940</f>
        <v>CUST7984</v>
      </c>
      <c r="D940" s="13" t="str">
        <f>Txn_Details!I940</f>
        <v>IceCream</v>
      </c>
      <c r="E940" s="13">
        <f>VALUE(Txn_Details!J940)</f>
        <v>1</v>
      </c>
      <c r="F940" s="13">
        <f>value(Txn_Details!K940)</f>
        <v>90</v>
      </c>
    </row>
    <row r="941">
      <c r="A941" s="13" t="str">
        <f>Txn_Details!G941</f>
        <v>ORDER1531</v>
      </c>
      <c r="B941" s="14">
        <f>Txn_Details!F941</f>
        <v>45422</v>
      </c>
      <c r="C941" s="13" t="str">
        <f>Txn_Details!H941</f>
        <v>CUST7984</v>
      </c>
      <c r="D941" s="13" t="str">
        <f>Txn_Details!I941</f>
        <v>SoftDrink</v>
      </c>
      <c r="E941" s="13">
        <f>VALUE(Txn_Details!J941)</f>
        <v>2</v>
      </c>
      <c r="F941" s="13">
        <f>value(Txn_Details!K941)</f>
        <v>100</v>
      </c>
    </row>
    <row r="942">
      <c r="A942" s="13" t="str">
        <f>Txn_Details!G942</f>
        <v>ORDER1530</v>
      </c>
      <c r="B942" s="14">
        <f>Txn_Details!F942</f>
        <v>45422</v>
      </c>
      <c r="C942" s="13" t="str">
        <f>Txn_Details!H942</f>
        <v>CUST5670</v>
      </c>
      <c r="D942" s="13" t="str">
        <f>Txn_Details!I942</f>
        <v>BasmatiRice</v>
      </c>
      <c r="E942" s="13">
        <f>VALUE(Txn_Details!J942)</f>
        <v>1</v>
      </c>
      <c r="F942" s="13">
        <f>value(Txn_Details!K942)</f>
        <v>60</v>
      </c>
    </row>
    <row r="943">
      <c r="A943" s="13" t="str">
        <f>Txn_Details!G943</f>
        <v>ORDER1530</v>
      </c>
      <c r="B943" s="14">
        <f>Txn_Details!F943</f>
        <v>45422</v>
      </c>
      <c r="C943" s="13" t="str">
        <f>Txn_Details!H943</f>
        <v>CUST5670</v>
      </c>
      <c r="D943" s="13" t="str">
        <f>Txn_Details!I943</f>
        <v>WholeWheatBread</v>
      </c>
      <c r="E943" s="13">
        <f>VALUE(Txn_Details!J943)</f>
        <v>1</v>
      </c>
      <c r="F943" s="13">
        <f>value(Txn_Details!K943)</f>
        <v>20</v>
      </c>
    </row>
    <row r="944">
      <c r="A944" s="13" t="str">
        <f>Txn_Details!G944</f>
        <v>ORDER1529</v>
      </c>
      <c r="B944" s="14">
        <f>Txn_Details!F944</f>
        <v>45422</v>
      </c>
      <c r="C944" s="13" t="str">
        <f>Txn_Details!H944</f>
        <v>CUST8724</v>
      </c>
      <c r="D944" s="13" t="str">
        <f>Txn_Details!I944</f>
        <v>FreshMilk</v>
      </c>
      <c r="E944" s="13">
        <f>VALUE(Txn_Details!J944)</f>
        <v>1</v>
      </c>
      <c r="F944" s="13">
        <f>value(Txn_Details!K944)</f>
        <v>30</v>
      </c>
    </row>
    <row r="945">
      <c r="A945" s="13" t="str">
        <f>Txn_Details!G945</f>
        <v>ORDER1529</v>
      </c>
      <c r="B945" s="14">
        <f>Txn_Details!F945</f>
        <v>45422</v>
      </c>
      <c r="C945" s="13" t="str">
        <f>Txn_Details!H945</f>
        <v>CUST8724</v>
      </c>
      <c r="D945" s="13" t="str">
        <f>Txn_Details!I945</f>
        <v>Eggs</v>
      </c>
      <c r="E945" s="13">
        <f>VALUE(Txn_Details!J945)</f>
        <v>1</v>
      </c>
      <c r="F945" s="13">
        <f>value(Txn_Details!K945)</f>
        <v>40</v>
      </c>
    </row>
    <row r="946">
      <c r="A946" s="13" t="str">
        <f>Txn_Details!G946</f>
        <v>ORDER1528</v>
      </c>
      <c r="B946" s="14">
        <f>Txn_Details!F946</f>
        <v>45422</v>
      </c>
      <c r="C946" s="13" t="str">
        <f>Txn_Details!H946</f>
        <v>CUST9148</v>
      </c>
      <c r="D946" s="13" t="str">
        <f>Txn_Details!I946</f>
        <v>ChickenBreast</v>
      </c>
      <c r="E946" s="13">
        <f>VALUE(Txn_Details!J946)</f>
        <v>1</v>
      </c>
      <c r="F946" s="13">
        <f>value(Txn_Details!K946)</f>
        <v>125</v>
      </c>
    </row>
    <row r="947">
      <c r="A947" s="13" t="str">
        <f>Txn_Details!G947</f>
        <v>ORDER1528</v>
      </c>
      <c r="B947" s="14">
        <f>Txn_Details!F947</f>
        <v>45422</v>
      </c>
      <c r="C947" s="13" t="str">
        <f>Txn_Details!H947</f>
        <v>CUST9148</v>
      </c>
      <c r="D947" s="13" t="str">
        <f>Txn_Details!I947</f>
        <v>Apples</v>
      </c>
      <c r="E947" s="13">
        <f>VALUE(Txn_Details!J947)</f>
        <v>1</v>
      </c>
      <c r="F947" s="13">
        <f>value(Txn_Details!K947)</f>
        <v>75</v>
      </c>
    </row>
    <row r="948">
      <c r="A948" s="13" t="str">
        <f>Txn_Details!G948</f>
        <v>ORDER1527</v>
      </c>
      <c r="B948" s="14">
        <f>Txn_Details!F948</f>
        <v>45422</v>
      </c>
      <c r="C948" s="13" t="str">
        <f>Txn_Details!H948</f>
        <v>CUST8317</v>
      </c>
      <c r="D948" s="13" t="str">
        <f>Txn_Details!I948</f>
        <v>Bananas</v>
      </c>
      <c r="E948" s="13">
        <f>VALUE(Txn_Details!J948)</f>
        <v>2</v>
      </c>
      <c r="F948" s="13">
        <f>value(Txn_Details!K948)</f>
        <v>50</v>
      </c>
    </row>
    <row r="949">
      <c r="A949" s="13" t="str">
        <f>Txn_Details!G949</f>
        <v>ORDER1527</v>
      </c>
      <c r="B949" s="14">
        <f>Txn_Details!F949</f>
        <v>45422</v>
      </c>
      <c r="C949" s="13" t="str">
        <f>Txn_Details!H949</f>
        <v>CUST8317</v>
      </c>
      <c r="D949" s="13" t="str">
        <f>Txn_Details!I949</f>
        <v>Potatoes</v>
      </c>
      <c r="E949" s="13">
        <f>VALUE(Txn_Details!J949)</f>
        <v>2</v>
      </c>
      <c r="F949" s="13">
        <f>value(Txn_Details!K949)</f>
        <v>30</v>
      </c>
    </row>
    <row r="950">
      <c r="A950" s="13" t="str">
        <f>Txn_Details!G950</f>
        <v>ORDER1526</v>
      </c>
      <c r="B950" s="14">
        <f>Txn_Details!F950</f>
        <v>45422</v>
      </c>
      <c r="C950" s="13" t="str">
        <f>Txn_Details!H950</f>
        <v>CUST8814</v>
      </c>
      <c r="D950" s="13" t="str">
        <f>Txn_Details!I950</f>
        <v>Onions</v>
      </c>
      <c r="E950" s="13">
        <f>VALUE(Txn_Details!J950)</f>
        <v>1</v>
      </c>
      <c r="F950" s="13">
        <f>value(Txn_Details!K950)</f>
        <v>12.5</v>
      </c>
    </row>
    <row r="951">
      <c r="A951" s="13" t="str">
        <f>Txn_Details!G951</f>
        <v>ORDER1526</v>
      </c>
      <c r="B951" s="14">
        <f>Txn_Details!F951</f>
        <v>45422</v>
      </c>
      <c r="C951" s="13" t="str">
        <f>Txn_Details!H951</f>
        <v>CUST8814</v>
      </c>
      <c r="D951" s="13" t="str">
        <f>Txn_Details!I951</f>
        <v>Paneer</v>
      </c>
      <c r="E951" s="13">
        <f>VALUE(Txn_Details!J951)</f>
        <v>1</v>
      </c>
      <c r="F951" s="13">
        <f>value(Txn_Details!K951)</f>
        <v>40</v>
      </c>
    </row>
    <row r="952">
      <c r="A952" s="13" t="str">
        <f>Txn_Details!G952</f>
        <v>ORDER1525</v>
      </c>
      <c r="B952" s="14">
        <f>Txn_Details!F952</f>
        <v>45422</v>
      </c>
      <c r="C952" s="13" t="str">
        <f>Txn_Details!H952</f>
        <v>CUST3267</v>
      </c>
      <c r="D952" s="13" t="str">
        <f>Txn_Details!I952</f>
        <v>Butter</v>
      </c>
      <c r="E952" s="13">
        <f>VALUE(Txn_Details!J952)</f>
        <v>1</v>
      </c>
      <c r="F952" s="13">
        <f>value(Txn_Details!K952)</f>
        <v>125</v>
      </c>
    </row>
    <row r="953">
      <c r="A953" s="13" t="str">
        <f>Txn_Details!G953</f>
        <v>ORDER1525</v>
      </c>
      <c r="B953" s="14">
        <f>Txn_Details!F953</f>
        <v>45422</v>
      </c>
      <c r="C953" s="13" t="str">
        <f>Txn_Details!H953</f>
        <v>CUST3267</v>
      </c>
      <c r="D953" s="13" t="str">
        <f>Txn_Details!I953</f>
        <v>CheeseSlices</v>
      </c>
      <c r="E953" s="13">
        <f>VALUE(Txn_Details!J953)</f>
        <v>1</v>
      </c>
      <c r="F953" s="13">
        <f>value(Txn_Details!K953)</f>
        <v>60</v>
      </c>
    </row>
    <row r="954">
      <c r="A954" s="13" t="str">
        <f>Txn_Details!G954</f>
        <v>ORDER1524</v>
      </c>
      <c r="B954" s="14">
        <f>Txn_Details!F954</f>
        <v>45422</v>
      </c>
      <c r="C954" s="13" t="str">
        <f>Txn_Details!H954</f>
        <v>CUST3392</v>
      </c>
      <c r="D954" s="13" t="str">
        <f>Txn_Details!I954</f>
        <v>Sugar</v>
      </c>
      <c r="E954" s="13">
        <f>VALUE(Txn_Details!J954)</f>
        <v>2</v>
      </c>
      <c r="F954" s="13">
        <f>value(Txn_Details!K954)</f>
        <v>45</v>
      </c>
    </row>
    <row r="955">
      <c r="A955" s="13" t="str">
        <f>Txn_Details!G955</f>
        <v>ORDER1524</v>
      </c>
      <c r="B955" s="14">
        <f>Txn_Details!F955</f>
        <v>45422</v>
      </c>
      <c r="C955" s="13" t="str">
        <f>Txn_Details!H955</f>
        <v>CUST3392</v>
      </c>
      <c r="D955" s="13" t="str">
        <f>Txn_Details!I955</f>
        <v>CookingOil</v>
      </c>
      <c r="E955" s="13">
        <f>VALUE(Txn_Details!J955)</f>
        <v>1</v>
      </c>
      <c r="F955" s="13">
        <f>value(Txn_Details!K955)</f>
        <v>75</v>
      </c>
    </row>
    <row r="956">
      <c r="A956" s="13" t="str">
        <f>Txn_Details!G956</f>
        <v>ORDER1523</v>
      </c>
      <c r="B956" s="14">
        <f>Txn_Details!F956</f>
        <v>45422</v>
      </c>
      <c r="C956" s="13" t="str">
        <f>Txn_Details!H956</f>
        <v>CUST2679</v>
      </c>
      <c r="D956" s="13" t="str">
        <f>Txn_Details!I956</f>
        <v>TeaLeaves</v>
      </c>
      <c r="E956" s="13">
        <f>VALUE(Txn_Details!J956)</f>
        <v>1</v>
      </c>
      <c r="F956" s="13">
        <f>value(Txn_Details!K956)</f>
        <v>60</v>
      </c>
    </row>
    <row r="957">
      <c r="A957" s="13" t="str">
        <f>Txn_Details!G957</f>
        <v>ORDER1523</v>
      </c>
      <c r="B957" s="14">
        <f>Txn_Details!F957</f>
        <v>45422</v>
      </c>
      <c r="C957" s="13" t="str">
        <f>Txn_Details!H957</f>
        <v>CUST2679</v>
      </c>
      <c r="D957" s="13" t="str">
        <f>Txn_Details!I957</f>
        <v>CoffeePowder</v>
      </c>
      <c r="E957" s="13">
        <f>VALUE(Txn_Details!J957)</f>
        <v>1</v>
      </c>
      <c r="F957" s="13">
        <f>value(Txn_Details!K957)</f>
        <v>45</v>
      </c>
    </row>
    <row r="958">
      <c r="A958" s="13" t="str">
        <f>Txn_Details!G958</f>
        <v>ORDER1522</v>
      </c>
      <c r="B958" s="14">
        <f>Txn_Details!F958</f>
        <v>45422</v>
      </c>
      <c r="C958" s="13" t="str">
        <f>Txn_Details!H958</f>
        <v>CUST8622</v>
      </c>
      <c r="D958" s="13" t="str">
        <f>Txn_Details!I958</f>
        <v>Biscuits</v>
      </c>
      <c r="E958" s="13">
        <f>VALUE(Txn_Details!J958)</f>
        <v>2</v>
      </c>
      <c r="F958" s="13">
        <f>value(Txn_Details!K958)</f>
        <v>40</v>
      </c>
    </row>
    <row r="959">
      <c r="A959" s="13" t="str">
        <f>Txn_Details!G959</f>
        <v>ORDER1522</v>
      </c>
      <c r="B959" s="14">
        <f>Txn_Details!F959</f>
        <v>45422</v>
      </c>
      <c r="C959" s="13" t="str">
        <f>Txn_Details!H959</f>
        <v>CUST8622</v>
      </c>
      <c r="D959" s="13" t="str">
        <f>Txn_Details!I959</f>
        <v>Chocolates</v>
      </c>
      <c r="E959" s="13">
        <f>VALUE(Txn_Details!J959)</f>
        <v>2</v>
      </c>
      <c r="F959" s="13">
        <f>value(Txn_Details!K959)</f>
        <v>100</v>
      </c>
    </row>
    <row r="960">
      <c r="A960" s="13" t="str">
        <f>Txn_Details!G960</f>
        <v>ORDER1521</v>
      </c>
      <c r="B960" s="14">
        <f>Txn_Details!F960</f>
        <v>45422</v>
      </c>
      <c r="C960" s="13" t="str">
        <f>Txn_Details!H960</f>
        <v>CUST2391</v>
      </c>
      <c r="D960" s="13" t="str">
        <f>Txn_Details!I960</f>
        <v>IceCream</v>
      </c>
      <c r="E960" s="13">
        <f>VALUE(Txn_Details!J960)</f>
        <v>1</v>
      </c>
      <c r="F960" s="13">
        <f>value(Txn_Details!K960)</f>
        <v>90</v>
      </c>
    </row>
    <row r="961">
      <c r="A961" s="13" t="str">
        <f>Txn_Details!G961</f>
        <v>ORDER1521</v>
      </c>
      <c r="B961" s="14">
        <f>Txn_Details!F961</f>
        <v>45422</v>
      </c>
      <c r="C961" s="13" t="str">
        <f>Txn_Details!H961</f>
        <v>CUST2391</v>
      </c>
      <c r="D961" s="13" t="str">
        <f>Txn_Details!I961</f>
        <v>SoftDrink</v>
      </c>
      <c r="E961" s="13">
        <f>VALUE(Txn_Details!J961)</f>
        <v>2</v>
      </c>
      <c r="F961" s="13">
        <f>value(Txn_Details!K961)</f>
        <v>100</v>
      </c>
    </row>
    <row r="962">
      <c r="A962" s="13" t="str">
        <f>Txn_Details!G962</f>
        <v>ORDER1520</v>
      </c>
      <c r="B962" s="14">
        <f>Txn_Details!F962</f>
        <v>45422</v>
      </c>
      <c r="C962" s="13" t="str">
        <f>Txn_Details!H962</f>
        <v>CUST7862</v>
      </c>
      <c r="D962" s="13" t="str">
        <f>Txn_Details!I962</f>
        <v>BasmatiRice</v>
      </c>
      <c r="E962" s="13">
        <f>VALUE(Txn_Details!J962)</f>
        <v>1</v>
      </c>
      <c r="F962" s="13">
        <f>value(Txn_Details!K962)</f>
        <v>60</v>
      </c>
    </row>
    <row r="963">
      <c r="A963" s="13" t="str">
        <f>Txn_Details!G963</f>
        <v>ORDER1520</v>
      </c>
      <c r="B963" s="14">
        <f>Txn_Details!F963</f>
        <v>45422</v>
      </c>
      <c r="C963" s="13" t="str">
        <f>Txn_Details!H963</f>
        <v>CUST7862</v>
      </c>
      <c r="D963" s="13" t="str">
        <f>Txn_Details!I963</f>
        <v>WholeWheatBread</v>
      </c>
      <c r="E963" s="13">
        <f>VALUE(Txn_Details!J963)</f>
        <v>1</v>
      </c>
      <c r="F963" s="13">
        <f>value(Txn_Details!K963)</f>
        <v>20</v>
      </c>
    </row>
    <row r="964">
      <c r="A964" s="13" t="str">
        <f>Txn_Details!G964</f>
        <v>ORDER1519</v>
      </c>
      <c r="B964" s="14">
        <f>Txn_Details!F964</f>
        <v>45422</v>
      </c>
      <c r="C964" s="13" t="str">
        <f>Txn_Details!H964</f>
        <v>CUST8616</v>
      </c>
      <c r="D964" s="13" t="str">
        <f>Txn_Details!I964</f>
        <v>FreshMilk</v>
      </c>
      <c r="E964" s="13">
        <f>VALUE(Txn_Details!J964)</f>
        <v>1</v>
      </c>
      <c r="F964" s="13">
        <f>value(Txn_Details!K964)</f>
        <v>30</v>
      </c>
    </row>
    <row r="965">
      <c r="A965" s="13" t="str">
        <f>Txn_Details!G965</f>
        <v>ORDER1519</v>
      </c>
      <c r="B965" s="14">
        <f>Txn_Details!F965</f>
        <v>45422</v>
      </c>
      <c r="C965" s="13" t="str">
        <f>Txn_Details!H965</f>
        <v>CUST8616</v>
      </c>
      <c r="D965" s="13" t="str">
        <f>Txn_Details!I965</f>
        <v>Eggs</v>
      </c>
      <c r="E965" s="13">
        <f>VALUE(Txn_Details!J965)</f>
        <v>1</v>
      </c>
      <c r="F965" s="13">
        <f>value(Txn_Details!K965)</f>
        <v>40</v>
      </c>
    </row>
    <row r="966">
      <c r="A966" s="13" t="str">
        <f>Txn_Details!G966</f>
        <v>ORDER1518</v>
      </c>
      <c r="B966" s="14">
        <f>Txn_Details!F966</f>
        <v>45422</v>
      </c>
      <c r="C966" s="13" t="str">
        <f>Txn_Details!H966</f>
        <v>CUST2624</v>
      </c>
      <c r="D966" s="13" t="str">
        <f>Txn_Details!I966</f>
        <v>ChickenBreast</v>
      </c>
      <c r="E966" s="13">
        <f>VALUE(Txn_Details!J966)</f>
        <v>2</v>
      </c>
      <c r="F966" s="13">
        <f>value(Txn_Details!K966)</f>
        <v>250</v>
      </c>
    </row>
    <row r="967">
      <c r="A967" s="13" t="str">
        <f>Txn_Details!G967</f>
        <v>ORDER1518</v>
      </c>
      <c r="B967" s="14">
        <f>Txn_Details!F967</f>
        <v>45422</v>
      </c>
      <c r="C967" s="13" t="str">
        <f>Txn_Details!H967</f>
        <v>CUST2624</v>
      </c>
      <c r="D967" s="13" t="str">
        <f>Txn_Details!I967</f>
        <v>Apples</v>
      </c>
      <c r="E967" s="13">
        <f>VALUE(Txn_Details!J967)</f>
        <v>1</v>
      </c>
      <c r="F967" s="13">
        <f>value(Txn_Details!K967)</f>
        <v>75</v>
      </c>
    </row>
    <row r="968">
      <c r="A968" s="13" t="str">
        <f>Txn_Details!G968</f>
        <v>ORDER1517</v>
      </c>
      <c r="B968" s="14">
        <f>Txn_Details!F968</f>
        <v>45422</v>
      </c>
      <c r="C968" s="13" t="str">
        <f>Txn_Details!H968</f>
        <v>CUST2562</v>
      </c>
      <c r="D968" s="13" t="str">
        <f>Txn_Details!I968</f>
        <v>Bananas</v>
      </c>
      <c r="E968" s="13">
        <f>VALUE(Txn_Details!J968)</f>
        <v>1</v>
      </c>
      <c r="F968" s="13">
        <f>value(Txn_Details!K968)</f>
        <v>25</v>
      </c>
    </row>
    <row r="969">
      <c r="A969" s="13" t="str">
        <f>Txn_Details!G969</f>
        <v>ORDER1517</v>
      </c>
      <c r="B969" s="14">
        <f>Txn_Details!F969</f>
        <v>45422</v>
      </c>
      <c r="C969" s="13" t="str">
        <f>Txn_Details!H969</f>
        <v>CUST2562</v>
      </c>
      <c r="D969" s="13" t="str">
        <f>Txn_Details!I969</f>
        <v>Potatoes</v>
      </c>
      <c r="E969" s="13">
        <f>VALUE(Txn_Details!J969)</f>
        <v>1</v>
      </c>
      <c r="F969" s="13">
        <f>value(Txn_Details!K969)</f>
        <v>15</v>
      </c>
    </row>
    <row r="970">
      <c r="A970" s="13" t="str">
        <f>Txn_Details!G970</f>
        <v>ORDER1516</v>
      </c>
      <c r="B970" s="14">
        <f>Txn_Details!F970</f>
        <v>45422</v>
      </c>
      <c r="C970" s="13" t="str">
        <f>Txn_Details!H970</f>
        <v>CUST5107</v>
      </c>
      <c r="D970" s="13" t="str">
        <f>Txn_Details!I970</f>
        <v>Onions</v>
      </c>
      <c r="E970" s="13">
        <f>VALUE(Txn_Details!J970)</f>
        <v>1</v>
      </c>
      <c r="F970" s="13">
        <f>value(Txn_Details!K970)</f>
        <v>12.5</v>
      </c>
    </row>
    <row r="971">
      <c r="A971" s="13" t="str">
        <f>Txn_Details!G971</f>
        <v>ORDER1516</v>
      </c>
      <c r="B971" s="14">
        <f>Txn_Details!F971</f>
        <v>45422</v>
      </c>
      <c r="C971" s="13" t="str">
        <f>Txn_Details!H971</f>
        <v>CUST5107</v>
      </c>
      <c r="D971" s="13" t="str">
        <f>Txn_Details!I971</f>
        <v>Paneer</v>
      </c>
      <c r="E971" s="13">
        <f>VALUE(Txn_Details!J971)</f>
        <v>1</v>
      </c>
      <c r="F971" s="13">
        <f>value(Txn_Details!K971)</f>
        <v>40</v>
      </c>
    </row>
    <row r="972">
      <c r="A972" s="13" t="str">
        <f>Txn_Details!G972</f>
        <v>ORDER1515</v>
      </c>
      <c r="B972" s="14">
        <f>Txn_Details!F972</f>
        <v>45422</v>
      </c>
      <c r="C972" s="13" t="str">
        <f>Txn_Details!H972</f>
        <v>CUST3384</v>
      </c>
      <c r="D972" s="13" t="str">
        <f>Txn_Details!I972</f>
        <v>Butter</v>
      </c>
      <c r="E972" s="13">
        <f>VALUE(Txn_Details!J972)</f>
        <v>2</v>
      </c>
      <c r="F972" s="13">
        <f>value(Txn_Details!K972)</f>
        <v>250</v>
      </c>
    </row>
    <row r="973">
      <c r="A973" s="13" t="str">
        <f>Txn_Details!G973</f>
        <v>ORDER1515</v>
      </c>
      <c r="B973" s="14">
        <f>Txn_Details!F973</f>
        <v>45422</v>
      </c>
      <c r="C973" s="13" t="str">
        <f>Txn_Details!H973</f>
        <v>CUST3384</v>
      </c>
      <c r="D973" s="13" t="str">
        <f>Txn_Details!I973</f>
        <v>CheeseSlices</v>
      </c>
      <c r="E973" s="13">
        <f>VALUE(Txn_Details!J973)</f>
        <v>1</v>
      </c>
      <c r="F973" s="13">
        <f>value(Txn_Details!K973)</f>
        <v>60</v>
      </c>
    </row>
    <row r="974">
      <c r="A974" s="13" t="str">
        <f>Txn_Details!G974</f>
        <v>ORDER1514</v>
      </c>
      <c r="B974" s="14">
        <f>Txn_Details!F974</f>
        <v>45422</v>
      </c>
      <c r="C974" s="13" t="str">
        <f>Txn_Details!H974</f>
        <v>CUST8317</v>
      </c>
      <c r="D974" s="13" t="str">
        <f>Txn_Details!I974</f>
        <v>Sugar</v>
      </c>
      <c r="E974" s="13">
        <f>VALUE(Txn_Details!J974)</f>
        <v>1</v>
      </c>
      <c r="F974" s="13">
        <f>value(Txn_Details!K974)</f>
        <v>22.5</v>
      </c>
    </row>
    <row r="975">
      <c r="A975" s="13" t="str">
        <f>Txn_Details!G975</f>
        <v>ORDER1514</v>
      </c>
      <c r="B975" s="14">
        <f>Txn_Details!F975</f>
        <v>45422</v>
      </c>
      <c r="C975" s="13" t="str">
        <f>Txn_Details!H975</f>
        <v>CUST8317</v>
      </c>
      <c r="D975" s="13" t="str">
        <f>Txn_Details!I975</f>
        <v>CookingOil</v>
      </c>
      <c r="E975" s="13">
        <f>VALUE(Txn_Details!J975)</f>
        <v>2</v>
      </c>
      <c r="F975" s="13">
        <f>value(Txn_Details!K975)</f>
        <v>150</v>
      </c>
    </row>
    <row r="976">
      <c r="A976" s="13" t="str">
        <f>Txn_Details!G976</f>
        <v>ORDER1513</v>
      </c>
      <c r="B976" s="14">
        <f>Txn_Details!F976</f>
        <v>45422</v>
      </c>
      <c r="C976" s="13" t="str">
        <f>Txn_Details!H976</f>
        <v>CUST4675</v>
      </c>
      <c r="D976" s="13" t="str">
        <f>Txn_Details!I976</f>
        <v>TeaLeaves</v>
      </c>
      <c r="E976" s="13">
        <f>VALUE(Txn_Details!J976)</f>
        <v>2</v>
      </c>
      <c r="F976" s="13">
        <f>value(Txn_Details!K976)</f>
        <v>120</v>
      </c>
    </row>
    <row r="977">
      <c r="A977" s="13" t="str">
        <f>Txn_Details!G977</f>
        <v>ORDER1513</v>
      </c>
      <c r="B977" s="14">
        <f>Txn_Details!F977</f>
        <v>45422</v>
      </c>
      <c r="C977" s="13" t="str">
        <f>Txn_Details!H977</f>
        <v>CUST4675</v>
      </c>
      <c r="D977" s="13" t="str">
        <f>Txn_Details!I977</f>
        <v>CoffeePowder</v>
      </c>
      <c r="E977" s="13">
        <f>VALUE(Txn_Details!J977)</f>
        <v>1</v>
      </c>
      <c r="F977" s="13">
        <f>value(Txn_Details!K977)</f>
        <v>45</v>
      </c>
    </row>
    <row r="978">
      <c r="A978" s="13" t="str">
        <f>Txn_Details!G978</f>
        <v>ORDER1512</v>
      </c>
      <c r="B978" s="14">
        <f>Txn_Details!F978</f>
        <v>45422</v>
      </c>
      <c r="C978" s="13" t="str">
        <f>Txn_Details!H978</f>
        <v>CUST2234</v>
      </c>
      <c r="D978" s="13" t="str">
        <f>Txn_Details!I978</f>
        <v>Biscuits</v>
      </c>
      <c r="E978" s="13">
        <f>VALUE(Txn_Details!J978)</f>
        <v>1</v>
      </c>
      <c r="F978" s="13">
        <f>value(Txn_Details!K978)</f>
        <v>20</v>
      </c>
    </row>
    <row r="979">
      <c r="A979" s="13" t="str">
        <f>Txn_Details!G979</f>
        <v>ORDER1512</v>
      </c>
      <c r="B979" s="14">
        <f>Txn_Details!F979</f>
        <v>45422</v>
      </c>
      <c r="C979" s="13" t="str">
        <f>Txn_Details!H979</f>
        <v>CUST2234</v>
      </c>
      <c r="D979" s="13" t="str">
        <f>Txn_Details!I979</f>
        <v>Chocolates</v>
      </c>
      <c r="E979" s="13">
        <f>VALUE(Txn_Details!J979)</f>
        <v>1</v>
      </c>
      <c r="F979" s="13">
        <f>value(Txn_Details!K979)</f>
        <v>50</v>
      </c>
    </row>
    <row r="980">
      <c r="A980" s="13" t="str">
        <f>Txn_Details!G980</f>
        <v>ORDER1511</v>
      </c>
      <c r="B980" s="14">
        <f>Txn_Details!F980</f>
        <v>45422</v>
      </c>
      <c r="C980" s="13" t="str">
        <f>Txn_Details!H980</f>
        <v>CUST4475</v>
      </c>
      <c r="D980" s="13" t="str">
        <f>Txn_Details!I980</f>
        <v>IceCream</v>
      </c>
      <c r="E980" s="13">
        <f>VALUE(Txn_Details!J980)</f>
        <v>1</v>
      </c>
      <c r="F980" s="13">
        <f>value(Txn_Details!K980)</f>
        <v>90</v>
      </c>
    </row>
    <row r="981">
      <c r="A981" s="13" t="str">
        <f>Txn_Details!G981</f>
        <v>ORDER1511</v>
      </c>
      <c r="B981" s="14">
        <f>Txn_Details!F981</f>
        <v>45422</v>
      </c>
      <c r="C981" s="13" t="str">
        <f>Txn_Details!H981</f>
        <v>CUST4475</v>
      </c>
      <c r="D981" s="13" t="str">
        <f>Txn_Details!I981</f>
        <v>SoftDrink</v>
      </c>
      <c r="E981" s="13">
        <f>VALUE(Txn_Details!J981)</f>
        <v>2</v>
      </c>
      <c r="F981" s="13">
        <f>value(Txn_Details!K981)</f>
        <v>100</v>
      </c>
    </row>
    <row r="982">
      <c r="A982" s="13" t="str">
        <f>Txn_Details!G982</f>
        <v>ORDER1510</v>
      </c>
      <c r="B982" s="14">
        <f>Txn_Details!F982</f>
        <v>45422</v>
      </c>
      <c r="C982" s="13" t="str">
        <f>Txn_Details!H982</f>
        <v>CUST4271</v>
      </c>
      <c r="D982" s="13" t="str">
        <f>Txn_Details!I982</f>
        <v>BasmatiRice</v>
      </c>
      <c r="E982" s="13">
        <f>VALUE(Txn_Details!J982)</f>
        <v>2</v>
      </c>
      <c r="F982" s="13">
        <f>value(Txn_Details!K982)</f>
        <v>120</v>
      </c>
    </row>
    <row r="983">
      <c r="A983" s="13" t="str">
        <f>Txn_Details!G983</f>
        <v>ORDER1510</v>
      </c>
      <c r="B983" s="14">
        <f>Txn_Details!F983</f>
        <v>45422</v>
      </c>
      <c r="C983" s="13" t="str">
        <f>Txn_Details!H983</f>
        <v>CUST4271</v>
      </c>
      <c r="D983" s="13" t="str">
        <f>Txn_Details!I983</f>
        <v>WholeWheatBread</v>
      </c>
      <c r="E983" s="13">
        <f>VALUE(Txn_Details!J983)</f>
        <v>2</v>
      </c>
      <c r="F983" s="13">
        <f>value(Txn_Details!K983)</f>
        <v>40</v>
      </c>
    </row>
    <row r="984">
      <c r="A984" s="13" t="str">
        <f>Txn_Details!G984</f>
        <v>ORDER1509</v>
      </c>
      <c r="B984" s="14">
        <f>Txn_Details!F984</f>
        <v>45421</v>
      </c>
      <c r="C984" s="13" t="str">
        <f>Txn_Details!H984</f>
        <v>CUST1514</v>
      </c>
      <c r="D984" s="13" t="str">
        <f>Txn_Details!I984</f>
        <v>FreshMilk</v>
      </c>
      <c r="E984" s="13">
        <f>VALUE(Txn_Details!J984)</f>
        <v>1</v>
      </c>
      <c r="F984" s="13">
        <f>value(Txn_Details!K984)</f>
        <v>30</v>
      </c>
    </row>
    <row r="985">
      <c r="A985" s="13" t="str">
        <f>Txn_Details!G985</f>
        <v>ORDER1509</v>
      </c>
      <c r="B985" s="14">
        <f>Txn_Details!F985</f>
        <v>45421</v>
      </c>
      <c r="C985" s="13" t="str">
        <f>Txn_Details!H985</f>
        <v>CUST1514</v>
      </c>
      <c r="D985" s="13" t="str">
        <f>Txn_Details!I985</f>
        <v>Eggs</v>
      </c>
      <c r="E985" s="13">
        <f>VALUE(Txn_Details!J985)</f>
        <v>2</v>
      </c>
      <c r="F985" s="13">
        <f>value(Txn_Details!K985)</f>
        <v>80</v>
      </c>
    </row>
    <row r="986">
      <c r="A986" s="13" t="str">
        <f>Txn_Details!G986</f>
        <v>ORDER1508</v>
      </c>
      <c r="B986" s="14">
        <f>Txn_Details!F986</f>
        <v>45421</v>
      </c>
      <c r="C986" s="13" t="str">
        <f>Txn_Details!H986</f>
        <v>CUST5687</v>
      </c>
      <c r="D986" s="13" t="str">
        <f>Txn_Details!I986</f>
        <v>ChickenBreast</v>
      </c>
      <c r="E986" s="13">
        <f>VALUE(Txn_Details!J986)</f>
        <v>1</v>
      </c>
      <c r="F986" s="13">
        <f>value(Txn_Details!K986)</f>
        <v>125</v>
      </c>
    </row>
    <row r="987">
      <c r="A987" s="13" t="str">
        <f>Txn_Details!G987</f>
        <v>ORDER1508</v>
      </c>
      <c r="B987" s="14">
        <f>Txn_Details!F987</f>
        <v>45421</v>
      </c>
      <c r="C987" s="13" t="str">
        <f>Txn_Details!H987</f>
        <v>CUST5687</v>
      </c>
      <c r="D987" s="13" t="str">
        <f>Txn_Details!I987</f>
        <v>Apples</v>
      </c>
      <c r="E987" s="13">
        <f>VALUE(Txn_Details!J987)</f>
        <v>1</v>
      </c>
      <c r="F987" s="13">
        <f>value(Txn_Details!K987)</f>
        <v>75</v>
      </c>
    </row>
    <row r="988">
      <c r="A988" s="13" t="str">
        <f>Txn_Details!G988</f>
        <v>ORDER1507</v>
      </c>
      <c r="B988" s="14">
        <f>Txn_Details!F988</f>
        <v>45421</v>
      </c>
      <c r="C988" s="13" t="str">
        <f>Txn_Details!H988</f>
        <v>CUST2832</v>
      </c>
      <c r="D988" s="13" t="str">
        <f>Txn_Details!I988</f>
        <v>Bananas</v>
      </c>
      <c r="E988" s="13">
        <f>VALUE(Txn_Details!J988)</f>
        <v>1</v>
      </c>
      <c r="F988" s="13">
        <f>value(Txn_Details!K988)</f>
        <v>25</v>
      </c>
    </row>
    <row r="989">
      <c r="A989" s="13" t="str">
        <f>Txn_Details!G989</f>
        <v>ORDER1507</v>
      </c>
      <c r="B989" s="14">
        <f>Txn_Details!F989</f>
        <v>45421</v>
      </c>
      <c r="C989" s="13" t="str">
        <f>Txn_Details!H989</f>
        <v>CUST2832</v>
      </c>
      <c r="D989" s="13" t="str">
        <f>Txn_Details!I989</f>
        <v>Potatoes</v>
      </c>
      <c r="E989" s="13">
        <f>VALUE(Txn_Details!J989)</f>
        <v>1</v>
      </c>
      <c r="F989" s="13">
        <f>value(Txn_Details!K989)</f>
        <v>15</v>
      </c>
    </row>
    <row r="990">
      <c r="A990" s="13" t="str">
        <f>Txn_Details!G990</f>
        <v>ORDER1506</v>
      </c>
      <c r="B990" s="14">
        <f>Txn_Details!F990</f>
        <v>45421</v>
      </c>
      <c r="C990" s="13" t="str">
        <f>Txn_Details!H990</f>
        <v>CUST7498</v>
      </c>
      <c r="D990" s="13" t="str">
        <f>Txn_Details!I990</f>
        <v>Onions</v>
      </c>
      <c r="E990" s="13">
        <f>VALUE(Txn_Details!J990)</f>
        <v>1</v>
      </c>
      <c r="F990" s="13">
        <f>value(Txn_Details!K990)</f>
        <v>12.5</v>
      </c>
    </row>
    <row r="991">
      <c r="A991" s="13" t="str">
        <f>Txn_Details!G991</f>
        <v>ORDER1506</v>
      </c>
      <c r="B991" s="14">
        <f>Txn_Details!F991</f>
        <v>45421</v>
      </c>
      <c r="C991" s="13" t="str">
        <f>Txn_Details!H991</f>
        <v>CUST7498</v>
      </c>
      <c r="D991" s="13" t="str">
        <f>Txn_Details!I991</f>
        <v>Paneer</v>
      </c>
      <c r="E991" s="13">
        <f>VALUE(Txn_Details!J991)</f>
        <v>1</v>
      </c>
      <c r="F991" s="13">
        <f>value(Txn_Details!K991)</f>
        <v>40</v>
      </c>
    </row>
    <row r="992">
      <c r="A992" s="13" t="str">
        <f>Txn_Details!G992</f>
        <v>ORDER1505</v>
      </c>
      <c r="B992" s="14">
        <f>Txn_Details!F992</f>
        <v>45421</v>
      </c>
      <c r="C992" s="13" t="str">
        <f>Txn_Details!H992</f>
        <v>CUST6327</v>
      </c>
      <c r="D992" s="13" t="str">
        <f>Txn_Details!I992</f>
        <v>Butter</v>
      </c>
      <c r="E992" s="13">
        <f>VALUE(Txn_Details!J992)</f>
        <v>1</v>
      </c>
      <c r="F992" s="13">
        <f>value(Txn_Details!K992)</f>
        <v>125</v>
      </c>
    </row>
    <row r="993">
      <c r="A993" s="13" t="str">
        <f>Txn_Details!G993</f>
        <v>ORDER1505</v>
      </c>
      <c r="B993" s="14">
        <f>Txn_Details!F993</f>
        <v>45421</v>
      </c>
      <c r="C993" s="13" t="str">
        <f>Txn_Details!H993</f>
        <v>CUST6327</v>
      </c>
      <c r="D993" s="13" t="str">
        <f>Txn_Details!I993</f>
        <v>CheeseSlices</v>
      </c>
      <c r="E993" s="13">
        <f>VALUE(Txn_Details!J993)</f>
        <v>2</v>
      </c>
      <c r="F993" s="13">
        <f>value(Txn_Details!K993)</f>
        <v>120</v>
      </c>
    </row>
    <row r="994">
      <c r="A994" s="13" t="str">
        <f>Txn_Details!G994</f>
        <v>ORDER1504</v>
      </c>
      <c r="B994" s="14">
        <f>Txn_Details!F994</f>
        <v>45421</v>
      </c>
      <c r="C994" s="13" t="str">
        <f>Txn_Details!H994</f>
        <v>CUST1509</v>
      </c>
      <c r="D994" s="13" t="str">
        <f>Txn_Details!I994</f>
        <v>Sugar</v>
      </c>
      <c r="E994" s="13">
        <f>VALUE(Txn_Details!J994)</f>
        <v>1</v>
      </c>
      <c r="F994" s="13">
        <f>value(Txn_Details!K994)</f>
        <v>22.5</v>
      </c>
    </row>
    <row r="995">
      <c r="A995" s="13" t="str">
        <f>Txn_Details!G995</f>
        <v>ORDER1504</v>
      </c>
      <c r="B995" s="14">
        <f>Txn_Details!F995</f>
        <v>45421</v>
      </c>
      <c r="C995" s="13" t="str">
        <f>Txn_Details!H995</f>
        <v>CUST1509</v>
      </c>
      <c r="D995" s="13" t="str">
        <f>Txn_Details!I995</f>
        <v>CookingOil</v>
      </c>
      <c r="E995" s="13">
        <f>VALUE(Txn_Details!J995)</f>
        <v>1</v>
      </c>
      <c r="F995" s="13">
        <f>value(Txn_Details!K995)</f>
        <v>75</v>
      </c>
    </row>
    <row r="996">
      <c r="A996" s="13" t="str">
        <f>Txn_Details!G996</f>
        <v>ORDER1503</v>
      </c>
      <c r="B996" s="14">
        <f>Txn_Details!F996</f>
        <v>45421</v>
      </c>
      <c r="C996" s="13" t="str">
        <f>Txn_Details!H996</f>
        <v>CUST1960</v>
      </c>
      <c r="D996" s="13" t="str">
        <f>Txn_Details!I996</f>
        <v>TeaLeaves</v>
      </c>
      <c r="E996" s="13">
        <f>VALUE(Txn_Details!J996)</f>
        <v>1</v>
      </c>
      <c r="F996" s="13">
        <f>value(Txn_Details!K996)</f>
        <v>60</v>
      </c>
    </row>
    <row r="997">
      <c r="A997" s="13" t="str">
        <f>Txn_Details!G997</f>
        <v>ORDER1503</v>
      </c>
      <c r="B997" s="14">
        <f>Txn_Details!F997</f>
        <v>45421</v>
      </c>
      <c r="C997" s="13" t="str">
        <f>Txn_Details!H997</f>
        <v>CUST1960</v>
      </c>
      <c r="D997" s="13" t="str">
        <f>Txn_Details!I997</f>
        <v>CoffeePowder</v>
      </c>
      <c r="E997" s="13">
        <f>VALUE(Txn_Details!J997)</f>
        <v>2</v>
      </c>
      <c r="F997" s="13">
        <f>value(Txn_Details!K997)</f>
        <v>90</v>
      </c>
    </row>
    <row r="998">
      <c r="A998" s="13" t="str">
        <f>Txn_Details!G998</f>
        <v>ORDER1502</v>
      </c>
      <c r="B998" s="14">
        <f>Txn_Details!F998</f>
        <v>45421</v>
      </c>
      <c r="C998" s="13" t="str">
        <f>Txn_Details!H998</f>
        <v>CUST8836</v>
      </c>
      <c r="D998" s="13" t="str">
        <f>Txn_Details!I998</f>
        <v>Biscuits</v>
      </c>
      <c r="E998" s="13">
        <f>VALUE(Txn_Details!J998)</f>
        <v>1</v>
      </c>
      <c r="F998" s="13">
        <f>value(Txn_Details!K998)</f>
        <v>20</v>
      </c>
    </row>
    <row r="999">
      <c r="A999" s="13" t="str">
        <f>Txn_Details!G999</f>
        <v>ORDER1502</v>
      </c>
      <c r="B999" s="14">
        <f>Txn_Details!F999</f>
        <v>45421</v>
      </c>
      <c r="C999" s="13" t="str">
        <f>Txn_Details!H999</f>
        <v>CUST8836</v>
      </c>
      <c r="D999" s="13" t="str">
        <f>Txn_Details!I999</f>
        <v>Chocolates</v>
      </c>
      <c r="E999" s="13">
        <f>VALUE(Txn_Details!J999)</f>
        <v>2</v>
      </c>
      <c r="F999" s="13">
        <f>value(Txn_Details!K999)</f>
        <v>100</v>
      </c>
    </row>
    <row r="1000">
      <c r="A1000" s="13" t="str">
        <f>Txn_Details!G1000</f>
        <v>ORDER1501</v>
      </c>
      <c r="B1000" s="14">
        <f>Txn_Details!F1000</f>
        <v>45421</v>
      </c>
      <c r="C1000" s="13" t="str">
        <f>Txn_Details!H1000</f>
        <v>CUST4401</v>
      </c>
      <c r="D1000" s="13" t="str">
        <f>Txn_Details!I1000</f>
        <v>IceCream</v>
      </c>
      <c r="E1000" s="13">
        <f>VALUE(Txn_Details!J1000)</f>
        <v>1</v>
      </c>
      <c r="F1000" s="13">
        <f>value(Txn_Details!K1000)</f>
        <v>90</v>
      </c>
    </row>
    <row r="1001">
      <c r="A1001" s="13" t="str">
        <f>Txn_Details!G1001</f>
        <v>ORDER1501</v>
      </c>
      <c r="B1001" s="14">
        <f>Txn_Details!F1001</f>
        <v>45421</v>
      </c>
      <c r="C1001" s="13" t="str">
        <f>Txn_Details!H1001</f>
        <v>CUST4401</v>
      </c>
      <c r="D1001" s="13" t="str">
        <f>Txn_Details!I1001</f>
        <v>SoftDrink</v>
      </c>
      <c r="E1001" s="13">
        <f>VALUE(Txn_Details!J1001)</f>
        <v>1</v>
      </c>
      <c r="F1001" s="13">
        <f>value(Txn_Details!K1001)</f>
        <v>50</v>
      </c>
    </row>
    <row r="1002">
      <c r="A1002" s="13" t="str">
        <f>Txn_Details!G1002</f>
        <v>ORDER1500</v>
      </c>
      <c r="B1002" s="14">
        <f>Txn_Details!F1002</f>
        <v>45421</v>
      </c>
      <c r="C1002" s="13" t="str">
        <f>Txn_Details!H1002</f>
        <v>CUST3153</v>
      </c>
      <c r="D1002" s="13" t="str">
        <f>Txn_Details!I1002</f>
        <v>BasmatiRice</v>
      </c>
      <c r="E1002" s="13">
        <f>VALUE(Txn_Details!J1002)</f>
        <v>1</v>
      </c>
      <c r="F1002" s="13">
        <f>value(Txn_Details!K1002)</f>
        <v>60</v>
      </c>
    </row>
    <row r="1003">
      <c r="A1003" s="13" t="str">
        <f>Txn_Details!G1003</f>
        <v>ORDER1500</v>
      </c>
      <c r="B1003" s="14">
        <f>Txn_Details!F1003</f>
        <v>45421</v>
      </c>
      <c r="C1003" s="13" t="str">
        <f>Txn_Details!H1003</f>
        <v>CUST3153</v>
      </c>
      <c r="D1003" s="13" t="str">
        <f>Txn_Details!I1003</f>
        <v>WholeWheatBread</v>
      </c>
      <c r="E1003" s="13">
        <f>VALUE(Txn_Details!J1003)</f>
        <v>2</v>
      </c>
      <c r="F1003" s="13">
        <f>value(Txn_Details!K1003)</f>
        <v>40</v>
      </c>
    </row>
    <row r="1004">
      <c r="A1004" s="13" t="str">
        <f>Txn_Details!G1004</f>
        <v>ORDER1499</v>
      </c>
      <c r="B1004" s="14">
        <f>Txn_Details!F1004</f>
        <v>45421</v>
      </c>
      <c r="C1004" s="13" t="str">
        <f>Txn_Details!H1004</f>
        <v>CUST4485</v>
      </c>
      <c r="D1004" s="13" t="str">
        <f>Txn_Details!I1004</f>
        <v>FreshMilk</v>
      </c>
      <c r="E1004" s="13">
        <f>VALUE(Txn_Details!J1004)</f>
        <v>1</v>
      </c>
      <c r="F1004" s="13">
        <f>value(Txn_Details!K1004)</f>
        <v>30</v>
      </c>
    </row>
    <row r="1005">
      <c r="A1005" s="13" t="str">
        <f>Txn_Details!G1005</f>
        <v>ORDER1499</v>
      </c>
      <c r="B1005" s="14">
        <f>Txn_Details!F1005</f>
        <v>45421</v>
      </c>
      <c r="C1005" s="13" t="str">
        <f>Txn_Details!H1005</f>
        <v>CUST4485</v>
      </c>
      <c r="D1005" s="13" t="str">
        <f>Txn_Details!I1005</f>
        <v>Eggs</v>
      </c>
      <c r="E1005" s="13">
        <f>VALUE(Txn_Details!J1005)</f>
        <v>2</v>
      </c>
      <c r="F1005" s="13">
        <f>value(Txn_Details!K1005)</f>
        <v>80</v>
      </c>
    </row>
    <row r="1006">
      <c r="A1006" s="13" t="str">
        <f>Txn_Details!G1006</f>
        <v>ORDER1498</v>
      </c>
      <c r="B1006" s="14">
        <f>Txn_Details!F1006</f>
        <v>45421</v>
      </c>
      <c r="C1006" s="13" t="str">
        <f>Txn_Details!H1006</f>
        <v>CUST4022</v>
      </c>
      <c r="D1006" s="13" t="str">
        <f>Txn_Details!I1006</f>
        <v>ChickenBreast</v>
      </c>
      <c r="E1006" s="13">
        <f>VALUE(Txn_Details!J1006)</f>
        <v>1</v>
      </c>
      <c r="F1006" s="13">
        <f>value(Txn_Details!K1006)</f>
        <v>125</v>
      </c>
    </row>
    <row r="1007">
      <c r="A1007" s="13" t="str">
        <f>Txn_Details!G1007</f>
        <v>ORDER1498</v>
      </c>
      <c r="B1007" s="14">
        <f>Txn_Details!F1007</f>
        <v>45421</v>
      </c>
      <c r="C1007" s="13" t="str">
        <f>Txn_Details!H1007</f>
        <v>CUST4022</v>
      </c>
      <c r="D1007" s="13" t="str">
        <f>Txn_Details!I1007</f>
        <v>Apples</v>
      </c>
      <c r="E1007" s="13">
        <f>VALUE(Txn_Details!J1007)</f>
        <v>1</v>
      </c>
      <c r="F1007" s="13">
        <f>value(Txn_Details!K1007)</f>
        <v>75</v>
      </c>
    </row>
    <row r="1008">
      <c r="A1008" s="13" t="str">
        <f>Txn_Details!G1008</f>
        <v>ORDER1497</v>
      </c>
      <c r="B1008" s="14">
        <f>Txn_Details!F1008</f>
        <v>45421</v>
      </c>
      <c r="C1008" s="13" t="str">
        <f>Txn_Details!H1008</f>
        <v>CUST2188</v>
      </c>
      <c r="D1008" s="13" t="str">
        <f>Txn_Details!I1008</f>
        <v>Bananas</v>
      </c>
      <c r="E1008" s="13">
        <f>VALUE(Txn_Details!J1008)</f>
        <v>1</v>
      </c>
      <c r="F1008" s="13">
        <f>value(Txn_Details!K1008)</f>
        <v>25</v>
      </c>
    </row>
    <row r="1009">
      <c r="A1009" s="13" t="str">
        <f>Txn_Details!G1009</f>
        <v>ORDER1497</v>
      </c>
      <c r="B1009" s="14">
        <f>Txn_Details!F1009</f>
        <v>45421</v>
      </c>
      <c r="C1009" s="13" t="str">
        <f>Txn_Details!H1009</f>
        <v>CUST2188</v>
      </c>
      <c r="D1009" s="13" t="str">
        <f>Txn_Details!I1009</f>
        <v>Potatoes</v>
      </c>
      <c r="E1009" s="13">
        <f>VALUE(Txn_Details!J1009)</f>
        <v>2</v>
      </c>
      <c r="F1009" s="13">
        <f>value(Txn_Details!K1009)</f>
        <v>30</v>
      </c>
    </row>
    <row r="1010">
      <c r="A1010" s="13" t="str">
        <f>Txn_Details!G1010</f>
        <v>ORDER1496</v>
      </c>
      <c r="B1010" s="14">
        <f>Txn_Details!F1010</f>
        <v>45421</v>
      </c>
      <c r="C1010" s="13" t="str">
        <f>Txn_Details!H1010</f>
        <v>CUST7043</v>
      </c>
      <c r="D1010" s="13" t="str">
        <f>Txn_Details!I1010</f>
        <v>Onions</v>
      </c>
      <c r="E1010" s="13">
        <f>VALUE(Txn_Details!J1010)</f>
        <v>2</v>
      </c>
      <c r="F1010" s="13">
        <f>value(Txn_Details!K1010)</f>
        <v>25</v>
      </c>
    </row>
    <row r="1011">
      <c r="A1011" s="13" t="str">
        <f>Txn_Details!G1011</f>
        <v>ORDER1496</v>
      </c>
      <c r="B1011" s="14">
        <f>Txn_Details!F1011</f>
        <v>45421</v>
      </c>
      <c r="C1011" s="13" t="str">
        <f>Txn_Details!H1011</f>
        <v>CUST7043</v>
      </c>
      <c r="D1011" s="13" t="str">
        <f>Txn_Details!I1011</f>
        <v>Paneer</v>
      </c>
      <c r="E1011" s="13">
        <f>VALUE(Txn_Details!J1011)</f>
        <v>1</v>
      </c>
      <c r="F1011" s="13">
        <f>value(Txn_Details!K1011)</f>
        <v>40</v>
      </c>
    </row>
    <row r="1012">
      <c r="A1012" s="13" t="str">
        <f>Txn_Details!G1012</f>
        <v>ORDER1495</v>
      </c>
      <c r="B1012" s="14">
        <f>Txn_Details!F1012</f>
        <v>45421</v>
      </c>
      <c r="C1012" s="13" t="str">
        <f>Txn_Details!H1012</f>
        <v>CUST2502</v>
      </c>
      <c r="D1012" s="13" t="str">
        <f>Txn_Details!I1012</f>
        <v>Butter</v>
      </c>
      <c r="E1012" s="13">
        <f>VALUE(Txn_Details!J1012)</f>
        <v>1</v>
      </c>
      <c r="F1012" s="13">
        <f>value(Txn_Details!K1012)</f>
        <v>125</v>
      </c>
    </row>
    <row r="1013">
      <c r="A1013" s="13" t="str">
        <f>Txn_Details!G1013</f>
        <v>ORDER1495</v>
      </c>
      <c r="B1013" s="14">
        <f>Txn_Details!F1013</f>
        <v>45421</v>
      </c>
      <c r="C1013" s="13" t="str">
        <f>Txn_Details!H1013</f>
        <v>CUST2502</v>
      </c>
      <c r="D1013" s="13" t="str">
        <f>Txn_Details!I1013</f>
        <v>CheeseSlices</v>
      </c>
      <c r="E1013" s="13">
        <f>VALUE(Txn_Details!J1013)</f>
        <v>1</v>
      </c>
      <c r="F1013" s="13">
        <f>value(Txn_Details!K1013)</f>
        <v>60</v>
      </c>
    </row>
    <row r="1014">
      <c r="A1014" s="13" t="str">
        <f>Txn_Details!G1014</f>
        <v>ORDER1494</v>
      </c>
      <c r="B1014" s="14">
        <f>Txn_Details!F1014</f>
        <v>45421</v>
      </c>
      <c r="C1014" s="13" t="str">
        <f>Txn_Details!H1014</f>
        <v>CUST4759</v>
      </c>
      <c r="D1014" s="13" t="str">
        <f>Txn_Details!I1014</f>
        <v>Sugar</v>
      </c>
      <c r="E1014" s="13">
        <f>VALUE(Txn_Details!J1014)</f>
        <v>1</v>
      </c>
      <c r="F1014" s="13">
        <f>value(Txn_Details!K1014)</f>
        <v>22.5</v>
      </c>
    </row>
    <row r="1015">
      <c r="A1015" s="13" t="str">
        <f>Txn_Details!G1015</f>
        <v>ORDER1494</v>
      </c>
      <c r="B1015" s="14">
        <f>Txn_Details!F1015</f>
        <v>45421</v>
      </c>
      <c r="C1015" s="13" t="str">
        <f>Txn_Details!H1015</f>
        <v>CUST4759</v>
      </c>
      <c r="D1015" s="13" t="str">
        <f>Txn_Details!I1015</f>
        <v>CookingOil</v>
      </c>
      <c r="E1015" s="13">
        <f>VALUE(Txn_Details!J1015)</f>
        <v>2</v>
      </c>
      <c r="F1015" s="13">
        <f>value(Txn_Details!K1015)</f>
        <v>150</v>
      </c>
    </row>
    <row r="1016">
      <c r="A1016" s="13" t="str">
        <f>Txn_Details!G1016</f>
        <v>ORDER1493</v>
      </c>
      <c r="B1016" s="14">
        <f>Txn_Details!F1016</f>
        <v>45421</v>
      </c>
      <c r="C1016" s="13" t="str">
        <f>Txn_Details!H1016</f>
        <v>CUST3384</v>
      </c>
      <c r="D1016" s="13" t="str">
        <f>Txn_Details!I1016</f>
        <v>TeaLeaves</v>
      </c>
      <c r="E1016" s="13">
        <f>VALUE(Txn_Details!J1016)</f>
        <v>1</v>
      </c>
      <c r="F1016" s="13">
        <f>value(Txn_Details!K1016)</f>
        <v>60</v>
      </c>
    </row>
    <row r="1017">
      <c r="A1017" s="13" t="str">
        <f>Txn_Details!G1017</f>
        <v>ORDER1493</v>
      </c>
      <c r="B1017" s="14">
        <f>Txn_Details!F1017</f>
        <v>45421</v>
      </c>
      <c r="C1017" s="13" t="str">
        <f>Txn_Details!H1017</f>
        <v>CUST3384</v>
      </c>
      <c r="D1017" s="13" t="str">
        <f>Txn_Details!I1017</f>
        <v>CoffeePowder</v>
      </c>
      <c r="E1017" s="13">
        <f>VALUE(Txn_Details!J1017)</f>
        <v>1</v>
      </c>
      <c r="F1017" s="13">
        <f>value(Txn_Details!K1017)</f>
        <v>45</v>
      </c>
    </row>
    <row r="1018">
      <c r="A1018" s="13" t="str">
        <f>Txn_Details!G1018</f>
        <v>ORDER1492</v>
      </c>
      <c r="B1018" s="14">
        <f>Txn_Details!F1018</f>
        <v>45420</v>
      </c>
      <c r="C1018" s="13" t="str">
        <f>Txn_Details!H1018</f>
        <v>CUST4052</v>
      </c>
      <c r="D1018" s="13" t="str">
        <f>Txn_Details!I1018</f>
        <v>Biscuits</v>
      </c>
      <c r="E1018" s="13">
        <f>VALUE(Txn_Details!J1018)</f>
        <v>1</v>
      </c>
      <c r="F1018" s="13">
        <f>value(Txn_Details!K1018)</f>
        <v>20</v>
      </c>
    </row>
    <row r="1019">
      <c r="A1019" s="13" t="str">
        <f>Txn_Details!G1019</f>
        <v>ORDER1492</v>
      </c>
      <c r="B1019" s="14">
        <f>Txn_Details!F1019</f>
        <v>45420</v>
      </c>
      <c r="C1019" s="13" t="str">
        <f>Txn_Details!H1019</f>
        <v>CUST4052</v>
      </c>
      <c r="D1019" s="13" t="str">
        <f>Txn_Details!I1019</f>
        <v>Chocolates</v>
      </c>
      <c r="E1019" s="13">
        <f>VALUE(Txn_Details!J1019)</f>
        <v>1</v>
      </c>
      <c r="F1019" s="13">
        <f>value(Txn_Details!K1019)</f>
        <v>50</v>
      </c>
    </row>
    <row r="1020">
      <c r="A1020" s="13" t="str">
        <f>Txn_Details!G1020</f>
        <v>ORDER1491</v>
      </c>
      <c r="B1020" s="14">
        <f>Txn_Details!F1020</f>
        <v>45420</v>
      </c>
      <c r="C1020" s="13" t="str">
        <f>Txn_Details!H1020</f>
        <v>CUST4470</v>
      </c>
      <c r="D1020" s="13" t="str">
        <f>Txn_Details!I1020</f>
        <v>IceCream</v>
      </c>
      <c r="E1020" s="13">
        <f>VALUE(Txn_Details!J1020)</f>
        <v>2</v>
      </c>
      <c r="F1020" s="13">
        <f>value(Txn_Details!K1020)</f>
        <v>180</v>
      </c>
    </row>
    <row r="1021">
      <c r="A1021" s="13" t="str">
        <f>Txn_Details!G1021</f>
        <v>ORDER1491</v>
      </c>
      <c r="B1021" s="14">
        <f>Txn_Details!F1021</f>
        <v>45420</v>
      </c>
      <c r="C1021" s="13" t="str">
        <f>Txn_Details!H1021</f>
        <v>CUST4470</v>
      </c>
      <c r="D1021" s="13" t="str">
        <f>Txn_Details!I1021</f>
        <v>SoftDrink</v>
      </c>
      <c r="E1021" s="13">
        <f>VALUE(Txn_Details!J1021)</f>
        <v>1</v>
      </c>
      <c r="F1021" s="13">
        <f>value(Txn_Details!K1021)</f>
        <v>50</v>
      </c>
    </row>
    <row r="1022">
      <c r="A1022" s="13" t="str">
        <f>Txn_Details!G1022</f>
        <v>ORDER1490</v>
      </c>
      <c r="B1022" s="14">
        <f>Txn_Details!F1022</f>
        <v>45420</v>
      </c>
      <c r="C1022" s="13" t="str">
        <f>Txn_Details!H1022</f>
        <v>CUST3213</v>
      </c>
      <c r="D1022" s="13" t="str">
        <f>Txn_Details!I1022</f>
        <v>BasmatiRice</v>
      </c>
      <c r="E1022" s="13">
        <f>VALUE(Txn_Details!J1022)</f>
        <v>1</v>
      </c>
      <c r="F1022" s="13">
        <f>value(Txn_Details!K1022)</f>
        <v>60</v>
      </c>
    </row>
    <row r="1023">
      <c r="A1023" s="13" t="str">
        <f>Txn_Details!G1023</f>
        <v>ORDER1490</v>
      </c>
      <c r="B1023" s="14">
        <f>Txn_Details!F1023</f>
        <v>45420</v>
      </c>
      <c r="C1023" s="13" t="str">
        <f>Txn_Details!H1023</f>
        <v>CUST3213</v>
      </c>
      <c r="D1023" s="13" t="str">
        <f>Txn_Details!I1023</f>
        <v>WholeWheatBread</v>
      </c>
      <c r="E1023" s="13">
        <f>VALUE(Txn_Details!J1023)</f>
        <v>1</v>
      </c>
      <c r="F1023" s="13">
        <f>value(Txn_Details!K1023)</f>
        <v>20</v>
      </c>
    </row>
    <row r="1024">
      <c r="A1024" s="13" t="str">
        <f>Txn_Details!G1024</f>
        <v>ORDER1489</v>
      </c>
      <c r="B1024" s="14">
        <f>Txn_Details!F1024</f>
        <v>45420</v>
      </c>
      <c r="C1024" s="13" t="str">
        <f>Txn_Details!H1024</f>
        <v>CUST2625</v>
      </c>
      <c r="D1024" s="13" t="str">
        <f>Txn_Details!I1024</f>
        <v>FreshMilk</v>
      </c>
      <c r="E1024" s="13">
        <f>VALUE(Txn_Details!J1024)</f>
        <v>2</v>
      </c>
      <c r="F1024" s="13">
        <f>value(Txn_Details!K1024)</f>
        <v>60</v>
      </c>
    </row>
    <row r="1025">
      <c r="A1025" s="13" t="str">
        <f>Txn_Details!G1025</f>
        <v>ORDER1489</v>
      </c>
      <c r="B1025" s="14">
        <f>Txn_Details!F1025</f>
        <v>45420</v>
      </c>
      <c r="C1025" s="13" t="str">
        <f>Txn_Details!H1025</f>
        <v>CUST2625</v>
      </c>
      <c r="D1025" s="13" t="str">
        <f>Txn_Details!I1025</f>
        <v>Eggs</v>
      </c>
      <c r="E1025" s="13">
        <f>VALUE(Txn_Details!J1025)</f>
        <v>1</v>
      </c>
      <c r="F1025" s="13">
        <f>value(Txn_Details!K1025)</f>
        <v>40</v>
      </c>
    </row>
    <row r="1026">
      <c r="A1026" s="13" t="str">
        <f>Txn_Details!G1026</f>
        <v>ORDER1488</v>
      </c>
      <c r="B1026" s="14">
        <f>Txn_Details!F1026</f>
        <v>45420</v>
      </c>
      <c r="C1026" s="13" t="str">
        <f>Txn_Details!H1026</f>
        <v>CUST9482</v>
      </c>
      <c r="D1026" s="13" t="str">
        <f>Txn_Details!I1026</f>
        <v>ChickenBreast</v>
      </c>
      <c r="E1026" s="13">
        <f>VALUE(Txn_Details!J1026)</f>
        <v>2</v>
      </c>
      <c r="F1026" s="13">
        <f>value(Txn_Details!K1026)</f>
        <v>250</v>
      </c>
    </row>
    <row r="1027">
      <c r="A1027" s="13" t="str">
        <f>Txn_Details!G1027</f>
        <v>ORDER1488</v>
      </c>
      <c r="B1027" s="14">
        <f>Txn_Details!F1027</f>
        <v>45420</v>
      </c>
      <c r="C1027" s="13" t="str">
        <f>Txn_Details!H1027</f>
        <v>CUST9482</v>
      </c>
      <c r="D1027" s="13" t="str">
        <f>Txn_Details!I1027</f>
        <v>Apples</v>
      </c>
      <c r="E1027" s="13">
        <f>VALUE(Txn_Details!J1027)</f>
        <v>1</v>
      </c>
      <c r="F1027" s="13">
        <f>value(Txn_Details!K1027)</f>
        <v>75</v>
      </c>
    </row>
    <row r="1028">
      <c r="A1028" s="13" t="str">
        <f>Txn_Details!G1028</f>
        <v>ORDER1487</v>
      </c>
      <c r="B1028" s="14">
        <f>Txn_Details!F1028</f>
        <v>45420</v>
      </c>
      <c r="C1028" s="13" t="str">
        <f>Txn_Details!H1028</f>
        <v>CUST6210</v>
      </c>
      <c r="D1028" s="13" t="str">
        <f>Txn_Details!I1028</f>
        <v>Bananas</v>
      </c>
      <c r="E1028" s="13">
        <f>VALUE(Txn_Details!J1028)</f>
        <v>1</v>
      </c>
      <c r="F1028" s="13">
        <f>value(Txn_Details!K1028)</f>
        <v>25</v>
      </c>
    </row>
    <row r="1029">
      <c r="A1029" s="13" t="str">
        <f>Txn_Details!G1029</f>
        <v>ORDER1487</v>
      </c>
      <c r="B1029" s="14">
        <f>Txn_Details!F1029</f>
        <v>45420</v>
      </c>
      <c r="C1029" s="13" t="str">
        <f>Txn_Details!H1029</f>
        <v>CUST6210</v>
      </c>
      <c r="D1029" s="13" t="str">
        <f>Txn_Details!I1029</f>
        <v>Potatoes</v>
      </c>
      <c r="E1029" s="13">
        <f>VALUE(Txn_Details!J1029)</f>
        <v>2</v>
      </c>
      <c r="F1029" s="13">
        <f>value(Txn_Details!K1029)</f>
        <v>30</v>
      </c>
    </row>
    <row r="1030">
      <c r="A1030" s="13" t="str">
        <f>Txn_Details!G1030</f>
        <v>ORDER1486</v>
      </c>
      <c r="B1030" s="14">
        <f>Txn_Details!F1030</f>
        <v>45420</v>
      </c>
      <c r="C1030" s="13" t="str">
        <f>Txn_Details!H1030</f>
        <v>CUST7498</v>
      </c>
      <c r="D1030" s="13" t="str">
        <f>Txn_Details!I1030</f>
        <v>Onions</v>
      </c>
      <c r="E1030" s="13">
        <f>VALUE(Txn_Details!J1030)</f>
        <v>1</v>
      </c>
      <c r="F1030" s="13">
        <f>value(Txn_Details!K1030)</f>
        <v>12.5</v>
      </c>
    </row>
    <row r="1031">
      <c r="A1031" s="13" t="str">
        <f>Txn_Details!G1031</f>
        <v>ORDER1486</v>
      </c>
      <c r="B1031" s="14">
        <f>Txn_Details!F1031</f>
        <v>45420</v>
      </c>
      <c r="C1031" s="13" t="str">
        <f>Txn_Details!H1031</f>
        <v>CUST7498</v>
      </c>
      <c r="D1031" s="13" t="str">
        <f>Txn_Details!I1031</f>
        <v>Paneer</v>
      </c>
      <c r="E1031" s="13">
        <f>VALUE(Txn_Details!J1031)</f>
        <v>1</v>
      </c>
      <c r="F1031" s="13">
        <f>value(Txn_Details!K1031)</f>
        <v>40</v>
      </c>
    </row>
    <row r="1032">
      <c r="A1032" s="13" t="str">
        <f>Txn_Details!G1032</f>
        <v>ORDER1485</v>
      </c>
      <c r="B1032" s="14">
        <f>Txn_Details!F1032</f>
        <v>45420</v>
      </c>
      <c r="C1032" s="13" t="str">
        <f>Txn_Details!H1032</f>
        <v>CUST6201</v>
      </c>
      <c r="D1032" s="13" t="str">
        <f>Txn_Details!I1032</f>
        <v>Butter</v>
      </c>
      <c r="E1032" s="13">
        <f>VALUE(Txn_Details!J1032)</f>
        <v>1</v>
      </c>
      <c r="F1032" s="13">
        <f>value(Txn_Details!K1032)</f>
        <v>125</v>
      </c>
    </row>
    <row r="1033">
      <c r="A1033" s="13" t="str">
        <f>Txn_Details!G1033</f>
        <v>ORDER1485</v>
      </c>
      <c r="B1033" s="14">
        <f>Txn_Details!F1033</f>
        <v>45420</v>
      </c>
      <c r="C1033" s="13" t="str">
        <f>Txn_Details!H1033</f>
        <v>CUST6201</v>
      </c>
      <c r="D1033" s="13" t="str">
        <f>Txn_Details!I1033</f>
        <v>CheeseSlices</v>
      </c>
      <c r="E1033" s="13">
        <f>VALUE(Txn_Details!J1033)</f>
        <v>1</v>
      </c>
      <c r="F1033" s="13">
        <f>value(Txn_Details!K1033)</f>
        <v>60</v>
      </c>
    </row>
    <row r="1034">
      <c r="A1034" s="13" t="str">
        <f>Txn_Details!G1034</f>
        <v>ORDER1484</v>
      </c>
      <c r="B1034" s="14">
        <f>Txn_Details!F1034</f>
        <v>45420</v>
      </c>
      <c r="C1034" s="13" t="str">
        <f>Txn_Details!H1034</f>
        <v>CUST8244</v>
      </c>
      <c r="D1034" s="13" t="str">
        <f>Txn_Details!I1034</f>
        <v>Sugar</v>
      </c>
      <c r="E1034" s="13">
        <f>VALUE(Txn_Details!J1034)</f>
        <v>1</v>
      </c>
      <c r="F1034" s="13">
        <f>value(Txn_Details!K1034)</f>
        <v>22.5</v>
      </c>
    </row>
    <row r="1035">
      <c r="A1035" s="13" t="str">
        <f>Txn_Details!G1035</f>
        <v>ORDER1484</v>
      </c>
      <c r="B1035" s="14">
        <f>Txn_Details!F1035</f>
        <v>45420</v>
      </c>
      <c r="C1035" s="13" t="str">
        <f>Txn_Details!H1035</f>
        <v>CUST8244</v>
      </c>
      <c r="D1035" s="13" t="str">
        <f>Txn_Details!I1035</f>
        <v>CookingOil</v>
      </c>
      <c r="E1035" s="13">
        <f>VALUE(Txn_Details!J1035)</f>
        <v>1</v>
      </c>
      <c r="F1035" s="13">
        <f>value(Txn_Details!K1035)</f>
        <v>75</v>
      </c>
    </row>
    <row r="1036">
      <c r="A1036" s="13" t="str">
        <f>Txn_Details!G1036</f>
        <v>ORDER1483</v>
      </c>
      <c r="B1036" s="14">
        <f>Txn_Details!F1036</f>
        <v>45420</v>
      </c>
      <c r="C1036" s="13" t="str">
        <f>Txn_Details!H1036</f>
        <v>CUST8814</v>
      </c>
      <c r="D1036" s="13" t="str">
        <f>Txn_Details!I1036</f>
        <v>TeaLeaves</v>
      </c>
      <c r="E1036" s="13">
        <f>VALUE(Txn_Details!J1036)</f>
        <v>1</v>
      </c>
      <c r="F1036" s="13">
        <f>value(Txn_Details!K1036)</f>
        <v>60</v>
      </c>
    </row>
    <row r="1037">
      <c r="A1037" s="13" t="str">
        <f>Txn_Details!G1037</f>
        <v>ORDER1483</v>
      </c>
      <c r="B1037" s="14">
        <f>Txn_Details!F1037</f>
        <v>45420</v>
      </c>
      <c r="C1037" s="13" t="str">
        <f>Txn_Details!H1037</f>
        <v>CUST8814</v>
      </c>
      <c r="D1037" s="13" t="str">
        <f>Txn_Details!I1037</f>
        <v>CoffeePowder</v>
      </c>
      <c r="E1037" s="13">
        <f>VALUE(Txn_Details!J1037)</f>
        <v>1</v>
      </c>
      <c r="F1037" s="13">
        <f>value(Txn_Details!K1037)</f>
        <v>45</v>
      </c>
    </row>
    <row r="1038">
      <c r="A1038" s="13" t="str">
        <f>Txn_Details!G1038</f>
        <v>ORDER1482</v>
      </c>
      <c r="B1038" s="14">
        <f>Txn_Details!F1038</f>
        <v>45420</v>
      </c>
      <c r="C1038" s="13" t="str">
        <f>Txn_Details!H1038</f>
        <v>CUST2964</v>
      </c>
      <c r="D1038" s="13" t="str">
        <f>Txn_Details!I1038</f>
        <v>Biscuits</v>
      </c>
      <c r="E1038" s="13">
        <f>VALUE(Txn_Details!J1038)</f>
        <v>1</v>
      </c>
      <c r="F1038" s="13">
        <f>value(Txn_Details!K1038)</f>
        <v>20</v>
      </c>
    </row>
    <row r="1039">
      <c r="A1039" s="13" t="str">
        <f>Txn_Details!G1039</f>
        <v>ORDER1482</v>
      </c>
      <c r="B1039" s="14">
        <f>Txn_Details!F1039</f>
        <v>45420</v>
      </c>
      <c r="C1039" s="13" t="str">
        <f>Txn_Details!H1039</f>
        <v>CUST2964</v>
      </c>
      <c r="D1039" s="13" t="str">
        <f>Txn_Details!I1039</f>
        <v>Chocolates</v>
      </c>
      <c r="E1039" s="13">
        <f>VALUE(Txn_Details!J1039)</f>
        <v>1</v>
      </c>
      <c r="F1039" s="13">
        <f>value(Txn_Details!K1039)</f>
        <v>50</v>
      </c>
    </row>
    <row r="1040">
      <c r="A1040" s="13" t="str">
        <f>Txn_Details!G1040</f>
        <v>ORDER1481</v>
      </c>
      <c r="B1040" s="14">
        <f>Txn_Details!F1040</f>
        <v>45420</v>
      </c>
      <c r="C1040" s="13" t="str">
        <f>Txn_Details!H1040</f>
        <v>CUST4470</v>
      </c>
      <c r="D1040" s="13" t="str">
        <f>Txn_Details!I1040</f>
        <v>IceCream</v>
      </c>
      <c r="E1040" s="13">
        <f>VALUE(Txn_Details!J1040)</f>
        <v>1</v>
      </c>
      <c r="F1040" s="13">
        <f>value(Txn_Details!K1040)</f>
        <v>90</v>
      </c>
    </row>
    <row r="1041">
      <c r="A1041" s="13" t="str">
        <f>Txn_Details!G1041</f>
        <v>ORDER1481</v>
      </c>
      <c r="B1041" s="14">
        <f>Txn_Details!F1041</f>
        <v>45420</v>
      </c>
      <c r="C1041" s="13" t="str">
        <f>Txn_Details!H1041</f>
        <v>CUST4470</v>
      </c>
      <c r="D1041" s="13" t="str">
        <f>Txn_Details!I1041</f>
        <v>SoftDrink</v>
      </c>
      <c r="E1041" s="13">
        <f>VALUE(Txn_Details!J1041)</f>
        <v>2</v>
      </c>
      <c r="F1041" s="13">
        <f>value(Txn_Details!K1041)</f>
        <v>100</v>
      </c>
    </row>
    <row r="1042">
      <c r="A1042" s="13" t="str">
        <f>Txn_Details!G1042</f>
        <v>ORDER1480</v>
      </c>
      <c r="B1042" s="14">
        <f>Txn_Details!F1042</f>
        <v>45419</v>
      </c>
      <c r="C1042" s="13" t="str">
        <f>Txn_Details!H1042</f>
        <v>CUST5349</v>
      </c>
      <c r="D1042" s="13" t="str">
        <f>Txn_Details!I1042</f>
        <v>BasmatiRice</v>
      </c>
      <c r="E1042" s="13">
        <f>VALUE(Txn_Details!J1042)</f>
        <v>1</v>
      </c>
      <c r="F1042" s="13">
        <f>value(Txn_Details!K1042)</f>
        <v>60</v>
      </c>
    </row>
    <row r="1043">
      <c r="A1043" s="13" t="str">
        <f>Txn_Details!G1043</f>
        <v>ORDER1480</v>
      </c>
      <c r="B1043" s="14">
        <f>Txn_Details!F1043</f>
        <v>45419</v>
      </c>
      <c r="C1043" s="13" t="str">
        <f>Txn_Details!H1043</f>
        <v>CUST5349</v>
      </c>
      <c r="D1043" s="13" t="str">
        <f>Txn_Details!I1043</f>
        <v>WholeWheatBread</v>
      </c>
      <c r="E1043" s="13">
        <f>VALUE(Txn_Details!J1043)</f>
        <v>2</v>
      </c>
      <c r="F1043" s="13">
        <f>value(Txn_Details!K1043)</f>
        <v>40</v>
      </c>
    </row>
    <row r="1044">
      <c r="A1044" s="13" t="str">
        <f>Txn_Details!G1044</f>
        <v>ORDER1479</v>
      </c>
      <c r="B1044" s="14">
        <f>Txn_Details!F1044</f>
        <v>45419</v>
      </c>
      <c r="C1044" s="13" t="str">
        <f>Txn_Details!H1044</f>
        <v>CUST6860</v>
      </c>
      <c r="D1044" s="13" t="str">
        <f>Txn_Details!I1044</f>
        <v>FreshMilk</v>
      </c>
      <c r="E1044" s="13">
        <f>VALUE(Txn_Details!J1044)</f>
        <v>1</v>
      </c>
      <c r="F1044" s="13">
        <f>value(Txn_Details!K1044)</f>
        <v>30</v>
      </c>
    </row>
    <row r="1045">
      <c r="A1045" s="13" t="str">
        <f>Txn_Details!G1045</f>
        <v>ORDER1479</v>
      </c>
      <c r="B1045" s="14">
        <f>Txn_Details!F1045</f>
        <v>45419</v>
      </c>
      <c r="C1045" s="13" t="str">
        <f>Txn_Details!H1045</f>
        <v>CUST6860</v>
      </c>
      <c r="D1045" s="13" t="str">
        <f>Txn_Details!I1045</f>
        <v>Eggs</v>
      </c>
      <c r="E1045" s="13">
        <f>VALUE(Txn_Details!J1045)</f>
        <v>1</v>
      </c>
      <c r="F1045" s="13">
        <f>value(Txn_Details!K1045)</f>
        <v>40</v>
      </c>
    </row>
    <row r="1046">
      <c r="A1046" s="13" t="str">
        <f>Txn_Details!G1046</f>
        <v>ORDER1478</v>
      </c>
      <c r="B1046" s="14">
        <f>Txn_Details!F1046</f>
        <v>45419</v>
      </c>
      <c r="C1046" s="13" t="str">
        <f>Txn_Details!H1046</f>
        <v>CUST4982</v>
      </c>
      <c r="D1046" s="13" t="str">
        <f>Txn_Details!I1046</f>
        <v>ChickenBreast</v>
      </c>
      <c r="E1046" s="13">
        <f>VALUE(Txn_Details!J1046)</f>
        <v>1</v>
      </c>
      <c r="F1046" s="13">
        <f>value(Txn_Details!K1046)</f>
        <v>125</v>
      </c>
    </row>
    <row r="1047">
      <c r="A1047" s="13" t="str">
        <f>Txn_Details!G1047</f>
        <v>ORDER1478</v>
      </c>
      <c r="B1047" s="14">
        <f>Txn_Details!F1047</f>
        <v>45419</v>
      </c>
      <c r="C1047" s="13" t="str">
        <f>Txn_Details!H1047</f>
        <v>CUST4982</v>
      </c>
      <c r="D1047" s="13" t="str">
        <f>Txn_Details!I1047</f>
        <v>Apples</v>
      </c>
      <c r="E1047" s="13">
        <f>VALUE(Txn_Details!J1047)</f>
        <v>1</v>
      </c>
      <c r="F1047" s="13">
        <f>value(Txn_Details!K1047)</f>
        <v>75</v>
      </c>
    </row>
    <row r="1048">
      <c r="A1048" s="13" t="str">
        <f>Txn_Details!G1048</f>
        <v>ORDER1477</v>
      </c>
      <c r="B1048" s="14">
        <f>Txn_Details!F1048</f>
        <v>45419</v>
      </c>
      <c r="C1048" s="13" t="str">
        <f>Txn_Details!H1048</f>
        <v>CUST6669</v>
      </c>
      <c r="D1048" s="13" t="str">
        <f>Txn_Details!I1048</f>
        <v>Bananas</v>
      </c>
      <c r="E1048" s="13">
        <f>VALUE(Txn_Details!J1048)</f>
        <v>1</v>
      </c>
      <c r="F1048" s="13">
        <f>value(Txn_Details!K1048)</f>
        <v>25</v>
      </c>
    </row>
    <row r="1049">
      <c r="A1049" s="13" t="str">
        <f>Txn_Details!G1049</f>
        <v>ORDER1477</v>
      </c>
      <c r="B1049" s="14">
        <f>Txn_Details!F1049</f>
        <v>45419</v>
      </c>
      <c r="C1049" s="13" t="str">
        <f>Txn_Details!H1049</f>
        <v>CUST6669</v>
      </c>
      <c r="D1049" s="13" t="str">
        <f>Txn_Details!I1049</f>
        <v>Potatoes</v>
      </c>
      <c r="E1049" s="13">
        <f>VALUE(Txn_Details!J1049)</f>
        <v>1</v>
      </c>
      <c r="F1049" s="13">
        <f>value(Txn_Details!K1049)</f>
        <v>15</v>
      </c>
    </row>
    <row r="1050">
      <c r="A1050" s="13" t="str">
        <f>Txn_Details!G1050</f>
        <v>ORDER1476</v>
      </c>
      <c r="B1050" s="14">
        <f>Txn_Details!F1050</f>
        <v>45419</v>
      </c>
      <c r="C1050" s="13" t="str">
        <f>Txn_Details!H1050</f>
        <v>CUST9582</v>
      </c>
      <c r="D1050" s="13" t="str">
        <f>Txn_Details!I1050</f>
        <v>Onions</v>
      </c>
      <c r="E1050" s="13">
        <f>VALUE(Txn_Details!J1050)</f>
        <v>1</v>
      </c>
      <c r="F1050" s="13">
        <f>value(Txn_Details!K1050)</f>
        <v>12.5</v>
      </c>
    </row>
    <row r="1051">
      <c r="A1051" s="13" t="str">
        <f>Txn_Details!G1051</f>
        <v>ORDER1476</v>
      </c>
      <c r="B1051" s="14">
        <f>Txn_Details!F1051</f>
        <v>45419</v>
      </c>
      <c r="C1051" s="13" t="str">
        <f>Txn_Details!H1051</f>
        <v>CUST9582</v>
      </c>
      <c r="D1051" s="13" t="str">
        <f>Txn_Details!I1051</f>
        <v>Paneer</v>
      </c>
      <c r="E1051" s="13">
        <f>VALUE(Txn_Details!J1051)</f>
        <v>1</v>
      </c>
      <c r="F1051" s="13">
        <f>value(Txn_Details!K1051)</f>
        <v>40</v>
      </c>
    </row>
    <row r="1052">
      <c r="A1052" s="13" t="str">
        <f>Txn_Details!G1052</f>
        <v>ORDER1475</v>
      </c>
      <c r="B1052" s="14">
        <f>Txn_Details!F1052</f>
        <v>45419</v>
      </c>
      <c r="C1052" s="13" t="str">
        <f>Txn_Details!H1052</f>
        <v>CUST9317</v>
      </c>
      <c r="D1052" s="13" t="str">
        <f>Txn_Details!I1052</f>
        <v>Butter</v>
      </c>
      <c r="E1052" s="13">
        <f>VALUE(Txn_Details!J1052)</f>
        <v>1</v>
      </c>
      <c r="F1052" s="13">
        <f>value(Txn_Details!K1052)</f>
        <v>125</v>
      </c>
    </row>
    <row r="1053">
      <c r="A1053" s="13" t="str">
        <f>Txn_Details!G1053</f>
        <v>ORDER1475</v>
      </c>
      <c r="B1053" s="14">
        <f>Txn_Details!F1053</f>
        <v>45419</v>
      </c>
      <c r="C1053" s="13" t="str">
        <f>Txn_Details!H1053</f>
        <v>CUST9317</v>
      </c>
      <c r="D1053" s="13" t="str">
        <f>Txn_Details!I1053</f>
        <v>CheeseSlices</v>
      </c>
      <c r="E1053" s="13">
        <f>VALUE(Txn_Details!J1053)</f>
        <v>1</v>
      </c>
      <c r="F1053" s="13">
        <f>value(Txn_Details!K1053)</f>
        <v>60</v>
      </c>
    </row>
    <row r="1054">
      <c r="A1054" s="13" t="str">
        <f>Txn_Details!G1054</f>
        <v>ORDER1474</v>
      </c>
      <c r="B1054" s="14">
        <f>Txn_Details!F1054</f>
        <v>45419</v>
      </c>
      <c r="C1054" s="13" t="str">
        <f>Txn_Details!H1054</f>
        <v>CUST8532</v>
      </c>
      <c r="D1054" s="13" t="str">
        <f>Txn_Details!I1054</f>
        <v>Sugar</v>
      </c>
      <c r="E1054" s="13">
        <f>VALUE(Txn_Details!J1054)</f>
        <v>1</v>
      </c>
      <c r="F1054" s="13">
        <f>value(Txn_Details!K1054)</f>
        <v>22.5</v>
      </c>
    </row>
    <row r="1055">
      <c r="A1055" s="13" t="str">
        <f>Txn_Details!G1055</f>
        <v>ORDER1474</v>
      </c>
      <c r="B1055" s="14">
        <f>Txn_Details!F1055</f>
        <v>45419</v>
      </c>
      <c r="C1055" s="13" t="str">
        <f>Txn_Details!H1055</f>
        <v>CUST8532</v>
      </c>
      <c r="D1055" s="13" t="str">
        <f>Txn_Details!I1055</f>
        <v>CookingOil</v>
      </c>
      <c r="E1055" s="13">
        <f>VALUE(Txn_Details!J1055)</f>
        <v>1</v>
      </c>
      <c r="F1055" s="13">
        <f>value(Txn_Details!K1055)</f>
        <v>75</v>
      </c>
    </row>
    <row r="1056">
      <c r="A1056" s="13" t="str">
        <f>Txn_Details!G1056</f>
        <v>ORDER1473</v>
      </c>
      <c r="B1056" s="14">
        <f>Txn_Details!F1056</f>
        <v>45419</v>
      </c>
      <c r="C1056" s="13" t="str">
        <f>Txn_Details!H1056</f>
        <v>CUST9482</v>
      </c>
      <c r="D1056" s="13" t="str">
        <f>Txn_Details!I1056</f>
        <v>TeaLeaves</v>
      </c>
      <c r="E1056" s="13">
        <f>VALUE(Txn_Details!J1056)</f>
        <v>2</v>
      </c>
      <c r="F1056" s="13">
        <f>value(Txn_Details!K1056)</f>
        <v>120</v>
      </c>
    </row>
    <row r="1057">
      <c r="A1057" s="13" t="str">
        <f>Txn_Details!G1057</f>
        <v>ORDER1473</v>
      </c>
      <c r="B1057" s="14">
        <f>Txn_Details!F1057</f>
        <v>45419</v>
      </c>
      <c r="C1057" s="13" t="str">
        <f>Txn_Details!H1057</f>
        <v>CUST9482</v>
      </c>
      <c r="D1057" s="13" t="str">
        <f>Txn_Details!I1057</f>
        <v>CoffeePowder</v>
      </c>
      <c r="E1057" s="13">
        <f>VALUE(Txn_Details!J1057)</f>
        <v>1</v>
      </c>
      <c r="F1057" s="13">
        <f>value(Txn_Details!K1057)</f>
        <v>45</v>
      </c>
    </row>
    <row r="1058">
      <c r="A1058" s="13" t="str">
        <f>Txn_Details!G1058</f>
        <v>ORDER1472</v>
      </c>
      <c r="B1058" s="14">
        <f>Txn_Details!F1058</f>
        <v>45419</v>
      </c>
      <c r="C1058" s="13" t="str">
        <f>Txn_Details!H1058</f>
        <v>CUST2124</v>
      </c>
      <c r="D1058" s="13" t="str">
        <f>Txn_Details!I1058</f>
        <v>Biscuits</v>
      </c>
      <c r="E1058" s="13">
        <f>VALUE(Txn_Details!J1058)</f>
        <v>2</v>
      </c>
      <c r="F1058" s="13">
        <f>value(Txn_Details!K1058)</f>
        <v>40</v>
      </c>
    </row>
    <row r="1059">
      <c r="A1059" s="13" t="str">
        <f>Txn_Details!G1059</f>
        <v>ORDER1472</v>
      </c>
      <c r="B1059" s="14">
        <f>Txn_Details!F1059</f>
        <v>45419</v>
      </c>
      <c r="C1059" s="13" t="str">
        <f>Txn_Details!H1059</f>
        <v>CUST2124</v>
      </c>
      <c r="D1059" s="13" t="str">
        <f>Txn_Details!I1059</f>
        <v>Chocolates</v>
      </c>
      <c r="E1059" s="13">
        <f>VALUE(Txn_Details!J1059)</f>
        <v>1</v>
      </c>
      <c r="F1059" s="13">
        <f>value(Txn_Details!K1059)</f>
        <v>50</v>
      </c>
    </row>
    <row r="1060">
      <c r="A1060" s="13" t="str">
        <f>Txn_Details!G1060</f>
        <v>ORDER1471</v>
      </c>
      <c r="B1060" s="14">
        <f>Txn_Details!F1060</f>
        <v>45419</v>
      </c>
      <c r="C1060" s="13" t="str">
        <f>Txn_Details!H1060</f>
        <v>CUST6210</v>
      </c>
      <c r="D1060" s="13" t="str">
        <f>Txn_Details!I1060</f>
        <v>IceCream</v>
      </c>
      <c r="E1060" s="13">
        <f>VALUE(Txn_Details!J1060)</f>
        <v>1</v>
      </c>
      <c r="F1060" s="13">
        <f>value(Txn_Details!K1060)</f>
        <v>90</v>
      </c>
    </row>
    <row r="1061">
      <c r="A1061" s="13" t="str">
        <f>Txn_Details!G1061</f>
        <v>ORDER1471</v>
      </c>
      <c r="B1061" s="14">
        <f>Txn_Details!F1061</f>
        <v>45419</v>
      </c>
      <c r="C1061" s="13" t="str">
        <f>Txn_Details!H1061</f>
        <v>CUST6210</v>
      </c>
      <c r="D1061" s="13" t="str">
        <f>Txn_Details!I1061</f>
        <v>SoftDrink</v>
      </c>
      <c r="E1061" s="13">
        <f>VALUE(Txn_Details!J1061)</f>
        <v>1</v>
      </c>
      <c r="F1061" s="13">
        <f>value(Txn_Details!K1061)</f>
        <v>50</v>
      </c>
    </row>
    <row r="1062">
      <c r="A1062" s="13" t="str">
        <f>Txn_Details!G1062</f>
        <v>ORDER1470</v>
      </c>
      <c r="B1062" s="14">
        <f>Txn_Details!F1062</f>
        <v>45419</v>
      </c>
      <c r="C1062" s="13" t="str">
        <f>Txn_Details!H1062</f>
        <v>CUST4804</v>
      </c>
      <c r="D1062" s="13" t="str">
        <f>Txn_Details!I1062</f>
        <v>BasmatiRice</v>
      </c>
      <c r="E1062" s="13">
        <f>VALUE(Txn_Details!J1062)</f>
        <v>1</v>
      </c>
      <c r="F1062" s="13">
        <f>value(Txn_Details!K1062)</f>
        <v>60</v>
      </c>
    </row>
    <row r="1063">
      <c r="A1063" s="13" t="str">
        <f>Txn_Details!G1063</f>
        <v>ORDER1470</v>
      </c>
      <c r="B1063" s="14">
        <f>Txn_Details!F1063</f>
        <v>45419</v>
      </c>
      <c r="C1063" s="13" t="str">
        <f>Txn_Details!H1063</f>
        <v>CUST4804</v>
      </c>
      <c r="D1063" s="13" t="str">
        <f>Txn_Details!I1063</f>
        <v>WholeWheatBread</v>
      </c>
      <c r="E1063" s="13">
        <f>VALUE(Txn_Details!J1063)</f>
        <v>1</v>
      </c>
      <c r="F1063" s="13">
        <f>value(Txn_Details!K1063)</f>
        <v>20</v>
      </c>
    </row>
    <row r="1064">
      <c r="A1064" s="13" t="str">
        <f>Txn_Details!G1064</f>
        <v>ORDER1469</v>
      </c>
      <c r="B1064" s="14">
        <f>Txn_Details!F1064</f>
        <v>45419</v>
      </c>
      <c r="C1064" s="13" t="str">
        <f>Txn_Details!H1064</f>
        <v>CUST7862</v>
      </c>
      <c r="D1064" s="13" t="str">
        <f>Txn_Details!I1064</f>
        <v>FreshMilk</v>
      </c>
      <c r="E1064" s="13">
        <f>VALUE(Txn_Details!J1064)</f>
        <v>1</v>
      </c>
      <c r="F1064" s="13">
        <f>value(Txn_Details!K1064)</f>
        <v>30</v>
      </c>
    </row>
    <row r="1065">
      <c r="A1065" s="13" t="str">
        <f>Txn_Details!G1065</f>
        <v>ORDER1469</v>
      </c>
      <c r="B1065" s="14">
        <f>Txn_Details!F1065</f>
        <v>45419</v>
      </c>
      <c r="C1065" s="13" t="str">
        <f>Txn_Details!H1065</f>
        <v>CUST7862</v>
      </c>
      <c r="D1065" s="13" t="str">
        <f>Txn_Details!I1065</f>
        <v>Eggs</v>
      </c>
      <c r="E1065" s="13">
        <f>VALUE(Txn_Details!J1065)</f>
        <v>1</v>
      </c>
      <c r="F1065" s="13">
        <f>value(Txn_Details!K1065)</f>
        <v>40</v>
      </c>
    </row>
    <row r="1066">
      <c r="A1066" s="13" t="str">
        <f>Txn_Details!G1066</f>
        <v>ORDER1468</v>
      </c>
      <c r="B1066" s="14">
        <f>Txn_Details!F1066</f>
        <v>45419</v>
      </c>
      <c r="C1066" s="13" t="str">
        <f>Txn_Details!H1066</f>
        <v>CUST8951</v>
      </c>
      <c r="D1066" s="13" t="str">
        <f>Txn_Details!I1066</f>
        <v>ChickenBreast</v>
      </c>
      <c r="E1066" s="13">
        <f>VALUE(Txn_Details!J1066)</f>
        <v>1</v>
      </c>
      <c r="F1066" s="13">
        <f>value(Txn_Details!K1066)</f>
        <v>125</v>
      </c>
    </row>
    <row r="1067">
      <c r="A1067" s="13" t="str">
        <f>Txn_Details!G1067</f>
        <v>ORDER1468</v>
      </c>
      <c r="B1067" s="14">
        <f>Txn_Details!F1067</f>
        <v>45419</v>
      </c>
      <c r="C1067" s="13" t="str">
        <f>Txn_Details!H1067</f>
        <v>CUST8951</v>
      </c>
      <c r="D1067" s="13" t="str">
        <f>Txn_Details!I1067</f>
        <v>Apples</v>
      </c>
      <c r="E1067" s="13">
        <f>VALUE(Txn_Details!J1067)</f>
        <v>2</v>
      </c>
      <c r="F1067" s="13">
        <f>value(Txn_Details!K1067)</f>
        <v>150</v>
      </c>
    </row>
    <row r="1068">
      <c r="A1068" s="13" t="str">
        <f>Txn_Details!G1068</f>
        <v>ORDER1467</v>
      </c>
      <c r="B1068" s="14">
        <f>Txn_Details!F1068</f>
        <v>45419</v>
      </c>
      <c r="C1068" s="13" t="str">
        <f>Txn_Details!H1068</f>
        <v>CUST2169</v>
      </c>
      <c r="D1068" s="13" t="str">
        <f>Txn_Details!I1068</f>
        <v>Bananas</v>
      </c>
      <c r="E1068" s="13">
        <f>VALUE(Txn_Details!J1068)</f>
        <v>1</v>
      </c>
      <c r="F1068" s="13">
        <f>value(Txn_Details!K1068)</f>
        <v>25</v>
      </c>
    </row>
    <row r="1069">
      <c r="A1069" s="13" t="str">
        <f>Txn_Details!G1069</f>
        <v>ORDER1467</v>
      </c>
      <c r="B1069" s="14">
        <f>Txn_Details!F1069</f>
        <v>45419</v>
      </c>
      <c r="C1069" s="13" t="str">
        <f>Txn_Details!H1069</f>
        <v>CUST2169</v>
      </c>
      <c r="D1069" s="13" t="str">
        <f>Txn_Details!I1069</f>
        <v>Potatoes</v>
      </c>
      <c r="E1069" s="13">
        <f>VALUE(Txn_Details!J1069)</f>
        <v>2</v>
      </c>
      <c r="F1069" s="13">
        <f>value(Txn_Details!K1069)</f>
        <v>30</v>
      </c>
    </row>
    <row r="1070">
      <c r="A1070" s="13" t="str">
        <f>Txn_Details!G1070</f>
        <v>ORDER1466</v>
      </c>
      <c r="B1070" s="14">
        <f>Txn_Details!F1070</f>
        <v>45419</v>
      </c>
      <c r="C1070" s="13" t="str">
        <f>Txn_Details!H1070</f>
        <v>CUST1960</v>
      </c>
      <c r="D1070" s="13" t="str">
        <f>Txn_Details!I1070</f>
        <v>Onions</v>
      </c>
      <c r="E1070" s="13">
        <f>VALUE(Txn_Details!J1070)</f>
        <v>1</v>
      </c>
      <c r="F1070" s="13">
        <f>value(Txn_Details!K1070)</f>
        <v>12.5</v>
      </c>
    </row>
    <row r="1071">
      <c r="A1071" s="13" t="str">
        <f>Txn_Details!G1071</f>
        <v>ORDER1466</v>
      </c>
      <c r="B1071" s="14">
        <f>Txn_Details!F1071</f>
        <v>45419</v>
      </c>
      <c r="C1071" s="13" t="str">
        <f>Txn_Details!H1071</f>
        <v>CUST1960</v>
      </c>
      <c r="D1071" s="13" t="str">
        <f>Txn_Details!I1071</f>
        <v>Paneer</v>
      </c>
      <c r="E1071" s="13">
        <f>VALUE(Txn_Details!J1071)</f>
        <v>1</v>
      </c>
      <c r="F1071" s="13">
        <f>value(Txn_Details!K1071)</f>
        <v>40</v>
      </c>
    </row>
    <row r="1072">
      <c r="A1072" s="13" t="str">
        <f>Txn_Details!G1072</f>
        <v>ORDER1465</v>
      </c>
      <c r="B1072" s="14">
        <f>Txn_Details!F1072</f>
        <v>45419</v>
      </c>
      <c r="C1072" s="13" t="str">
        <f>Txn_Details!H1072</f>
        <v>CUST4485</v>
      </c>
      <c r="D1072" s="13" t="str">
        <f>Txn_Details!I1072</f>
        <v>Butter</v>
      </c>
      <c r="E1072" s="13">
        <f>VALUE(Txn_Details!J1072)</f>
        <v>1</v>
      </c>
      <c r="F1072" s="13">
        <f>value(Txn_Details!K1072)</f>
        <v>125</v>
      </c>
    </row>
    <row r="1073">
      <c r="A1073" s="13" t="str">
        <f>Txn_Details!G1073</f>
        <v>ORDER1465</v>
      </c>
      <c r="B1073" s="14">
        <f>Txn_Details!F1073</f>
        <v>45419</v>
      </c>
      <c r="C1073" s="13" t="str">
        <f>Txn_Details!H1073</f>
        <v>CUST4485</v>
      </c>
      <c r="D1073" s="13" t="str">
        <f>Txn_Details!I1073</f>
        <v>CheeseSlices</v>
      </c>
      <c r="E1073" s="13">
        <f>VALUE(Txn_Details!J1073)</f>
        <v>1</v>
      </c>
      <c r="F1073" s="13">
        <f>value(Txn_Details!K1073)</f>
        <v>60</v>
      </c>
    </row>
    <row r="1074">
      <c r="A1074" s="13" t="str">
        <f>Txn_Details!G1074</f>
        <v>ORDER1464</v>
      </c>
      <c r="B1074" s="14">
        <f>Txn_Details!F1074</f>
        <v>45419</v>
      </c>
      <c r="C1074" s="13" t="str">
        <f>Txn_Details!H1074</f>
        <v>CUST7498</v>
      </c>
      <c r="D1074" s="13" t="str">
        <f>Txn_Details!I1074</f>
        <v>Sugar</v>
      </c>
      <c r="E1074" s="13">
        <f>VALUE(Txn_Details!J1074)</f>
        <v>1</v>
      </c>
      <c r="F1074" s="13">
        <f>value(Txn_Details!K1074)</f>
        <v>22.5</v>
      </c>
    </row>
    <row r="1075">
      <c r="A1075" s="13" t="str">
        <f>Txn_Details!G1075</f>
        <v>ORDER1464</v>
      </c>
      <c r="B1075" s="14">
        <f>Txn_Details!F1075</f>
        <v>45419</v>
      </c>
      <c r="C1075" s="13" t="str">
        <f>Txn_Details!H1075</f>
        <v>CUST7498</v>
      </c>
      <c r="D1075" s="13" t="str">
        <f>Txn_Details!I1075</f>
        <v>CookingOil</v>
      </c>
      <c r="E1075" s="13">
        <f>VALUE(Txn_Details!J1075)</f>
        <v>1</v>
      </c>
      <c r="F1075" s="13">
        <f>value(Txn_Details!K1075)</f>
        <v>75</v>
      </c>
    </row>
    <row r="1076">
      <c r="A1076" s="13" t="str">
        <f>Txn_Details!G1076</f>
        <v>ORDER1463</v>
      </c>
      <c r="B1076" s="14">
        <f>Txn_Details!F1076</f>
        <v>45419</v>
      </c>
      <c r="C1076" s="13" t="str">
        <f>Txn_Details!H1076</f>
        <v>CUST7984</v>
      </c>
      <c r="D1076" s="13" t="str">
        <f>Txn_Details!I1076</f>
        <v>TeaLeaves</v>
      </c>
      <c r="E1076" s="13">
        <f>VALUE(Txn_Details!J1076)</f>
        <v>2</v>
      </c>
      <c r="F1076" s="13">
        <f>value(Txn_Details!K1076)</f>
        <v>120</v>
      </c>
    </row>
    <row r="1077">
      <c r="A1077" s="13" t="str">
        <f>Txn_Details!G1077</f>
        <v>ORDER1463</v>
      </c>
      <c r="B1077" s="14">
        <f>Txn_Details!F1077</f>
        <v>45419</v>
      </c>
      <c r="C1077" s="13" t="str">
        <f>Txn_Details!H1077</f>
        <v>CUST7984</v>
      </c>
      <c r="D1077" s="13" t="str">
        <f>Txn_Details!I1077</f>
        <v>CoffeePowder</v>
      </c>
      <c r="E1077" s="13">
        <f>VALUE(Txn_Details!J1077)</f>
        <v>1</v>
      </c>
      <c r="F1077" s="13">
        <f>value(Txn_Details!K1077)</f>
        <v>45</v>
      </c>
    </row>
    <row r="1078">
      <c r="A1078" s="13" t="str">
        <f>Txn_Details!G1078</f>
        <v>ORDER1462</v>
      </c>
      <c r="B1078" s="14">
        <f>Txn_Details!F1078</f>
        <v>45418</v>
      </c>
      <c r="C1078" s="13" t="str">
        <f>Txn_Details!H1078</f>
        <v>CUST2124</v>
      </c>
      <c r="D1078" s="13" t="str">
        <f>Txn_Details!I1078</f>
        <v>Biscuits</v>
      </c>
      <c r="E1078" s="13">
        <f>VALUE(Txn_Details!J1078)</f>
        <v>2</v>
      </c>
      <c r="F1078" s="13">
        <f>value(Txn_Details!K1078)</f>
        <v>40</v>
      </c>
    </row>
    <row r="1079">
      <c r="A1079" s="13" t="str">
        <f>Txn_Details!G1079</f>
        <v>ORDER1462</v>
      </c>
      <c r="B1079" s="14">
        <f>Txn_Details!F1079</f>
        <v>45418</v>
      </c>
      <c r="C1079" s="13" t="str">
        <f>Txn_Details!H1079</f>
        <v>CUST2124</v>
      </c>
      <c r="D1079" s="13" t="str">
        <f>Txn_Details!I1079</f>
        <v>Chocolates</v>
      </c>
      <c r="E1079" s="13">
        <f>VALUE(Txn_Details!J1079)</f>
        <v>1</v>
      </c>
      <c r="F1079" s="13">
        <f>value(Txn_Details!K1079)</f>
        <v>50</v>
      </c>
    </row>
    <row r="1080">
      <c r="A1080" s="13" t="str">
        <f>Txn_Details!G1080</f>
        <v>ORDER1461</v>
      </c>
      <c r="B1080" s="14">
        <f>Txn_Details!F1080</f>
        <v>45418</v>
      </c>
      <c r="C1080" s="13" t="str">
        <f>Txn_Details!H1080</f>
        <v>CUST8105</v>
      </c>
      <c r="D1080" s="13" t="str">
        <f>Txn_Details!I1080</f>
        <v>IceCream</v>
      </c>
      <c r="E1080" s="13">
        <f>VALUE(Txn_Details!J1080)</f>
        <v>1</v>
      </c>
      <c r="F1080" s="13">
        <f>value(Txn_Details!K1080)</f>
        <v>90</v>
      </c>
    </row>
    <row r="1081">
      <c r="A1081" s="13" t="str">
        <f>Txn_Details!G1081</f>
        <v>ORDER1461</v>
      </c>
      <c r="B1081" s="14">
        <f>Txn_Details!F1081</f>
        <v>45418</v>
      </c>
      <c r="C1081" s="13" t="str">
        <f>Txn_Details!H1081</f>
        <v>CUST8105</v>
      </c>
      <c r="D1081" s="13" t="str">
        <f>Txn_Details!I1081</f>
        <v>SoftDrink</v>
      </c>
      <c r="E1081" s="13">
        <f>VALUE(Txn_Details!J1081)</f>
        <v>1</v>
      </c>
      <c r="F1081" s="13">
        <f>value(Txn_Details!K1081)</f>
        <v>50</v>
      </c>
    </row>
    <row r="1082">
      <c r="A1082" s="13" t="str">
        <f>Txn_Details!G1082</f>
        <v>ORDER1460</v>
      </c>
      <c r="B1082" s="14">
        <f>Txn_Details!F1082</f>
        <v>45418</v>
      </c>
      <c r="C1082" s="13" t="str">
        <f>Txn_Details!H1082</f>
        <v>CUST5067</v>
      </c>
      <c r="D1082" s="13" t="str">
        <f>Txn_Details!I1082</f>
        <v>BasmatiRice</v>
      </c>
      <c r="E1082" s="13">
        <f>VALUE(Txn_Details!J1082)</f>
        <v>1</v>
      </c>
      <c r="F1082" s="13">
        <f>value(Txn_Details!K1082)</f>
        <v>60</v>
      </c>
    </row>
    <row r="1083">
      <c r="A1083" s="13" t="str">
        <f>Txn_Details!G1083</f>
        <v>ORDER1460</v>
      </c>
      <c r="B1083" s="14">
        <f>Txn_Details!F1083</f>
        <v>45418</v>
      </c>
      <c r="C1083" s="13" t="str">
        <f>Txn_Details!H1083</f>
        <v>CUST5067</v>
      </c>
      <c r="D1083" s="13" t="str">
        <f>Txn_Details!I1083</f>
        <v>WholeWheatBread</v>
      </c>
      <c r="E1083" s="13">
        <f>VALUE(Txn_Details!J1083)</f>
        <v>1</v>
      </c>
      <c r="F1083" s="13">
        <f>value(Txn_Details!K1083)</f>
        <v>20</v>
      </c>
    </row>
    <row r="1084">
      <c r="A1084" s="13" t="str">
        <f>Txn_Details!G1084</f>
        <v>ORDER1459</v>
      </c>
      <c r="B1084" s="14">
        <f>Txn_Details!F1084</f>
        <v>45418</v>
      </c>
      <c r="C1084" s="13" t="str">
        <f>Txn_Details!H1084</f>
        <v>CUST8244</v>
      </c>
      <c r="D1084" s="13" t="str">
        <f>Txn_Details!I1084</f>
        <v>FreshMilk</v>
      </c>
      <c r="E1084" s="13">
        <f>VALUE(Txn_Details!J1084)</f>
        <v>1</v>
      </c>
      <c r="F1084" s="13">
        <f>value(Txn_Details!K1084)</f>
        <v>30</v>
      </c>
    </row>
    <row r="1085">
      <c r="A1085" s="13" t="str">
        <f>Txn_Details!G1085</f>
        <v>ORDER1459</v>
      </c>
      <c r="B1085" s="14">
        <f>Txn_Details!F1085</f>
        <v>45418</v>
      </c>
      <c r="C1085" s="13" t="str">
        <f>Txn_Details!H1085</f>
        <v>CUST8244</v>
      </c>
      <c r="D1085" s="13" t="str">
        <f>Txn_Details!I1085</f>
        <v>Eggs</v>
      </c>
      <c r="E1085" s="13">
        <f>VALUE(Txn_Details!J1085)</f>
        <v>1</v>
      </c>
      <c r="F1085" s="13">
        <f>value(Txn_Details!K1085)</f>
        <v>40</v>
      </c>
    </row>
    <row r="1086">
      <c r="A1086" s="13" t="str">
        <f>Txn_Details!G1086</f>
        <v>ORDER1458</v>
      </c>
      <c r="B1086" s="14">
        <f>Txn_Details!F1086</f>
        <v>45418</v>
      </c>
      <c r="C1086" s="13" t="str">
        <f>Txn_Details!H1086</f>
        <v>CUST8622</v>
      </c>
      <c r="D1086" s="13" t="str">
        <f>Txn_Details!I1086</f>
        <v>ChickenBreast</v>
      </c>
      <c r="E1086" s="13">
        <f>VALUE(Txn_Details!J1086)</f>
        <v>1</v>
      </c>
      <c r="F1086" s="13">
        <f>value(Txn_Details!K1086)</f>
        <v>125</v>
      </c>
    </row>
    <row r="1087">
      <c r="A1087" s="13" t="str">
        <f>Txn_Details!G1087</f>
        <v>ORDER1458</v>
      </c>
      <c r="B1087" s="14">
        <f>Txn_Details!F1087</f>
        <v>45418</v>
      </c>
      <c r="C1087" s="13" t="str">
        <f>Txn_Details!H1087</f>
        <v>CUST8622</v>
      </c>
      <c r="D1087" s="13" t="str">
        <f>Txn_Details!I1087</f>
        <v>Apples</v>
      </c>
      <c r="E1087" s="13">
        <f>VALUE(Txn_Details!J1087)</f>
        <v>1</v>
      </c>
      <c r="F1087" s="13">
        <f>value(Txn_Details!K1087)</f>
        <v>75</v>
      </c>
    </row>
    <row r="1088">
      <c r="A1088" s="13" t="str">
        <f>Txn_Details!G1088</f>
        <v>ORDER1457</v>
      </c>
      <c r="B1088" s="14">
        <f>Txn_Details!F1088</f>
        <v>45418</v>
      </c>
      <c r="C1088" s="13" t="str">
        <f>Txn_Details!H1088</f>
        <v>CUST2143</v>
      </c>
      <c r="D1088" s="13" t="str">
        <f>Txn_Details!I1088</f>
        <v>Bananas</v>
      </c>
      <c r="E1088" s="13">
        <f>VALUE(Txn_Details!J1088)</f>
        <v>2</v>
      </c>
      <c r="F1088" s="13">
        <f>value(Txn_Details!K1088)</f>
        <v>50</v>
      </c>
    </row>
    <row r="1089">
      <c r="A1089" s="13" t="str">
        <f>Txn_Details!G1089</f>
        <v>ORDER1457</v>
      </c>
      <c r="B1089" s="14">
        <f>Txn_Details!F1089</f>
        <v>45418</v>
      </c>
      <c r="C1089" s="13" t="str">
        <f>Txn_Details!H1089</f>
        <v>CUST2143</v>
      </c>
      <c r="D1089" s="13" t="str">
        <f>Txn_Details!I1089</f>
        <v>Potatoes</v>
      </c>
      <c r="E1089" s="13">
        <f>VALUE(Txn_Details!J1089)</f>
        <v>2</v>
      </c>
      <c r="F1089" s="13">
        <f>value(Txn_Details!K1089)</f>
        <v>30</v>
      </c>
    </row>
    <row r="1090">
      <c r="A1090" s="13" t="str">
        <f>Txn_Details!G1090</f>
        <v>ORDER1456</v>
      </c>
      <c r="B1090" s="14">
        <f>Txn_Details!F1090</f>
        <v>45418</v>
      </c>
      <c r="C1090" s="13" t="str">
        <f>Txn_Details!H1090</f>
        <v>CUST8814</v>
      </c>
      <c r="D1090" s="13" t="str">
        <f>Txn_Details!I1090</f>
        <v>Onions</v>
      </c>
      <c r="E1090" s="13">
        <f>VALUE(Txn_Details!J1090)</f>
        <v>1</v>
      </c>
      <c r="F1090" s="13">
        <f>value(Txn_Details!K1090)</f>
        <v>12.5</v>
      </c>
    </row>
    <row r="1091">
      <c r="A1091" s="13" t="str">
        <f>Txn_Details!G1091</f>
        <v>ORDER1456</v>
      </c>
      <c r="B1091" s="14">
        <f>Txn_Details!F1091</f>
        <v>45418</v>
      </c>
      <c r="C1091" s="13" t="str">
        <f>Txn_Details!H1091</f>
        <v>CUST8814</v>
      </c>
      <c r="D1091" s="13" t="str">
        <f>Txn_Details!I1091</f>
        <v>Paneer</v>
      </c>
      <c r="E1091" s="13">
        <f>VALUE(Txn_Details!J1091)</f>
        <v>2</v>
      </c>
      <c r="F1091" s="13">
        <f>value(Txn_Details!K1091)</f>
        <v>80</v>
      </c>
    </row>
    <row r="1092">
      <c r="A1092" s="13" t="str">
        <f>Txn_Details!G1092</f>
        <v>ORDER1455</v>
      </c>
      <c r="B1092" s="14">
        <f>Txn_Details!F1092</f>
        <v>45418</v>
      </c>
      <c r="C1092" s="13" t="str">
        <f>Txn_Details!H1092</f>
        <v>CUST4271</v>
      </c>
      <c r="D1092" s="13" t="str">
        <f>Txn_Details!I1092</f>
        <v>Butter</v>
      </c>
      <c r="E1092" s="13">
        <f>VALUE(Txn_Details!J1092)</f>
        <v>1</v>
      </c>
      <c r="F1092" s="13">
        <f>value(Txn_Details!K1092)</f>
        <v>125</v>
      </c>
    </row>
    <row r="1093">
      <c r="A1093" s="13" t="str">
        <f>Txn_Details!G1093</f>
        <v>ORDER1455</v>
      </c>
      <c r="B1093" s="14">
        <f>Txn_Details!F1093</f>
        <v>45418</v>
      </c>
      <c r="C1093" s="13" t="str">
        <f>Txn_Details!H1093</f>
        <v>CUST4271</v>
      </c>
      <c r="D1093" s="13" t="str">
        <f>Txn_Details!I1093</f>
        <v>CheeseSlices</v>
      </c>
      <c r="E1093" s="13">
        <f>VALUE(Txn_Details!J1093)</f>
        <v>1</v>
      </c>
      <c r="F1093" s="13">
        <f>value(Txn_Details!K1093)</f>
        <v>60</v>
      </c>
    </row>
    <row r="1094">
      <c r="A1094" s="13" t="str">
        <f>Txn_Details!G1094</f>
        <v>ORDER1454</v>
      </c>
      <c r="B1094" s="14">
        <f>Txn_Details!F1094</f>
        <v>45418</v>
      </c>
      <c r="C1094" s="13" t="str">
        <f>Txn_Details!H1094</f>
        <v>CUST1509</v>
      </c>
      <c r="D1094" s="13" t="str">
        <f>Txn_Details!I1094</f>
        <v>Sugar</v>
      </c>
      <c r="E1094" s="13">
        <f>VALUE(Txn_Details!J1094)</f>
        <v>1</v>
      </c>
      <c r="F1094" s="13">
        <f>value(Txn_Details!K1094)</f>
        <v>22.5</v>
      </c>
    </row>
    <row r="1095">
      <c r="A1095" s="13" t="str">
        <f>Txn_Details!G1095</f>
        <v>ORDER1454</v>
      </c>
      <c r="B1095" s="14">
        <f>Txn_Details!F1095</f>
        <v>45418</v>
      </c>
      <c r="C1095" s="13" t="str">
        <f>Txn_Details!H1095</f>
        <v>CUST1509</v>
      </c>
      <c r="D1095" s="13" t="str">
        <f>Txn_Details!I1095</f>
        <v>CookingOil</v>
      </c>
      <c r="E1095" s="13">
        <f>VALUE(Txn_Details!J1095)</f>
        <v>1</v>
      </c>
      <c r="F1095" s="13">
        <f>value(Txn_Details!K1095)</f>
        <v>75</v>
      </c>
    </row>
    <row r="1096">
      <c r="A1096" s="13" t="str">
        <f>Txn_Details!G1096</f>
        <v>ORDER1453</v>
      </c>
      <c r="B1096" s="14">
        <f>Txn_Details!F1096</f>
        <v>45418</v>
      </c>
      <c r="C1096" s="13" t="str">
        <f>Txn_Details!H1096</f>
        <v>CUST1960</v>
      </c>
      <c r="D1096" s="13" t="str">
        <f>Txn_Details!I1096</f>
        <v>TeaLeaves</v>
      </c>
      <c r="E1096" s="13">
        <f>VALUE(Txn_Details!J1096)</f>
        <v>1</v>
      </c>
      <c r="F1096" s="13">
        <f>value(Txn_Details!K1096)</f>
        <v>60</v>
      </c>
    </row>
    <row r="1097">
      <c r="A1097" s="13" t="str">
        <f>Txn_Details!G1097</f>
        <v>ORDER1453</v>
      </c>
      <c r="B1097" s="14">
        <f>Txn_Details!F1097</f>
        <v>45418</v>
      </c>
      <c r="C1097" s="13" t="str">
        <f>Txn_Details!H1097</f>
        <v>CUST1960</v>
      </c>
      <c r="D1097" s="13" t="str">
        <f>Txn_Details!I1097</f>
        <v>CoffeePowder</v>
      </c>
      <c r="E1097" s="13">
        <f>VALUE(Txn_Details!J1097)</f>
        <v>1</v>
      </c>
      <c r="F1097" s="13">
        <f>value(Txn_Details!K1097)</f>
        <v>45</v>
      </c>
    </row>
    <row r="1098">
      <c r="A1098" s="13" t="str">
        <f>Txn_Details!G1098</f>
        <v>ORDER1452</v>
      </c>
      <c r="B1098" s="14">
        <f>Txn_Details!F1098</f>
        <v>45418</v>
      </c>
      <c r="C1098" s="13" t="str">
        <f>Txn_Details!H1098</f>
        <v>CUST6570</v>
      </c>
      <c r="D1098" s="13" t="str">
        <f>Txn_Details!I1098</f>
        <v>Biscuits</v>
      </c>
      <c r="E1098" s="13">
        <f>VALUE(Txn_Details!J1098)</f>
        <v>2</v>
      </c>
      <c r="F1098" s="13">
        <f>value(Txn_Details!K1098)</f>
        <v>40</v>
      </c>
    </row>
    <row r="1099">
      <c r="A1099" s="13" t="str">
        <f>Txn_Details!G1099</f>
        <v>ORDER1452</v>
      </c>
      <c r="B1099" s="14">
        <f>Txn_Details!F1099</f>
        <v>45418</v>
      </c>
      <c r="C1099" s="13" t="str">
        <f>Txn_Details!H1099</f>
        <v>CUST6570</v>
      </c>
      <c r="D1099" s="13" t="str">
        <f>Txn_Details!I1099</f>
        <v>Chocolates</v>
      </c>
      <c r="E1099" s="13">
        <f>VALUE(Txn_Details!J1099)</f>
        <v>1</v>
      </c>
      <c r="F1099" s="13">
        <f>value(Txn_Details!K1099)</f>
        <v>50</v>
      </c>
    </row>
    <row r="1100">
      <c r="A1100" s="13" t="str">
        <f>Txn_Details!G1100</f>
        <v>ORDER1451</v>
      </c>
      <c r="B1100" s="14">
        <f>Txn_Details!F1100</f>
        <v>45418</v>
      </c>
      <c r="C1100" s="13" t="str">
        <f>Txn_Details!H1100</f>
        <v>CUST8724</v>
      </c>
      <c r="D1100" s="13" t="str">
        <f>Txn_Details!I1100</f>
        <v>IceCream</v>
      </c>
      <c r="E1100" s="13">
        <f>VALUE(Txn_Details!J1100)</f>
        <v>1</v>
      </c>
      <c r="F1100" s="13">
        <f>value(Txn_Details!K1100)</f>
        <v>90</v>
      </c>
    </row>
    <row r="1101">
      <c r="A1101" s="13" t="str">
        <f>Txn_Details!G1101</f>
        <v>ORDER1451</v>
      </c>
      <c r="B1101" s="14">
        <f>Txn_Details!F1101</f>
        <v>45418</v>
      </c>
      <c r="C1101" s="13" t="str">
        <f>Txn_Details!H1101</f>
        <v>CUST8724</v>
      </c>
      <c r="D1101" s="13" t="str">
        <f>Txn_Details!I1101</f>
        <v>SoftDrink</v>
      </c>
      <c r="E1101" s="13">
        <f>VALUE(Txn_Details!J1101)</f>
        <v>1</v>
      </c>
      <c r="F1101" s="13">
        <f>value(Txn_Details!K1101)</f>
        <v>50</v>
      </c>
    </row>
    <row r="1102">
      <c r="A1102" s="13" t="str">
        <f>Txn_Details!G1102</f>
        <v>ORDER1450</v>
      </c>
      <c r="B1102" s="14">
        <f>Txn_Details!F1102</f>
        <v>45418</v>
      </c>
      <c r="C1102" s="13" t="str">
        <f>Txn_Details!H1102</f>
        <v>CUST6210</v>
      </c>
      <c r="D1102" s="13" t="str">
        <f>Txn_Details!I1102</f>
        <v>BasmatiRice</v>
      </c>
      <c r="E1102" s="13">
        <f>VALUE(Txn_Details!J1102)</f>
        <v>1</v>
      </c>
      <c r="F1102" s="13">
        <f>value(Txn_Details!K1102)</f>
        <v>60</v>
      </c>
    </row>
    <row r="1103">
      <c r="A1103" s="13" t="str">
        <f>Txn_Details!G1103</f>
        <v>ORDER1450</v>
      </c>
      <c r="B1103" s="14">
        <f>Txn_Details!F1103</f>
        <v>45418</v>
      </c>
      <c r="C1103" s="13" t="str">
        <f>Txn_Details!H1103</f>
        <v>CUST6210</v>
      </c>
      <c r="D1103" s="13" t="str">
        <f>Txn_Details!I1103</f>
        <v>WholeWheatBread</v>
      </c>
      <c r="E1103" s="13">
        <f>VALUE(Txn_Details!J1103)</f>
        <v>1</v>
      </c>
      <c r="F1103" s="13">
        <f>value(Txn_Details!K1103)</f>
        <v>20</v>
      </c>
    </row>
    <row r="1104">
      <c r="A1104" s="13" t="str">
        <f>Txn_Details!G1104</f>
        <v>ORDER1449</v>
      </c>
      <c r="B1104" s="14">
        <f>Txn_Details!F1104</f>
        <v>45418</v>
      </c>
      <c r="C1104" s="13" t="str">
        <f>Txn_Details!H1104</f>
        <v>CUST8814</v>
      </c>
      <c r="D1104" s="13" t="str">
        <f>Txn_Details!I1104</f>
        <v>FreshMilk</v>
      </c>
      <c r="E1104" s="13">
        <f>VALUE(Txn_Details!J1104)</f>
        <v>2</v>
      </c>
      <c r="F1104" s="13">
        <f>value(Txn_Details!K1104)</f>
        <v>60</v>
      </c>
    </row>
    <row r="1105">
      <c r="A1105" s="13" t="str">
        <f>Txn_Details!G1105</f>
        <v>ORDER1449</v>
      </c>
      <c r="B1105" s="14">
        <f>Txn_Details!F1105</f>
        <v>45418</v>
      </c>
      <c r="C1105" s="13" t="str">
        <f>Txn_Details!H1105</f>
        <v>CUST8814</v>
      </c>
      <c r="D1105" s="13" t="str">
        <f>Txn_Details!I1105</f>
        <v>Eggs</v>
      </c>
      <c r="E1105" s="13">
        <f>VALUE(Txn_Details!J1105)</f>
        <v>1</v>
      </c>
      <c r="F1105" s="13">
        <f>value(Txn_Details!K1105)</f>
        <v>40</v>
      </c>
    </row>
    <row r="1106">
      <c r="A1106" s="13" t="str">
        <f>Txn_Details!G1106</f>
        <v>ORDER1448</v>
      </c>
      <c r="B1106" s="14">
        <f>Txn_Details!F1106</f>
        <v>45418</v>
      </c>
      <c r="C1106" s="13" t="str">
        <f>Txn_Details!H1106</f>
        <v>CUST2169</v>
      </c>
      <c r="D1106" s="13" t="str">
        <f>Txn_Details!I1106</f>
        <v>ChickenBreast</v>
      </c>
      <c r="E1106" s="13">
        <f>VALUE(Txn_Details!J1106)</f>
        <v>2</v>
      </c>
      <c r="F1106" s="13">
        <f>value(Txn_Details!K1106)</f>
        <v>250</v>
      </c>
    </row>
    <row r="1107">
      <c r="A1107" s="13" t="str">
        <f>Txn_Details!G1107</f>
        <v>ORDER1448</v>
      </c>
      <c r="B1107" s="14">
        <f>Txn_Details!F1107</f>
        <v>45418</v>
      </c>
      <c r="C1107" s="13" t="str">
        <f>Txn_Details!H1107</f>
        <v>CUST2169</v>
      </c>
      <c r="D1107" s="13" t="str">
        <f>Txn_Details!I1107</f>
        <v>Apples</v>
      </c>
      <c r="E1107" s="13">
        <f>VALUE(Txn_Details!J1107)</f>
        <v>2</v>
      </c>
      <c r="F1107" s="13">
        <f>value(Txn_Details!K1107)</f>
        <v>150</v>
      </c>
    </row>
    <row r="1108">
      <c r="A1108" s="13" t="str">
        <f>Txn_Details!G1108</f>
        <v>ORDER1447</v>
      </c>
      <c r="B1108" s="14">
        <f>Txn_Details!F1108</f>
        <v>45418</v>
      </c>
      <c r="C1108" s="13" t="str">
        <f>Txn_Details!H1108</f>
        <v>CUST8484</v>
      </c>
      <c r="D1108" s="13" t="str">
        <f>Txn_Details!I1108</f>
        <v>Bananas</v>
      </c>
      <c r="E1108" s="13">
        <f>VALUE(Txn_Details!J1108)</f>
        <v>1</v>
      </c>
      <c r="F1108" s="13">
        <f>value(Txn_Details!K1108)</f>
        <v>25</v>
      </c>
    </row>
    <row r="1109">
      <c r="A1109" s="13" t="str">
        <f>Txn_Details!G1109</f>
        <v>ORDER1447</v>
      </c>
      <c r="B1109" s="14">
        <f>Txn_Details!F1109</f>
        <v>45418</v>
      </c>
      <c r="C1109" s="13" t="str">
        <f>Txn_Details!H1109</f>
        <v>CUST8484</v>
      </c>
      <c r="D1109" s="13" t="str">
        <f>Txn_Details!I1109</f>
        <v>Potatoes</v>
      </c>
      <c r="E1109" s="13">
        <f>VALUE(Txn_Details!J1109)</f>
        <v>1</v>
      </c>
      <c r="F1109" s="13">
        <f>value(Txn_Details!K1109)</f>
        <v>15</v>
      </c>
    </row>
    <row r="1110">
      <c r="A1110" s="13" t="str">
        <f>Txn_Details!G1110</f>
        <v>ORDER1446</v>
      </c>
      <c r="B1110" s="14">
        <f>Txn_Details!F1110</f>
        <v>45418</v>
      </c>
      <c r="C1110" s="13" t="str">
        <f>Txn_Details!H1110</f>
        <v>CUST3521</v>
      </c>
      <c r="D1110" s="13" t="str">
        <f>Txn_Details!I1110</f>
        <v>Onions</v>
      </c>
      <c r="E1110" s="13">
        <f>VALUE(Txn_Details!J1110)</f>
        <v>1</v>
      </c>
      <c r="F1110" s="13">
        <f>value(Txn_Details!K1110)</f>
        <v>12.5</v>
      </c>
    </row>
    <row r="1111">
      <c r="A1111" s="13" t="str">
        <f>Txn_Details!G1111</f>
        <v>ORDER1446</v>
      </c>
      <c r="B1111" s="14">
        <f>Txn_Details!F1111</f>
        <v>45418</v>
      </c>
      <c r="C1111" s="13" t="str">
        <f>Txn_Details!H1111</f>
        <v>CUST3521</v>
      </c>
      <c r="D1111" s="13" t="str">
        <f>Txn_Details!I1111</f>
        <v>Paneer</v>
      </c>
      <c r="E1111" s="13">
        <f>VALUE(Txn_Details!J1111)</f>
        <v>1</v>
      </c>
      <c r="F1111" s="13">
        <f>value(Txn_Details!K1111)</f>
        <v>40</v>
      </c>
    </row>
    <row r="1112">
      <c r="A1112" s="13" t="str">
        <f>Txn_Details!G1112</f>
        <v>ORDER1445</v>
      </c>
      <c r="B1112" s="14">
        <f>Txn_Details!F1112</f>
        <v>45418</v>
      </c>
      <c r="C1112" s="13" t="str">
        <f>Txn_Details!H1112</f>
        <v>CUST4470</v>
      </c>
      <c r="D1112" s="13" t="str">
        <f>Txn_Details!I1112</f>
        <v>Butter</v>
      </c>
      <c r="E1112" s="13">
        <f>VALUE(Txn_Details!J1112)</f>
        <v>2</v>
      </c>
      <c r="F1112" s="13">
        <f>value(Txn_Details!K1112)</f>
        <v>250</v>
      </c>
    </row>
    <row r="1113">
      <c r="A1113" s="13" t="str">
        <f>Txn_Details!G1113</f>
        <v>ORDER1445</v>
      </c>
      <c r="B1113" s="14">
        <f>Txn_Details!F1113</f>
        <v>45418</v>
      </c>
      <c r="C1113" s="13" t="str">
        <f>Txn_Details!H1113</f>
        <v>CUST4470</v>
      </c>
      <c r="D1113" s="13" t="str">
        <f>Txn_Details!I1113</f>
        <v>CheeseSlices</v>
      </c>
      <c r="E1113" s="13">
        <f>VALUE(Txn_Details!J1113)</f>
        <v>1</v>
      </c>
      <c r="F1113" s="13">
        <f>value(Txn_Details!K1113)</f>
        <v>60</v>
      </c>
    </row>
    <row r="1114">
      <c r="A1114" s="13" t="str">
        <f>Txn_Details!G1114</f>
        <v>ORDER1444</v>
      </c>
      <c r="B1114" s="14">
        <f>Txn_Details!F1114</f>
        <v>45418</v>
      </c>
      <c r="C1114" s="13" t="str">
        <f>Txn_Details!H1114</f>
        <v>CUST3213</v>
      </c>
      <c r="D1114" s="13" t="str">
        <f>Txn_Details!I1114</f>
        <v>Sugar</v>
      </c>
      <c r="E1114" s="13">
        <f>VALUE(Txn_Details!J1114)</f>
        <v>1</v>
      </c>
      <c r="F1114" s="13">
        <f>value(Txn_Details!K1114)</f>
        <v>22.5</v>
      </c>
    </row>
    <row r="1115">
      <c r="A1115" s="13" t="str">
        <f>Txn_Details!G1115</f>
        <v>ORDER1444</v>
      </c>
      <c r="B1115" s="14">
        <f>Txn_Details!F1115</f>
        <v>45418</v>
      </c>
      <c r="C1115" s="13" t="str">
        <f>Txn_Details!H1115</f>
        <v>CUST3213</v>
      </c>
      <c r="D1115" s="13" t="str">
        <f>Txn_Details!I1115</f>
        <v>CookingOil</v>
      </c>
      <c r="E1115" s="13">
        <f>VALUE(Txn_Details!J1115)</f>
        <v>1</v>
      </c>
      <c r="F1115" s="13">
        <f>value(Txn_Details!K1115)</f>
        <v>75</v>
      </c>
    </row>
    <row r="1116">
      <c r="A1116" s="13" t="str">
        <f>Txn_Details!G1116</f>
        <v>ORDER1443</v>
      </c>
      <c r="B1116" s="14">
        <f>Txn_Details!F1116</f>
        <v>45417</v>
      </c>
      <c r="C1116" s="13" t="str">
        <f>Txn_Details!H1116</f>
        <v>CUST2625</v>
      </c>
      <c r="D1116" s="13" t="str">
        <f>Txn_Details!I1116</f>
        <v>TeaLeaves</v>
      </c>
      <c r="E1116" s="13">
        <f>VALUE(Txn_Details!J1116)</f>
        <v>2</v>
      </c>
      <c r="F1116" s="13">
        <f>value(Txn_Details!K1116)</f>
        <v>120</v>
      </c>
    </row>
    <row r="1117">
      <c r="A1117" s="13" t="str">
        <f>Txn_Details!G1117</f>
        <v>ORDER1443</v>
      </c>
      <c r="B1117" s="14">
        <f>Txn_Details!F1117</f>
        <v>45417</v>
      </c>
      <c r="C1117" s="13" t="str">
        <f>Txn_Details!H1117</f>
        <v>CUST2625</v>
      </c>
      <c r="D1117" s="13" t="str">
        <f>Txn_Details!I1117</f>
        <v>CoffeePowder</v>
      </c>
      <c r="E1117" s="13">
        <f>VALUE(Txn_Details!J1117)</f>
        <v>1</v>
      </c>
      <c r="F1117" s="13">
        <f>value(Txn_Details!K1117)</f>
        <v>45</v>
      </c>
    </row>
    <row r="1118">
      <c r="A1118" s="13" t="str">
        <f>Txn_Details!G1118</f>
        <v>ORDER1442</v>
      </c>
      <c r="B1118" s="14">
        <f>Txn_Details!F1118</f>
        <v>45417</v>
      </c>
      <c r="C1118" s="13" t="str">
        <f>Txn_Details!H1118</f>
        <v>CUST2658</v>
      </c>
      <c r="D1118" s="13" t="str">
        <f>Txn_Details!I1118</f>
        <v>Biscuits</v>
      </c>
      <c r="E1118" s="13">
        <f>VALUE(Txn_Details!J1118)</f>
        <v>2</v>
      </c>
      <c r="F1118" s="13">
        <f>value(Txn_Details!K1118)</f>
        <v>40</v>
      </c>
    </row>
    <row r="1119">
      <c r="A1119" s="13" t="str">
        <f>Txn_Details!G1119</f>
        <v>ORDER1442</v>
      </c>
      <c r="B1119" s="14">
        <f>Txn_Details!F1119</f>
        <v>45417</v>
      </c>
      <c r="C1119" s="13" t="str">
        <f>Txn_Details!H1119</f>
        <v>CUST2658</v>
      </c>
      <c r="D1119" s="13" t="str">
        <f>Txn_Details!I1119</f>
        <v>Chocolates</v>
      </c>
      <c r="E1119" s="13">
        <f>VALUE(Txn_Details!J1119)</f>
        <v>1</v>
      </c>
      <c r="F1119" s="13">
        <f>value(Txn_Details!K1119)</f>
        <v>50</v>
      </c>
    </row>
    <row r="1120">
      <c r="A1120" s="13" t="str">
        <f>Txn_Details!G1120</f>
        <v>ORDER1441</v>
      </c>
      <c r="B1120" s="14">
        <f>Txn_Details!F1120</f>
        <v>45417</v>
      </c>
      <c r="C1120" s="13" t="str">
        <f>Txn_Details!H1120</f>
        <v>CUST4470</v>
      </c>
      <c r="D1120" s="13" t="str">
        <f>Txn_Details!I1120</f>
        <v>IceCream</v>
      </c>
      <c r="E1120" s="13">
        <f>VALUE(Txn_Details!J1120)</f>
        <v>1</v>
      </c>
      <c r="F1120" s="13">
        <f>value(Txn_Details!K1120)</f>
        <v>90</v>
      </c>
    </row>
    <row r="1121">
      <c r="A1121" s="13" t="str">
        <f>Txn_Details!G1121</f>
        <v>ORDER1441</v>
      </c>
      <c r="B1121" s="14">
        <f>Txn_Details!F1121</f>
        <v>45417</v>
      </c>
      <c r="C1121" s="13" t="str">
        <f>Txn_Details!H1121</f>
        <v>CUST4470</v>
      </c>
      <c r="D1121" s="13" t="str">
        <f>Txn_Details!I1121</f>
        <v>SoftDrink</v>
      </c>
      <c r="E1121" s="13">
        <f>VALUE(Txn_Details!J1121)</f>
        <v>1</v>
      </c>
      <c r="F1121" s="13">
        <f>value(Txn_Details!K1121)</f>
        <v>50</v>
      </c>
    </row>
    <row r="1122">
      <c r="A1122" s="13" t="str">
        <f>Txn_Details!G1122</f>
        <v>ORDER1440</v>
      </c>
      <c r="B1122" s="14">
        <f>Txn_Details!F1122</f>
        <v>45417</v>
      </c>
      <c r="C1122" s="13" t="str">
        <f>Txn_Details!H1122</f>
        <v>CUST4470</v>
      </c>
      <c r="D1122" s="13" t="str">
        <f>Txn_Details!I1122</f>
        <v>BasmatiRice</v>
      </c>
      <c r="E1122" s="13">
        <f>VALUE(Txn_Details!J1122)</f>
        <v>2</v>
      </c>
      <c r="F1122" s="13">
        <f>value(Txn_Details!K1122)</f>
        <v>120</v>
      </c>
    </row>
    <row r="1123">
      <c r="A1123" s="13" t="str">
        <f>Txn_Details!G1123</f>
        <v>ORDER1440</v>
      </c>
      <c r="B1123" s="14">
        <f>Txn_Details!F1123</f>
        <v>45417</v>
      </c>
      <c r="C1123" s="13" t="str">
        <f>Txn_Details!H1123</f>
        <v>CUST4470</v>
      </c>
      <c r="D1123" s="13" t="str">
        <f>Txn_Details!I1123</f>
        <v>WholeWheatBread</v>
      </c>
      <c r="E1123" s="13">
        <f>VALUE(Txn_Details!J1123)</f>
        <v>1</v>
      </c>
      <c r="F1123" s="13">
        <f>value(Txn_Details!K1123)</f>
        <v>20</v>
      </c>
    </row>
    <row r="1124">
      <c r="A1124" s="13" t="str">
        <f>Txn_Details!G1124</f>
        <v>ORDER1439</v>
      </c>
      <c r="B1124" s="14">
        <f>Txn_Details!F1124</f>
        <v>45417</v>
      </c>
      <c r="C1124" s="13" t="str">
        <f>Txn_Details!H1124</f>
        <v>CUST6860</v>
      </c>
      <c r="D1124" s="13" t="str">
        <f>Txn_Details!I1124</f>
        <v>FreshMilk</v>
      </c>
      <c r="E1124" s="13">
        <f>VALUE(Txn_Details!J1124)</f>
        <v>1</v>
      </c>
      <c r="F1124" s="13">
        <f>value(Txn_Details!K1124)</f>
        <v>30</v>
      </c>
    </row>
    <row r="1125">
      <c r="A1125" s="13" t="str">
        <f>Txn_Details!G1125</f>
        <v>ORDER1439</v>
      </c>
      <c r="B1125" s="14">
        <f>Txn_Details!F1125</f>
        <v>45417</v>
      </c>
      <c r="C1125" s="13" t="str">
        <f>Txn_Details!H1125</f>
        <v>CUST6860</v>
      </c>
      <c r="D1125" s="13" t="str">
        <f>Txn_Details!I1125</f>
        <v>Eggs</v>
      </c>
      <c r="E1125" s="13">
        <f>VALUE(Txn_Details!J1125)</f>
        <v>1</v>
      </c>
      <c r="F1125" s="13">
        <f>value(Txn_Details!K1125)</f>
        <v>40</v>
      </c>
    </row>
    <row r="1126">
      <c r="A1126" s="13" t="str">
        <f>Txn_Details!G1126</f>
        <v>ORDER1438</v>
      </c>
      <c r="B1126" s="14">
        <f>Txn_Details!F1126</f>
        <v>45417</v>
      </c>
      <c r="C1126" s="13" t="str">
        <f>Txn_Details!H1126</f>
        <v>CUST9482</v>
      </c>
      <c r="D1126" s="13" t="str">
        <f>Txn_Details!I1126</f>
        <v>ChickenBreast</v>
      </c>
      <c r="E1126" s="13">
        <f>VALUE(Txn_Details!J1126)</f>
        <v>1</v>
      </c>
      <c r="F1126" s="13">
        <f>value(Txn_Details!K1126)</f>
        <v>125</v>
      </c>
    </row>
    <row r="1127">
      <c r="A1127" s="13" t="str">
        <f>Txn_Details!G1127</f>
        <v>ORDER1438</v>
      </c>
      <c r="B1127" s="14">
        <f>Txn_Details!F1127</f>
        <v>45417</v>
      </c>
      <c r="C1127" s="13" t="str">
        <f>Txn_Details!H1127</f>
        <v>CUST9482</v>
      </c>
      <c r="D1127" s="13" t="str">
        <f>Txn_Details!I1127</f>
        <v>Apples</v>
      </c>
      <c r="E1127" s="13">
        <f>VALUE(Txn_Details!J1127)</f>
        <v>1</v>
      </c>
      <c r="F1127" s="13">
        <f>value(Txn_Details!K1127)</f>
        <v>75</v>
      </c>
    </row>
    <row r="1128">
      <c r="A1128" s="13" t="str">
        <f>Txn_Details!G1128</f>
        <v>ORDER1437</v>
      </c>
      <c r="B1128" s="14">
        <f>Txn_Details!F1128</f>
        <v>45417</v>
      </c>
      <c r="C1128" s="13" t="str">
        <f>Txn_Details!H1128</f>
        <v>CUST3267</v>
      </c>
      <c r="D1128" s="13" t="str">
        <f>Txn_Details!I1128</f>
        <v>Bananas</v>
      </c>
      <c r="E1128" s="13">
        <f>VALUE(Txn_Details!J1128)</f>
        <v>1</v>
      </c>
      <c r="F1128" s="13">
        <f>value(Txn_Details!K1128)</f>
        <v>25</v>
      </c>
    </row>
    <row r="1129">
      <c r="A1129" s="13" t="str">
        <f>Txn_Details!G1129</f>
        <v>ORDER1437</v>
      </c>
      <c r="B1129" s="14">
        <f>Txn_Details!F1129</f>
        <v>45417</v>
      </c>
      <c r="C1129" s="13" t="str">
        <f>Txn_Details!H1129</f>
        <v>CUST3267</v>
      </c>
      <c r="D1129" s="13" t="str">
        <f>Txn_Details!I1129</f>
        <v>Potatoes</v>
      </c>
      <c r="E1129" s="13">
        <f>VALUE(Txn_Details!J1129)</f>
        <v>1</v>
      </c>
      <c r="F1129" s="13">
        <f>value(Txn_Details!K1129)</f>
        <v>15</v>
      </c>
    </row>
    <row r="1130">
      <c r="A1130" s="13" t="str">
        <f>Txn_Details!G1130</f>
        <v>ORDER1436</v>
      </c>
      <c r="B1130" s="14">
        <f>Txn_Details!F1130</f>
        <v>45417</v>
      </c>
      <c r="C1130" s="13" t="str">
        <f>Txn_Details!H1130</f>
        <v>CUST3153</v>
      </c>
      <c r="D1130" s="13" t="str">
        <f>Txn_Details!I1130</f>
        <v>Onions</v>
      </c>
      <c r="E1130" s="13">
        <f>VALUE(Txn_Details!J1130)</f>
        <v>1</v>
      </c>
      <c r="F1130" s="13">
        <f>value(Txn_Details!K1130)</f>
        <v>12.5</v>
      </c>
    </row>
    <row r="1131">
      <c r="A1131" s="13" t="str">
        <f>Txn_Details!G1131</f>
        <v>ORDER1436</v>
      </c>
      <c r="B1131" s="14">
        <f>Txn_Details!F1131</f>
        <v>45417</v>
      </c>
      <c r="C1131" s="13" t="str">
        <f>Txn_Details!H1131</f>
        <v>CUST3153</v>
      </c>
      <c r="D1131" s="13" t="str">
        <f>Txn_Details!I1131</f>
        <v>Paneer</v>
      </c>
      <c r="E1131" s="13">
        <f>VALUE(Txn_Details!J1131)</f>
        <v>1</v>
      </c>
      <c r="F1131" s="13">
        <f>value(Txn_Details!K1131)</f>
        <v>40</v>
      </c>
    </row>
    <row r="1132">
      <c r="A1132" s="13" t="str">
        <f>Txn_Details!G1132</f>
        <v>ORDER1435</v>
      </c>
      <c r="B1132" s="14">
        <f>Txn_Details!F1132</f>
        <v>45417</v>
      </c>
      <c r="C1132" s="13" t="str">
        <f>Txn_Details!H1132</f>
        <v>CUST6201</v>
      </c>
      <c r="D1132" s="13" t="str">
        <f>Txn_Details!I1132</f>
        <v>Butter</v>
      </c>
      <c r="E1132" s="13">
        <f>VALUE(Txn_Details!J1132)</f>
        <v>1</v>
      </c>
      <c r="F1132" s="13">
        <f>value(Txn_Details!K1132)</f>
        <v>125</v>
      </c>
    </row>
    <row r="1133">
      <c r="A1133" s="13" t="str">
        <f>Txn_Details!G1133</f>
        <v>ORDER1435</v>
      </c>
      <c r="B1133" s="14">
        <f>Txn_Details!F1133</f>
        <v>45417</v>
      </c>
      <c r="C1133" s="13" t="str">
        <f>Txn_Details!H1133</f>
        <v>CUST6201</v>
      </c>
      <c r="D1133" s="13" t="str">
        <f>Txn_Details!I1133</f>
        <v>CheeseSlices</v>
      </c>
      <c r="E1133" s="13">
        <f>VALUE(Txn_Details!J1133)</f>
        <v>1</v>
      </c>
      <c r="F1133" s="13">
        <f>value(Txn_Details!K1133)</f>
        <v>60</v>
      </c>
    </row>
    <row r="1134">
      <c r="A1134" s="13" t="str">
        <f>Txn_Details!G1134</f>
        <v>ORDER1434</v>
      </c>
      <c r="B1134" s="14">
        <f>Txn_Details!F1134</f>
        <v>45417</v>
      </c>
      <c r="C1134" s="13" t="str">
        <f>Txn_Details!H1134</f>
        <v>CUST5067</v>
      </c>
      <c r="D1134" s="13" t="str">
        <f>Txn_Details!I1134</f>
        <v>Sugar</v>
      </c>
      <c r="E1134" s="13">
        <f>VALUE(Txn_Details!J1134)</f>
        <v>1</v>
      </c>
      <c r="F1134" s="13">
        <f>value(Txn_Details!K1134)</f>
        <v>22.5</v>
      </c>
    </row>
    <row r="1135">
      <c r="A1135" s="13" t="str">
        <f>Txn_Details!G1135</f>
        <v>ORDER1434</v>
      </c>
      <c r="B1135" s="14">
        <f>Txn_Details!F1135</f>
        <v>45417</v>
      </c>
      <c r="C1135" s="13" t="str">
        <f>Txn_Details!H1135</f>
        <v>CUST5067</v>
      </c>
      <c r="D1135" s="13" t="str">
        <f>Txn_Details!I1135</f>
        <v>CookingOil</v>
      </c>
      <c r="E1135" s="13">
        <f>VALUE(Txn_Details!J1135)</f>
        <v>1</v>
      </c>
      <c r="F1135" s="13">
        <f>value(Txn_Details!K1135)</f>
        <v>75</v>
      </c>
    </row>
    <row r="1136">
      <c r="A1136" s="13" t="str">
        <f>Txn_Details!G1136</f>
        <v>ORDER1433</v>
      </c>
      <c r="B1136" s="14">
        <f>Txn_Details!F1136</f>
        <v>45417</v>
      </c>
      <c r="C1136" s="13" t="str">
        <f>Txn_Details!H1136</f>
        <v>CUST8317</v>
      </c>
      <c r="D1136" s="13" t="str">
        <f>Txn_Details!I1136</f>
        <v>TeaLeaves</v>
      </c>
      <c r="E1136" s="13">
        <f>VALUE(Txn_Details!J1136)</f>
        <v>1</v>
      </c>
      <c r="F1136" s="13">
        <f>value(Txn_Details!K1136)</f>
        <v>60</v>
      </c>
    </row>
    <row r="1137">
      <c r="A1137" s="13" t="str">
        <f>Txn_Details!G1137</f>
        <v>ORDER1433</v>
      </c>
      <c r="B1137" s="14">
        <f>Txn_Details!F1137</f>
        <v>45417</v>
      </c>
      <c r="C1137" s="13" t="str">
        <f>Txn_Details!H1137</f>
        <v>CUST8317</v>
      </c>
      <c r="D1137" s="13" t="str">
        <f>Txn_Details!I1137</f>
        <v>CoffeePowder</v>
      </c>
      <c r="E1137" s="13">
        <f>VALUE(Txn_Details!J1137)</f>
        <v>1</v>
      </c>
      <c r="F1137" s="13">
        <f>value(Txn_Details!K1137)</f>
        <v>45</v>
      </c>
    </row>
    <row r="1138">
      <c r="A1138" s="13" t="str">
        <f>Txn_Details!G1138</f>
        <v>ORDER1432</v>
      </c>
      <c r="B1138" s="14">
        <f>Txn_Details!F1138</f>
        <v>45417</v>
      </c>
      <c r="C1138" s="13" t="str">
        <f>Txn_Details!H1138</f>
        <v>CUST4485</v>
      </c>
      <c r="D1138" s="13" t="str">
        <f>Txn_Details!I1138</f>
        <v>Biscuits</v>
      </c>
      <c r="E1138" s="13">
        <f>VALUE(Txn_Details!J1138)</f>
        <v>1</v>
      </c>
      <c r="F1138" s="13">
        <f>value(Txn_Details!K1138)</f>
        <v>20</v>
      </c>
    </row>
    <row r="1139">
      <c r="A1139" s="13" t="str">
        <f>Txn_Details!G1139</f>
        <v>ORDER1432</v>
      </c>
      <c r="B1139" s="14">
        <f>Txn_Details!F1139</f>
        <v>45417</v>
      </c>
      <c r="C1139" s="13" t="str">
        <f>Txn_Details!H1139</f>
        <v>CUST4485</v>
      </c>
      <c r="D1139" s="13" t="str">
        <f>Txn_Details!I1139</f>
        <v>Chocolates</v>
      </c>
      <c r="E1139" s="13">
        <f>VALUE(Txn_Details!J1139)</f>
        <v>1</v>
      </c>
      <c r="F1139" s="13">
        <f>value(Txn_Details!K1139)</f>
        <v>50</v>
      </c>
    </row>
    <row r="1140">
      <c r="A1140" s="13" t="str">
        <f>Txn_Details!G1140</f>
        <v>ORDER1431</v>
      </c>
      <c r="B1140" s="14">
        <f>Txn_Details!F1140</f>
        <v>45417</v>
      </c>
      <c r="C1140" s="13" t="str">
        <f>Txn_Details!H1140</f>
        <v>CUST8244</v>
      </c>
      <c r="D1140" s="13" t="str">
        <f>Txn_Details!I1140</f>
        <v>IceCream</v>
      </c>
      <c r="E1140" s="13">
        <f>VALUE(Txn_Details!J1140)</f>
        <v>1</v>
      </c>
      <c r="F1140" s="13">
        <f>value(Txn_Details!K1140)</f>
        <v>90</v>
      </c>
    </row>
    <row r="1141">
      <c r="A1141" s="13" t="str">
        <f>Txn_Details!G1141</f>
        <v>ORDER1431</v>
      </c>
      <c r="B1141" s="14">
        <f>Txn_Details!F1141</f>
        <v>45417</v>
      </c>
      <c r="C1141" s="13" t="str">
        <f>Txn_Details!H1141</f>
        <v>CUST8244</v>
      </c>
      <c r="D1141" s="13" t="str">
        <f>Txn_Details!I1141</f>
        <v>SoftDrink</v>
      </c>
      <c r="E1141" s="13">
        <f>VALUE(Txn_Details!J1141)</f>
        <v>1</v>
      </c>
      <c r="F1141" s="13">
        <f>value(Txn_Details!K1141)</f>
        <v>50</v>
      </c>
    </row>
    <row r="1142">
      <c r="A1142" s="13" t="str">
        <f>Txn_Details!G1142</f>
        <v>ORDER1430</v>
      </c>
      <c r="B1142" s="14">
        <f>Txn_Details!F1142</f>
        <v>45417</v>
      </c>
      <c r="C1142" s="13" t="str">
        <f>Txn_Details!H1142</f>
        <v>CUST8622</v>
      </c>
      <c r="D1142" s="13" t="str">
        <f>Txn_Details!I1142</f>
        <v>BasmatiRice</v>
      </c>
      <c r="E1142" s="13">
        <f>VALUE(Txn_Details!J1142)</f>
        <v>1</v>
      </c>
      <c r="F1142" s="13">
        <f>value(Txn_Details!K1142)</f>
        <v>60</v>
      </c>
    </row>
    <row r="1143">
      <c r="A1143" s="13" t="str">
        <f>Txn_Details!G1143</f>
        <v>ORDER1430</v>
      </c>
      <c r="B1143" s="14">
        <f>Txn_Details!F1143</f>
        <v>45417</v>
      </c>
      <c r="C1143" s="13" t="str">
        <f>Txn_Details!H1143</f>
        <v>CUST8622</v>
      </c>
      <c r="D1143" s="13" t="str">
        <f>Txn_Details!I1143</f>
        <v>WholeWheatBread</v>
      </c>
      <c r="E1143" s="13">
        <f>VALUE(Txn_Details!J1143)</f>
        <v>1</v>
      </c>
      <c r="F1143" s="13">
        <f>value(Txn_Details!K1143)</f>
        <v>20</v>
      </c>
    </row>
    <row r="1144">
      <c r="A1144" s="13" t="str">
        <f>Txn_Details!G1144</f>
        <v>ORDER1429</v>
      </c>
      <c r="B1144" s="14">
        <f>Txn_Details!F1144</f>
        <v>45417</v>
      </c>
      <c r="C1144" s="13" t="str">
        <f>Txn_Details!H1144</f>
        <v>CUST2143</v>
      </c>
      <c r="D1144" s="13" t="str">
        <f>Txn_Details!I1144</f>
        <v>FreshMilk</v>
      </c>
      <c r="E1144" s="13">
        <f>VALUE(Txn_Details!J1144)</f>
        <v>1</v>
      </c>
      <c r="F1144" s="13">
        <f>value(Txn_Details!K1144)</f>
        <v>30</v>
      </c>
    </row>
    <row r="1145">
      <c r="A1145" s="13" t="str">
        <f>Txn_Details!G1145</f>
        <v>ORDER1429</v>
      </c>
      <c r="B1145" s="14">
        <f>Txn_Details!F1145</f>
        <v>45417</v>
      </c>
      <c r="C1145" s="13" t="str">
        <f>Txn_Details!H1145</f>
        <v>CUST2143</v>
      </c>
      <c r="D1145" s="13" t="str">
        <f>Txn_Details!I1145</f>
        <v>Eggs</v>
      </c>
      <c r="E1145" s="13">
        <f>VALUE(Txn_Details!J1145)</f>
        <v>2</v>
      </c>
      <c r="F1145" s="13">
        <f>value(Txn_Details!K1145)</f>
        <v>80</v>
      </c>
    </row>
    <row r="1146">
      <c r="A1146" s="13" t="str">
        <f>Txn_Details!G1146</f>
        <v>ORDER1428</v>
      </c>
      <c r="B1146" s="14">
        <f>Txn_Details!F1146</f>
        <v>45417</v>
      </c>
      <c r="C1146" s="13" t="str">
        <f>Txn_Details!H1146</f>
        <v>CUST6570</v>
      </c>
      <c r="D1146" s="13" t="str">
        <f>Txn_Details!I1146</f>
        <v>ChickenBreast</v>
      </c>
      <c r="E1146" s="13">
        <f>VALUE(Txn_Details!J1146)</f>
        <v>1</v>
      </c>
      <c r="F1146" s="13">
        <f>value(Txn_Details!K1146)</f>
        <v>125</v>
      </c>
    </row>
    <row r="1147">
      <c r="A1147" s="13" t="str">
        <f>Txn_Details!G1147</f>
        <v>ORDER1428</v>
      </c>
      <c r="B1147" s="14">
        <f>Txn_Details!F1147</f>
        <v>45417</v>
      </c>
      <c r="C1147" s="13" t="str">
        <f>Txn_Details!H1147</f>
        <v>CUST6570</v>
      </c>
      <c r="D1147" s="13" t="str">
        <f>Txn_Details!I1147</f>
        <v>Apples</v>
      </c>
      <c r="E1147" s="13">
        <f>VALUE(Txn_Details!J1147)</f>
        <v>1</v>
      </c>
      <c r="F1147" s="13">
        <f>value(Txn_Details!K1147)</f>
        <v>75</v>
      </c>
    </row>
    <row r="1148">
      <c r="A1148" s="13" t="str">
        <f>Txn_Details!G1148</f>
        <v>ORDER1427</v>
      </c>
      <c r="B1148" s="14">
        <f>Txn_Details!F1148</f>
        <v>45417</v>
      </c>
      <c r="C1148" s="13" t="str">
        <f>Txn_Details!H1148</f>
        <v>CUST2188</v>
      </c>
      <c r="D1148" s="13" t="str">
        <f>Txn_Details!I1148</f>
        <v>Bananas</v>
      </c>
      <c r="E1148" s="13">
        <f>VALUE(Txn_Details!J1148)</f>
        <v>1</v>
      </c>
      <c r="F1148" s="13">
        <f>value(Txn_Details!K1148)</f>
        <v>25</v>
      </c>
    </row>
    <row r="1149">
      <c r="A1149" s="13" t="str">
        <f>Txn_Details!G1149</f>
        <v>ORDER1427</v>
      </c>
      <c r="B1149" s="14">
        <f>Txn_Details!F1149</f>
        <v>45417</v>
      </c>
      <c r="C1149" s="13" t="str">
        <f>Txn_Details!H1149</f>
        <v>CUST2188</v>
      </c>
      <c r="D1149" s="13" t="str">
        <f>Txn_Details!I1149</f>
        <v>Potatoes</v>
      </c>
      <c r="E1149" s="13">
        <f>VALUE(Txn_Details!J1149)</f>
        <v>1</v>
      </c>
      <c r="F1149" s="13">
        <f>value(Txn_Details!K1149)</f>
        <v>15</v>
      </c>
    </row>
    <row r="1150">
      <c r="A1150" s="13" t="str">
        <f>Txn_Details!G1150</f>
        <v>ORDER1426</v>
      </c>
      <c r="B1150" s="14">
        <f>Txn_Details!F1150</f>
        <v>45417</v>
      </c>
      <c r="C1150" s="13" t="str">
        <f>Txn_Details!H1150</f>
        <v>CUST6549</v>
      </c>
      <c r="D1150" s="13" t="str">
        <f>Txn_Details!I1150</f>
        <v>Onions</v>
      </c>
      <c r="E1150" s="13">
        <f>VALUE(Txn_Details!J1150)</f>
        <v>1</v>
      </c>
      <c r="F1150" s="13">
        <f>value(Txn_Details!K1150)</f>
        <v>12.5</v>
      </c>
    </row>
    <row r="1151">
      <c r="A1151" s="13" t="str">
        <f>Txn_Details!G1151</f>
        <v>ORDER1426</v>
      </c>
      <c r="B1151" s="14">
        <f>Txn_Details!F1151</f>
        <v>45417</v>
      </c>
      <c r="C1151" s="13" t="str">
        <f>Txn_Details!H1151</f>
        <v>CUST6549</v>
      </c>
      <c r="D1151" s="13" t="str">
        <f>Txn_Details!I1151</f>
        <v>Paneer</v>
      </c>
      <c r="E1151" s="13">
        <f>VALUE(Txn_Details!J1151)</f>
        <v>1</v>
      </c>
      <c r="F1151" s="13">
        <f>value(Txn_Details!K1151)</f>
        <v>40</v>
      </c>
    </row>
    <row r="1152">
      <c r="A1152" s="13" t="str">
        <f>Txn_Details!G1152</f>
        <v>ORDER1425</v>
      </c>
      <c r="B1152" s="14">
        <f>Txn_Details!F1152</f>
        <v>45417</v>
      </c>
      <c r="C1152" s="13" t="str">
        <f>Txn_Details!H1152</f>
        <v>CUST2679</v>
      </c>
      <c r="D1152" s="13" t="str">
        <f>Txn_Details!I1152</f>
        <v>Butter</v>
      </c>
      <c r="E1152" s="13">
        <f>VALUE(Txn_Details!J1152)</f>
        <v>1</v>
      </c>
      <c r="F1152" s="13">
        <f>value(Txn_Details!K1152)</f>
        <v>125</v>
      </c>
    </row>
    <row r="1153">
      <c r="A1153" s="13" t="str">
        <f>Txn_Details!G1153</f>
        <v>ORDER1425</v>
      </c>
      <c r="B1153" s="14">
        <f>Txn_Details!F1153</f>
        <v>45417</v>
      </c>
      <c r="C1153" s="13" t="str">
        <f>Txn_Details!H1153</f>
        <v>CUST2679</v>
      </c>
      <c r="D1153" s="13" t="str">
        <f>Txn_Details!I1153</f>
        <v>CheeseSlices</v>
      </c>
      <c r="E1153" s="13">
        <f>VALUE(Txn_Details!J1153)</f>
        <v>1</v>
      </c>
      <c r="F1153" s="13">
        <f>value(Txn_Details!K1153)</f>
        <v>60</v>
      </c>
    </row>
    <row r="1154">
      <c r="A1154" s="13" t="str">
        <f>Txn_Details!G1154</f>
        <v>ORDER1424</v>
      </c>
      <c r="B1154" s="14">
        <f>Txn_Details!F1154</f>
        <v>45416</v>
      </c>
      <c r="C1154" s="13" t="str">
        <f>Txn_Details!H1154</f>
        <v>CUST6542</v>
      </c>
      <c r="D1154" s="13" t="str">
        <f>Txn_Details!I1154</f>
        <v>Sugar</v>
      </c>
      <c r="E1154" s="13">
        <f>VALUE(Txn_Details!J1154)</f>
        <v>1</v>
      </c>
      <c r="F1154" s="13">
        <f>value(Txn_Details!K1154)</f>
        <v>22.5</v>
      </c>
    </row>
    <row r="1155">
      <c r="A1155" s="13" t="str">
        <f>Txn_Details!G1155</f>
        <v>ORDER1424</v>
      </c>
      <c r="B1155" s="14">
        <f>Txn_Details!F1155</f>
        <v>45416</v>
      </c>
      <c r="C1155" s="13" t="str">
        <f>Txn_Details!H1155</f>
        <v>CUST6542</v>
      </c>
      <c r="D1155" s="13" t="str">
        <f>Txn_Details!I1155</f>
        <v>CookingOil</v>
      </c>
      <c r="E1155" s="13">
        <f>VALUE(Txn_Details!J1155)</f>
        <v>1</v>
      </c>
      <c r="F1155" s="13">
        <f>value(Txn_Details!K1155)</f>
        <v>75</v>
      </c>
    </row>
    <row r="1156">
      <c r="A1156" s="13" t="str">
        <f>Txn_Details!G1156</f>
        <v>ORDER1423</v>
      </c>
      <c r="B1156" s="14">
        <f>Txn_Details!F1156</f>
        <v>45416</v>
      </c>
      <c r="C1156" s="13" t="str">
        <f>Txn_Details!H1156</f>
        <v>CUST3150</v>
      </c>
      <c r="D1156" s="13" t="str">
        <f>Txn_Details!I1156</f>
        <v>TeaLeaves</v>
      </c>
      <c r="E1156" s="13">
        <f>VALUE(Txn_Details!J1156)</f>
        <v>1</v>
      </c>
      <c r="F1156" s="13">
        <f>value(Txn_Details!K1156)</f>
        <v>60</v>
      </c>
    </row>
    <row r="1157">
      <c r="A1157" s="13" t="str">
        <f>Txn_Details!G1157</f>
        <v>ORDER1423</v>
      </c>
      <c r="B1157" s="14">
        <f>Txn_Details!F1157</f>
        <v>45416</v>
      </c>
      <c r="C1157" s="13" t="str">
        <f>Txn_Details!H1157</f>
        <v>CUST3150</v>
      </c>
      <c r="D1157" s="13" t="str">
        <f>Txn_Details!I1157</f>
        <v>CoffeePowder</v>
      </c>
      <c r="E1157" s="13">
        <f>VALUE(Txn_Details!J1157)</f>
        <v>1</v>
      </c>
      <c r="F1157" s="13">
        <f>value(Txn_Details!K1157)</f>
        <v>45</v>
      </c>
    </row>
    <row r="1158">
      <c r="A1158" s="13" t="str">
        <f>Txn_Details!G1158</f>
        <v>ORDER1422</v>
      </c>
      <c r="B1158" s="14">
        <f>Txn_Details!F1158</f>
        <v>45416</v>
      </c>
      <c r="C1158" s="13" t="str">
        <f>Txn_Details!H1158</f>
        <v>CUST3704</v>
      </c>
      <c r="D1158" s="13" t="str">
        <f>Txn_Details!I1158</f>
        <v>Biscuits</v>
      </c>
      <c r="E1158" s="13">
        <f>VALUE(Txn_Details!J1158)</f>
        <v>1</v>
      </c>
      <c r="F1158" s="13">
        <f>value(Txn_Details!K1158)</f>
        <v>20</v>
      </c>
    </row>
    <row r="1159">
      <c r="A1159" s="13" t="str">
        <f>Txn_Details!G1159</f>
        <v>ORDER1422</v>
      </c>
      <c r="B1159" s="14">
        <f>Txn_Details!F1159</f>
        <v>45416</v>
      </c>
      <c r="C1159" s="13" t="str">
        <f>Txn_Details!H1159</f>
        <v>CUST3704</v>
      </c>
      <c r="D1159" s="13" t="str">
        <f>Txn_Details!I1159</f>
        <v>Chocolates</v>
      </c>
      <c r="E1159" s="13">
        <f>VALUE(Txn_Details!J1159)</f>
        <v>2</v>
      </c>
      <c r="F1159" s="13">
        <f>value(Txn_Details!K1159)</f>
        <v>100</v>
      </c>
    </row>
    <row r="1160">
      <c r="A1160" s="13" t="str">
        <f>Txn_Details!G1160</f>
        <v>ORDER1421</v>
      </c>
      <c r="B1160" s="14">
        <f>Txn_Details!F1160</f>
        <v>45416</v>
      </c>
      <c r="C1160" s="13" t="str">
        <f>Txn_Details!H1160</f>
        <v>CUST2832</v>
      </c>
      <c r="D1160" s="13" t="str">
        <f>Txn_Details!I1160</f>
        <v>IceCream</v>
      </c>
      <c r="E1160" s="13">
        <f>VALUE(Txn_Details!J1160)</f>
        <v>2</v>
      </c>
      <c r="F1160" s="13">
        <f>value(Txn_Details!K1160)</f>
        <v>180</v>
      </c>
    </row>
    <row r="1161">
      <c r="A1161" s="13" t="str">
        <f>Txn_Details!G1161</f>
        <v>ORDER1421</v>
      </c>
      <c r="B1161" s="14">
        <f>Txn_Details!F1161</f>
        <v>45416</v>
      </c>
      <c r="C1161" s="13" t="str">
        <f>Txn_Details!H1161</f>
        <v>CUST2832</v>
      </c>
      <c r="D1161" s="13" t="str">
        <f>Txn_Details!I1161</f>
        <v>SoftDrink</v>
      </c>
      <c r="E1161" s="13">
        <f>VALUE(Txn_Details!J1161)</f>
        <v>1</v>
      </c>
      <c r="F1161" s="13">
        <f>value(Txn_Details!K1161)</f>
        <v>50</v>
      </c>
    </row>
    <row r="1162">
      <c r="A1162" s="13" t="str">
        <f>Txn_Details!G1162</f>
        <v>ORDER1420</v>
      </c>
      <c r="B1162" s="14">
        <f>Txn_Details!F1162</f>
        <v>45416</v>
      </c>
      <c r="C1162" s="13" t="str">
        <f>Txn_Details!H1162</f>
        <v>CUST8836</v>
      </c>
      <c r="D1162" s="13" t="str">
        <f>Txn_Details!I1162</f>
        <v>BasmatiRice</v>
      </c>
      <c r="E1162" s="13">
        <f>VALUE(Txn_Details!J1162)</f>
        <v>1</v>
      </c>
      <c r="F1162" s="13">
        <f>value(Txn_Details!K1162)</f>
        <v>60</v>
      </c>
    </row>
    <row r="1163">
      <c r="A1163" s="13" t="str">
        <f>Txn_Details!G1163</f>
        <v>ORDER1420</v>
      </c>
      <c r="B1163" s="14">
        <f>Txn_Details!F1163</f>
        <v>45416</v>
      </c>
      <c r="C1163" s="13" t="str">
        <f>Txn_Details!H1163</f>
        <v>CUST8836</v>
      </c>
      <c r="D1163" s="13" t="str">
        <f>Txn_Details!I1163</f>
        <v>WholeWheatBread</v>
      </c>
      <c r="E1163" s="13">
        <f>VALUE(Txn_Details!J1163)</f>
        <v>1</v>
      </c>
      <c r="F1163" s="13">
        <f>value(Txn_Details!K1163)</f>
        <v>20</v>
      </c>
    </row>
    <row r="1164">
      <c r="A1164" s="13" t="str">
        <f>Txn_Details!G1164</f>
        <v>ORDER1419</v>
      </c>
      <c r="B1164" s="14">
        <f>Txn_Details!F1164</f>
        <v>45416</v>
      </c>
      <c r="C1164" s="13" t="str">
        <f>Txn_Details!H1164</f>
        <v>CUST4759</v>
      </c>
      <c r="D1164" s="13" t="str">
        <f>Txn_Details!I1164</f>
        <v>FreshMilk</v>
      </c>
      <c r="E1164" s="13">
        <f>VALUE(Txn_Details!J1164)</f>
        <v>1</v>
      </c>
      <c r="F1164" s="13">
        <f>value(Txn_Details!K1164)</f>
        <v>30</v>
      </c>
    </row>
    <row r="1165">
      <c r="A1165" s="13" t="str">
        <f>Txn_Details!G1165</f>
        <v>ORDER1419</v>
      </c>
      <c r="B1165" s="14">
        <f>Txn_Details!F1165</f>
        <v>45416</v>
      </c>
      <c r="C1165" s="13" t="str">
        <f>Txn_Details!H1165</f>
        <v>CUST4759</v>
      </c>
      <c r="D1165" s="13" t="str">
        <f>Txn_Details!I1165</f>
        <v>Eggs</v>
      </c>
      <c r="E1165" s="13">
        <f>VALUE(Txn_Details!J1165)</f>
        <v>1</v>
      </c>
      <c r="F1165" s="13">
        <f>value(Txn_Details!K1165)</f>
        <v>40</v>
      </c>
    </row>
    <row r="1166">
      <c r="A1166" s="13" t="str">
        <f>Txn_Details!G1166</f>
        <v>ORDER1418</v>
      </c>
      <c r="B1166" s="14">
        <f>Txn_Details!F1166</f>
        <v>45416</v>
      </c>
      <c r="C1166" s="13" t="str">
        <f>Txn_Details!H1166</f>
        <v>CUST9064</v>
      </c>
      <c r="D1166" s="13" t="str">
        <f>Txn_Details!I1166</f>
        <v>ChickenBreast</v>
      </c>
      <c r="E1166" s="13">
        <f>VALUE(Txn_Details!J1166)</f>
        <v>1</v>
      </c>
      <c r="F1166" s="13">
        <f>value(Txn_Details!K1166)</f>
        <v>125</v>
      </c>
    </row>
    <row r="1167">
      <c r="A1167" s="13" t="str">
        <f>Txn_Details!G1167</f>
        <v>ORDER1418</v>
      </c>
      <c r="B1167" s="14">
        <f>Txn_Details!F1167</f>
        <v>45416</v>
      </c>
      <c r="C1167" s="13" t="str">
        <f>Txn_Details!H1167</f>
        <v>CUST9064</v>
      </c>
      <c r="D1167" s="13" t="str">
        <f>Txn_Details!I1167</f>
        <v>Apples</v>
      </c>
      <c r="E1167" s="13">
        <f>VALUE(Txn_Details!J1167)</f>
        <v>1</v>
      </c>
      <c r="F1167" s="13">
        <f>value(Txn_Details!K1167)</f>
        <v>75</v>
      </c>
    </row>
    <row r="1168">
      <c r="A1168" s="13" t="str">
        <f>Txn_Details!G1168</f>
        <v>ORDER1417</v>
      </c>
      <c r="B1168" s="14">
        <f>Txn_Details!F1168</f>
        <v>45416</v>
      </c>
      <c r="C1168" s="13" t="str">
        <f>Txn_Details!H1168</f>
        <v>CUST1520</v>
      </c>
      <c r="D1168" s="13" t="str">
        <f>Txn_Details!I1168</f>
        <v>Bananas</v>
      </c>
      <c r="E1168" s="13">
        <f>VALUE(Txn_Details!J1168)</f>
        <v>1</v>
      </c>
      <c r="F1168" s="13">
        <f>value(Txn_Details!K1168)</f>
        <v>25</v>
      </c>
    </row>
    <row r="1169">
      <c r="A1169" s="13" t="str">
        <f>Txn_Details!G1169</f>
        <v>ORDER1417</v>
      </c>
      <c r="B1169" s="14">
        <f>Txn_Details!F1169</f>
        <v>45416</v>
      </c>
      <c r="C1169" s="13" t="str">
        <f>Txn_Details!H1169</f>
        <v>CUST1520</v>
      </c>
      <c r="D1169" s="13" t="str">
        <f>Txn_Details!I1169</f>
        <v>Potatoes</v>
      </c>
      <c r="E1169" s="13">
        <f>VALUE(Txn_Details!J1169)</f>
        <v>1</v>
      </c>
      <c r="F1169" s="13">
        <f>value(Txn_Details!K1169)</f>
        <v>15</v>
      </c>
    </row>
    <row r="1170">
      <c r="A1170" s="13" t="str">
        <f>Txn_Details!G1170</f>
        <v>ORDER1416</v>
      </c>
      <c r="B1170" s="14">
        <f>Txn_Details!F1170</f>
        <v>45416</v>
      </c>
      <c r="C1170" s="13" t="str">
        <f>Txn_Details!H1170</f>
        <v>CUST7862</v>
      </c>
      <c r="D1170" s="13" t="str">
        <f>Txn_Details!I1170</f>
        <v>Onions</v>
      </c>
      <c r="E1170" s="13">
        <f>VALUE(Txn_Details!J1170)</f>
        <v>1</v>
      </c>
      <c r="F1170" s="13">
        <f>value(Txn_Details!K1170)</f>
        <v>12.5</v>
      </c>
    </row>
    <row r="1171">
      <c r="A1171" s="13" t="str">
        <f>Txn_Details!G1171</f>
        <v>ORDER1416</v>
      </c>
      <c r="B1171" s="14">
        <f>Txn_Details!F1171</f>
        <v>45416</v>
      </c>
      <c r="C1171" s="13" t="str">
        <f>Txn_Details!H1171</f>
        <v>CUST7862</v>
      </c>
      <c r="D1171" s="13" t="str">
        <f>Txn_Details!I1171</f>
        <v>Paneer</v>
      </c>
      <c r="E1171" s="13">
        <f>VALUE(Txn_Details!J1171)</f>
        <v>2</v>
      </c>
      <c r="F1171" s="13">
        <f>value(Txn_Details!K1171)</f>
        <v>80</v>
      </c>
    </row>
    <row r="1172">
      <c r="A1172" s="13" t="str">
        <f>Txn_Details!G1172</f>
        <v>ORDER1415</v>
      </c>
      <c r="B1172" s="14">
        <f>Txn_Details!F1172</f>
        <v>45416</v>
      </c>
      <c r="C1172" s="13" t="str">
        <f>Txn_Details!H1172</f>
        <v>CUST2679</v>
      </c>
      <c r="D1172" s="13" t="str">
        <f>Txn_Details!I1172</f>
        <v>Butter</v>
      </c>
      <c r="E1172" s="13">
        <f>VALUE(Txn_Details!J1172)</f>
        <v>2</v>
      </c>
      <c r="F1172" s="13">
        <f>value(Txn_Details!K1172)</f>
        <v>250</v>
      </c>
    </row>
    <row r="1173">
      <c r="A1173" s="13" t="str">
        <f>Txn_Details!G1173</f>
        <v>ORDER1415</v>
      </c>
      <c r="B1173" s="14">
        <f>Txn_Details!F1173</f>
        <v>45416</v>
      </c>
      <c r="C1173" s="13" t="str">
        <f>Txn_Details!H1173</f>
        <v>CUST2679</v>
      </c>
      <c r="D1173" s="13" t="str">
        <f>Txn_Details!I1173</f>
        <v>CheeseSlices</v>
      </c>
      <c r="E1173" s="13">
        <f>VALUE(Txn_Details!J1173)</f>
        <v>1</v>
      </c>
      <c r="F1173" s="13">
        <f>value(Txn_Details!K1173)</f>
        <v>60</v>
      </c>
    </row>
    <row r="1174">
      <c r="A1174" s="13" t="str">
        <f>Txn_Details!G1174</f>
        <v>ORDER1414</v>
      </c>
      <c r="B1174" s="14">
        <f>Txn_Details!F1174</f>
        <v>45416</v>
      </c>
      <c r="C1174" s="13" t="str">
        <f>Txn_Details!H1174</f>
        <v>CUST2970</v>
      </c>
      <c r="D1174" s="13" t="str">
        <f>Txn_Details!I1174</f>
        <v>Sugar</v>
      </c>
      <c r="E1174" s="13">
        <f>VALUE(Txn_Details!J1174)</f>
        <v>1</v>
      </c>
      <c r="F1174" s="13">
        <f>value(Txn_Details!K1174)</f>
        <v>22.5</v>
      </c>
    </row>
    <row r="1175">
      <c r="A1175" s="13" t="str">
        <f>Txn_Details!G1175</f>
        <v>ORDER1414</v>
      </c>
      <c r="B1175" s="14">
        <f>Txn_Details!F1175</f>
        <v>45416</v>
      </c>
      <c r="C1175" s="13" t="str">
        <f>Txn_Details!H1175</f>
        <v>CUST2970</v>
      </c>
      <c r="D1175" s="13" t="str">
        <f>Txn_Details!I1175</f>
        <v>CookingOil</v>
      </c>
      <c r="E1175" s="13">
        <f>VALUE(Txn_Details!J1175)</f>
        <v>2</v>
      </c>
      <c r="F1175" s="13">
        <f>value(Txn_Details!K1175)</f>
        <v>150</v>
      </c>
    </row>
    <row r="1176">
      <c r="A1176" s="13" t="str">
        <f>Txn_Details!G1176</f>
        <v>ORDER1413</v>
      </c>
      <c r="B1176" s="14">
        <f>Txn_Details!F1176</f>
        <v>45416</v>
      </c>
      <c r="C1176" s="13" t="str">
        <f>Txn_Details!H1176</f>
        <v>CUST4510</v>
      </c>
      <c r="D1176" s="13" t="str">
        <f>Txn_Details!I1176</f>
        <v>TeaLeaves</v>
      </c>
      <c r="E1176" s="13">
        <f>VALUE(Txn_Details!J1176)</f>
        <v>2</v>
      </c>
      <c r="F1176" s="13">
        <f>value(Txn_Details!K1176)</f>
        <v>120</v>
      </c>
    </row>
    <row r="1177">
      <c r="A1177" s="13" t="str">
        <f>Txn_Details!G1177</f>
        <v>ORDER1413</v>
      </c>
      <c r="B1177" s="14">
        <f>Txn_Details!F1177</f>
        <v>45416</v>
      </c>
      <c r="C1177" s="13" t="str">
        <f>Txn_Details!H1177</f>
        <v>CUST4510</v>
      </c>
      <c r="D1177" s="13" t="str">
        <f>Txn_Details!I1177</f>
        <v>CoffeePowder</v>
      </c>
      <c r="E1177" s="13">
        <f>VALUE(Txn_Details!J1177)</f>
        <v>1</v>
      </c>
      <c r="F1177" s="13">
        <f>value(Txn_Details!K1177)</f>
        <v>45</v>
      </c>
    </row>
    <row r="1178">
      <c r="A1178" s="13" t="str">
        <f>Txn_Details!G1178</f>
        <v>ORDER1412</v>
      </c>
      <c r="B1178" s="14">
        <f>Txn_Details!F1178</f>
        <v>45416</v>
      </c>
      <c r="C1178" s="13" t="str">
        <f>Txn_Details!H1178</f>
        <v>CUST1960</v>
      </c>
      <c r="D1178" s="13" t="str">
        <f>Txn_Details!I1178</f>
        <v>Biscuits</v>
      </c>
      <c r="E1178" s="13">
        <f>VALUE(Txn_Details!J1178)</f>
        <v>1</v>
      </c>
      <c r="F1178" s="13">
        <f>value(Txn_Details!K1178)</f>
        <v>20</v>
      </c>
    </row>
    <row r="1179">
      <c r="A1179" s="13" t="str">
        <f>Txn_Details!G1179</f>
        <v>ORDER1412</v>
      </c>
      <c r="B1179" s="14">
        <f>Txn_Details!F1179</f>
        <v>45416</v>
      </c>
      <c r="C1179" s="13" t="str">
        <f>Txn_Details!H1179</f>
        <v>CUST1960</v>
      </c>
      <c r="D1179" s="13" t="str">
        <f>Txn_Details!I1179</f>
        <v>Chocolates</v>
      </c>
      <c r="E1179" s="13">
        <f>VALUE(Txn_Details!J1179)</f>
        <v>1</v>
      </c>
      <c r="F1179" s="13">
        <f>value(Txn_Details!K1179)</f>
        <v>50</v>
      </c>
    </row>
    <row r="1180">
      <c r="A1180" s="13" t="str">
        <f>Txn_Details!G1180</f>
        <v>ORDER1411</v>
      </c>
      <c r="B1180" s="14">
        <f>Txn_Details!F1180</f>
        <v>45416</v>
      </c>
      <c r="C1180" s="13" t="str">
        <f>Txn_Details!H1180</f>
        <v>CUST7862</v>
      </c>
      <c r="D1180" s="13" t="str">
        <f>Txn_Details!I1180</f>
        <v>IceCream</v>
      </c>
      <c r="E1180" s="13">
        <f>VALUE(Txn_Details!J1180)</f>
        <v>1</v>
      </c>
      <c r="F1180" s="13">
        <f>value(Txn_Details!K1180)</f>
        <v>90</v>
      </c>
    </row>
    <row r="1181">
      <c r="A1181" s="13" t="str">
        <f>Txn_Details!G1181</f>
        <v>ORDER1411</v>
      </c>
      <c r="B1181" s="14">
        <f>Txn_Details!F1181</f>
        <v>45416</v>
      </c>
      <c r="C1181" s="13" t="str">
        <f>Txn_Details!H1181</f>
        <v>CUST7862</v>
      </c>
      <c r="D1181" s="13" t="str">
        <f>Txn_Details!I1181</f>
        <v>SoftDrink</v>
      </c>
      <c r="E1181" s="13">
        <f>VALUE(Txn_Details!J1181)</f>
        <v>1</v>
      </c>
      <c r="F1181" s="13">
        <f>value(Txn_Details!K1181)</f>
        <v>50</v>
      </c>
    </row>
    <row r="1182">
      <c r="A1182" s="13" t="str">
        <f>Txn_Details!G1182</f>
        <v>ORDER1410</v>
      </c>
      <c r="B1182" s="14">
        <f>Txn_Details!F1182</f>
        <v>45416</v>
      </c>
      <c r="C1182" s="13" t="str">
        <f>Txn_Details!H1182</f>
        <v>CUST4804</v>
      </c>
      <c r="D1182" s="13" t="str">
        <f>Txn_Details!I1182</f>
        <v>BasmatiRice</v>
      </c>
      <c r="E1182" s="13">
        <f>VALUE(Txn_Details!J1182)</f>
        <v>1</v>
      </c>
      <c r="F1182" s="13">
        <f>value(Txn_Details!K1182)</f>
        <v>60</v>
      </c>
    </row>
    <row r="1183">
      <c r="A1183" s="13" t="str">
        <f>Txn_Details!G1183</f>
        <v>ORDER1410</v>
      </c>
      <c r="B1183" s="14">
        <f>Txn_Details!F1183</f>
        <v>45416</v>
      </c>
      <c r="C1183" s="13" t="str">
        <f>Txn_Details!H1183</f>
        <v>CUST4804</v>
      </c>
      <c r="D1183" s="13" t="str">
        <f>Txn_Details!I1183</f>
        <v>WholeWheatBread</v>
      </c>
      <c r="E1183" s="13">
        <f>VALUE(Txn_Details!J1183)</f>
        <v>1</v>
      </c>
      <c r="F1183" s="13">
        <f>value(Txn_Details!K1183)</f>
        <v>20</v>
      </c>
    </row>
    <row r="1184">
      <c r="A1184" s="13" t="str">
        <f>Txn_Details!G1184</f>
        <v>ORDER1409</v>
      </c>
      <c r="B1184" s="14">
        <f>Txn_Details!F1184</f>
        <v>45416</v>
      </c>
      <c r="C1184" s="13" t="str">
        <f>Txn_Details!H1184</f>
        <v>CUST3521</v>
      </c>
      <c r="D1184" s="13" t="str">
        <f>Txn_Details!I1184</f>
        <v>FreshMilk</v>
      </c>
      <c r="E1184" s="13">
        <f>VALUE(Txn_Details!J1184)</f>
        <v>1</v>
      </c>
      <c r="F1184" s="13">
        <f>value(Txn_Details!K1184)</f>
        <v>30</v>
      </c>
    </row>
    <row r="1185">
      <c r="A1185" s="13" t="str">
        <f>Txn_Details!G1185</f>
        <v>ORDER1409</v>
      </c>
      <c r="B1185" s="14">
        <f>Txn_Details!F1185</f>
        <v>45416</v>
      </c>
      <c r="C1185" s="13" t="str">
        <f>Txn_Details!H1185</f>
        <v>CUST3521</v>
      </c>
      <c r="D1185" s="13" t="str">
        <f>Txn_Details!I1185</f>
        <v>Eggs</v>
      </c>
      <c r="E1185" s="13">
        <f>VALUE(Txn_Details!J1185)</f>
        <v>1</v>
      </c>
      <c r="F1185" s="13">
        <f>value(Txn_Details!K1185)</f>
        <v>40</v>
      </c>
    </row>
    <row r="1186">
      <c r="A1186" s="13" t="str">
        <f>Txn_Details!G1186</f>
        <v>ORDER1408</v>
      </c>
      <c r="B1186" s="14">
        <f>Txn_Details!F1186</f>
        <v>45416</v>
      </c>
      <c r="C1186" s="13" t="str">
        <f>Txn_Details!H1186</f>
        <v>CUST2063</v>
      </c>
      <c r="D1186" s="13" t="str">
        <f>Txn_Details!I1186</f>
        <v>ChickenBreast</v>
      </c>
      <c r="E1186" s="13">
        <f>VALUE(Txn_Details!J1186)</f>
        <v>2</v>
      </c>
      <c r="F1186" s="13">
        <f>value(Txn_Details!K1186)</f>
        <v>250</v>
      </c>
    </row>
    <row r="1187">
      <c r="A1187" s="13" t="str">
        <f>Txn_Details!G1187</f>
        <v>ORDER1408</v>
      </c>
      <c r="B1187" s="14">
        <f>Txn_Details!F1187</f>
        <v>45416</v>
      </c>
      <c r="C1187" s="13" t="str">
        <f>Txn_Details!H1187</f>
        <v>CUST2063</v>
      </c>
      <c r="D1187" s="13" t="str">
        <f>Txn_Details!I1187</f>
        <v>Apples</v>
      </c>
      <c r="E1187" s="13">
        <f>VALUE(Txn_Details!J1187)</f>
        <v>2</v>
      </c>
      <c r="F1187" s="13">
        <f>value(Txn_Details!K1187)</f>
        <v>150</v>
      </c>
    </row>
    <row r="1188">
      <c r="A1188" s="13" t="str">
        <f>Txn_Details!G1188</f>
        <v>ORDER1407</v>
      </c>
      <c r="B1188" s="14">
        <f>Txn_Details!F1188</f>
        <v>45416</v>
      </c>
      <c r="C1188" s="13" t="str">
        <f>Txn_Details!H1188</f>
        <v>CUST4022</v>
      </c>
      <c r="D1188" s="13" t="str">
        <f>Txn_Details!I1188</f>
        <v>Bananas</v>
      </c>
      <c r="E1188" s="13">
        <f>VALUE(Txn_Details!J1188)</f>
        <v>1</v>
      </c>
      <c r="F1188" s="13">
        <f>value(Txn_Details!K1188)</f>
        <v>25</v>
      </c>
    </row>
    <row r="1189">
      <c r="A1189" s="13" t="str">
        <f>Txn_Details!G1189</f>
        <v>ORDER1407</v>
      </c>
      <c r="B1189" s="14">
        <f>Txn_Details!F1189</f>
        <v>45416</v>
      </c>
      <c r="C1189" s="13" t="str">
        <f>Txn_Details!H1189</f>
        <v>CUST4022</v>
      </c>
      <c r="D1189" s="13" t="str">
        <f>Txn_Details!I1189</f>
        <v>Potatoes</v>
      </c>
      <c r="E1189" s="13">
        <f>VALUE(Txn_Details!J1189)</f>
        <v>2</v>
      </c>
      <c r="F1189" s="13">
        <f>value(Txn_Details!K1189)</f>
        <v>30</v>
      </c>
    </row>
    <row r="1190">
      <c r="A1190" s="13" t="str">
        <f>Txn_Details!G1190</f>
        <v>ORDER1406</v>
      </c>
      <c r="B1190" s="14">
        <f>Txn_Details!F1190</f>
        <v>45416</v>
      </c>
      <c r="C1190" s="13" t="str">
        <f>Txn_Details!H1190</f>
        <v>CUST3024</v>
      </c>
      <c r="D1190" s="13" t="str">
        <f>Txn_Details!I1190</f>
        <v>Onions</v>
      </c>
      <c r="E1190" s="13">
        <f>VALUE(Txn_Details!J1190)</f>
        <v>1</v>
      </c>
      <c r="F1190" s="13">
        <f>value(Txn_Details!K1190)</f>
        <v>12.5</v>
      </c>
    </row>
    <row r="1191">
      <c r="A1191" s="13" t="str">
        <f>Txn_Details!G1191</f>
        <v>ORDER1406</v>
      </c>
      <c r="B1191" s="14">
        <f>Txn_Details!F1191</f>
        <v>45416</v>
      </c>
      <c r="C1191" s="13" t="str">
        <f>Txn_Details!H1191</f>
        <v>CUST3024</v>
      </c>
      <c r="D1191" s="13" t="str">
        <f>Txn_Details!I1191</f>
        <v>Paneer</v>
      </c>
      <c r="E1191" s="13">
        <f>VALUE(Txn_Details!J1191)</f>
        <v>2</v>
      </c>
      <c r="F1191" s="13">
        <f>value(Txn_Details!K1191)</f>
        <v>80</v>
      </c>
    </row>
    <row r="1192">
      <c r="A1192" s="13" t="str">
        <f>Txn_Details!G1192</f>
        <v>ORDER1405</v>
      </c>
      <c r="B1192" s="14">
        <f>Txn_Details!F1192</f>
        <v>45416</v>
      </c>
      <c r="C1192" s="13" t="str">
        <f>Txn_Details!H1192</f>
        <v>CUST1509</v>
      </c>
      <c r="D1192" s="13" t="str">
        <f>Txn_Details!I1192</f>
        <v>Butter</v>
      </c>
      <c r="E1192" s="13">
        <f>VALUE(Txn_Details!J1192)</f>
        <v>1</v>
      </c>
      <c r="F1192" s="13">
        <f>value(Txn_Details!K1192)</f>
        <v>125</v>
      </c>
    </row>
    <row r="1193">
      <c r="A1193" s="13" t="str">
        <f>Txn_Details!G1193</f>
        <v>ORDER1405</v>
      </c>
      <c r="B1193" s="14">
        <f>Txn_Details!F1193</f>
        <v>45416</v>
      </c>
      <c r="C1193" s="13" t="str">
        <f>Txn_Details!H1193</f>
        <v>CUST1509</v>
      </c>
      <c r="D1193" s="13" t="str">
        <f>Txn_Details!I1193</f>
        <v>CheeseSlices</v>
      </c>
      <c r="E1193" s="13">
        <f>VALUE(Txn_Details!J1193)</f>
        <v>1</v>
      </c>
      <c r="F1193" s="13">
        <f>value(Txn_Details!K1193)</f>
        <v>60</v>
      </c>
    </row>
    <row r="1194">
      <c r="A1194" s="13" t="str">
        <f>Txn_Details!G1194</f>
        <v>ORDER1404</v>
      </c>
      <c r="B1194" s="14">
        <f>Txn_Details!F1194</f>
        <v>45416</v>
      </c>
      <c r="C1194" s="13" t="str">
        <f>Txn_Details!H1194</f>
        <v>CUST6201</v>
      </c>
      <c r="D1194" s="13" t="str">
        <f>Txn_Details!I1194</f>
        <v>Sugar</v>
      </c>
      <c r="E1194" s="13">
        <f>VALUE(Txn_Details!J1194)</f>
        <v>2</v>
      </c>
      <c r="F1194" s="13">
        <f>value(Txn_Details!K1194)</f>
        <v>45</v>
      </c>
    </row>
    <row r="1195">
      <c r="A1195" s="13" t="str">
        <f>Txn_Details!G1195</f>
        <v>ORDER1404</v>
      </c>
      <c r="B1195" s="14">
        <f>Txn_Details!F1195</f>
        <v>45416</v>
      </c>
      <c r="C1195" s="13" t="str">
        <f>Txn_Details!H1195</f>
        <v>CUST6201</v>
      </c>
      <c r="D1195" s="13" t="str">
        <f>Txn_Details!I1195</f>
        <v>CookingOil</v>
      </c>
      <c r="E1195" s="13">
        <f>VALUE(Txn_Details!J1195)</f>
        <v>1</v>
      </c>
      <c r="F1195" s="13">
        <f>value(Txn_Details!K1195)</f>
        <v>75</v>
      </c>
    </row>
    <row r="1196">
      <c r="A1196" s="13" t="str">
        <f>Txn_Details!G1196</f>
        <v>ORDER1403</v>
      </c>
      <c r="B1196" s="14">
        <f>Txn_Details!F1196</f>
        <v>45416</v>
      </c>
      <c r="C1196" s="13" t="str">
        <f>Txn_Details!H1196</f>
        <v>CUST6570</v>
      </c>
      <c r="D1196" s="13" t="str">
        <f>Txn_Details!I1196</f>
        <v>TeaLeaves</v>
      </c>
      <c r="E1196" s="13">
        <f>VALUE(Txn_Details!J1196)</f>
        <v>1</v>
      </c>
      <c r="F1196" s="13">
        <f>value(Txn_Details!K1196)</f>
        <v>60</v>
      </c>
    </row>
    <row r="1197">
      <c r="A1197" s="13" t="str">
        <f>Txn_Details!G1197</f>
        <v>ORDER1403</v>
      </c>
      <c r="B1197" s="14">
        <f>Txn_Details!F1197</f>
        <v>45416</v>
      </c>
      <c r="C1197" s="13" t="str">
        <f>Txn_Details!H1197</f>
        <v>CUST6570</v>
      </c>
      <c r="D1197" s="13" t="str">
        <f>Txn_Details!I1197</f>
        <v>CoffeePowder</v>
      </c>
      <c r="E1197" s="13">
        <f>VALUE(Txn_Details!J1197)</f>
        <v>1</v>
      </c>
      <c r="F1197" s="13">
        <f>value(Txn_Details!K1197)</f>
        <v>45</v>
      </c>
    </row>
    <row r="1198">
      <c r="A1198" s="13" t="str">
        <f>Txn_Details!G1198</f>
        <v>ORDER1402</v>
      </c>
      <c r="B1198" s="14">
        <f>Txn_Details!F1198</f>
        <v>45416</v>
      </c>
      <c r="C1198" s="13" t="str">
        <f>Txn_Details!H1198</f>
        <v>CUST4485</v>
      </c>
      <c r="D1198" s="13" t="str">
        <f>Txn_Details!I1198</f>
        <v>Biscuits</v>
      </c>
      <c r="E1198" s="13">
        <f>VALUE(Txn_Details!J1198)</f>
        <v>1</v>
      </c>
      <c r="F1198" s="13">
        <f>value(Txn_Details!K1198)</f>
        <v>20</v>
      </c>
    </row>
    <row r="1199">
      <c r="A1199" s="13" t="str">
        <f>Txn_Details!G1199</f>
        <v>ORDER1402</v>
      </c>
      <c r="B1199" s="14">
        <f>Txn_Details!F1199</f>
        <v>45416</v>
      </c>
      <c r="C1199" s="13" t="str">
        <f>Txn_Details!H1199</f>
        <v>CUST4485</v>
      </c>
      <c r="D1199" s="13" t="str">
        <f>Txn_Details!I1199</f>
        <v>Chocolates</v>
      </c>
      <c r="E1199" s="13">
        <f>VALUE(Txn_Details!J1199)</f>
        <v>1</v>
      </c>
      <c r="F1199" s="13">
        <f>value(Txn_Details!K1199)</f>
        <v>50</v>
      </c>
    </row>
    <row r="1200">
      <c r="A1200" s="13" t="str">
        <f>Txn_Details!G1200</f>
        <v>ORDER1401</v>
      </c>
      <c r="B1200" s="14">
        <f>Txn_Details!F1200</f>
        <v>45416</v>
      </c>
      <c r="C1200" s="13" t="str">
        <f>Txn_Details!H1200</f>
        <v>CUST9482</v>
      </c>
      <c r="D1200" s="13" t="str">
        <f>Txn_Details!I1200</f>
        <v>IceCream</v>
      </c>
      <c r="E1200" s="13">
        <f>VALUE(Txn_Details!J1200)</f>
        <v>1</v>
      </c>
      <c r="F1200" s="13">
        <f>value(Txn_Details!K1200)</f>
        <v>90</v>
      </c>
    </row>
    <row r="1201">
      <c r="A1201" s="13" t="str">
        <f>Txn_Details!G1201</f>
        <v>ORDER1401</v>
      </c>
      <c r="B1201" s="14">
        <f>Txn_Details!F1201</f>
        <v>45416</v>
      </c>
      <c r="C1201" s="13" t="str">
        <f>Txn_Details!H1201</f>
        <v>CUST9482</v>
      </c>
      <c r="D1201" s="13" t="str">
        <f>Txn_Details!I1201</f>
        <v>SoftDrink</v>
      </c>
      <c r="E1201" s="13">
        <f>VALUE(Txn_Details!J1201)</f>
        <v>1</v>
      </c>
      <c r="F1201" s="13">
        <f>value(Txn_Details!K1201)</f>
        <v>50</v>
      </c>
    </row>
    <row r="1202">
      <c r="A1202" s="13" t="str">
        <f>Txn_Details!G1202</f>
        <v>ORDER1400</v>
      </c>
      <c r="B1202" s="14">
        <f>Txn_Details!F1202</f>
        <v>45416</v>
      </c>
      <c r="C1202" s="13" t="str">
        <f>Txn_Details!H1202</f>
        <v>CUST8616</v>
      </c>
      <c r="D1202" s="13" t="str">
        <f>Txn_Details!I1202</f>
        <v>BasmatiRice</v>
      </c>
      <c r="E1202" s="13">
        <f>VALUE(Txn_Details!J1202)</f>
        <v>1</v>
      </c>
      <c r="F1202" s="13">
        <f>value(Txn_Details!K1202)</f>
        <v>60</v>
      </c>
    </row>
    <row r="1203">
      <c r="A1203" s="13" t="str">
        <f>Txn_Details!G1203</f>
        <v>ORDER1400</v>
      </c>
      <c r="B1203" s="14">
        <f>Txn_Details!F1203</f>
        <v>45416</v>
      </c>
      <c r="C1203" s="13" t="str">
        <f>Txn_Details!H1203</f>
        <v>CUST8616</v>
      </c>
      <c r="D1203" s="13" t="str">
        <f>Txn_Details!I1203</f>
        <v>WholeWheatBread</v>
      </c>
      <c r="E1203" s="13">
        <f>VALUE(Txn_Details!J1203)</f>
        <v>1</v>
      </c>
      <c r="F1203" s="13">
        <f>value(Txn_Details!K1203)</f>
        <v>20</v>
      </c>
    </row>
    <row r="1204">
      <c r="A1204" s="13" t="str">
        <f>Txn_Details!G1204</f>
        <v>ORDER1399</v>
      </c>
      <c r="B1204" s="14">
        <f>Txn_Details!F1204</f>
        <v>45416</v>
      </c>
      <c r="C1204" s="13" t="str">
        <f>Txn_Details!H1204</f>
        <v>CUST5349</v>
      </c>
      <c r="D1204" s="13" t="str">
        <f>Txn_Details!I1204</f>
        <v>FreshMilk</v>
      </c>
      <c r="E1204" s="13">
        <f>VALUE(Txn_Details!J1204)</f>
        <v>1</v>
      </c>
      <c r="F1204" s="13">
        <f>value(Txn_Details!K1204)</f>
        <v>30</v>
      </c>
    </row>
    <row r="1205">
      <c r="A1205" s="13" t="str">
        <f>Txn_Details!G1205</f>
        <v>ORDER1399</v>
      </c>
      <c r="B1205" s="14">
        <f>Txn_Details!F1205</f>
        <v>45416</v>
      </c>
      <c r="C1205" s="13" t="str">
        <f>Txn_Details!H1205</f>
        <v>CUST5349</v>
      </c>
      <c r="D1205" s="13" t="str">
        <f>Txn_Details!I1205</f>
        <v>Eggs</v>
      </c>
      <c r="E1205" s="13">
        <f>VALUE(Txn_Details!J1205)</f>
        <v>1</v>
      </c>
      <c r="F1205" s="13">
        <f>value(Txn_Details!K1205)</f>
        <v>40</v>
      </c>
    </row>
    <row r="1206">
      <c r="A1206" s="13" t="str">
        <f>Txn_Details!G1206</f>
        <v>ORDER1398</v>
      </c>
      <c r="B1206" s="14">
        <f>Txn_Details!F1206</f>
        <v>45416</v>
      </c>
      <c r="C1206" s="13" t="str">
        <f>Txn_Details!H1206</f>
        <v>CUST3704</v>
      </c>
      <c r="D1206" s="13" t="str">
        <f>Txn_Details!I1206</f>
        <v>ChickenBreast</v>
      </c>
      <c r="E1206" s="13">
        <f>VALUE(Txn_Details!J1206)</f>
        <v>1</v>
      </c>
      <c r="F1206" s="13">
        <f>value(Txn_Details!K1206)</f>
        <v>125</v>
      </c>
    </row>
    <row r="1207">
      <c r="A1207" s="13" t="str">
        <f>Txn_Details!G1207</f>
        <v>ORDER1398</v>
      </c>
      <c r="B1207" s="14">
        <f>Txn_Details!F1207</f>
        <v>45416</v>
      </c>
      <c r="C1207" s="13" t="str">
        <f>Txn_Details!H1207</f>
        <v>CUST3704</v>
      </c>
      <c r="D1207" s="13" t="str">
        <f>Txn_Details!I1207</f>
        <v>Apples</v>
      </c>
      <c r="E1207" s="13">
        <f>VALUE(Txn_Details!J1207)</f>
        <v>1</v>
      </c>
      <c r="F1207" s="13">
        <f>value(Txn_Details!K1207)</f>
        <v>75</v>
      </c>
    </row>
    <row r="1208">
      <c r="A1208" s="13" t="str">
        <f>Txn_Details!G1208</f>
        <v>ORDER1397</v>
      </c>
      <c r="B1208" s="14">
        <f>Txn_Details!F1208</f>
        <v>45415</v>
      </c>
      <c r="C1208" s="13" t="str">
        <f>Txn_Details!H1208</f>
        <v>CUST9004</v>
      </c>
      <c r="D1208" s="13" t="str">
        <f>Txn_Details!I1208</f>
        <v>Bananas</v>
      </c>
      <c r="E1208" s="13">
        <f>VALUE(Txn_Details!J1208)</f>
        <v>1</v>
      </c>
      <c r="F1208" s="13">
        <f>value(Txn_Details!K1208)</f>
        <v>25</v>
      </c>
    </row>
    <row r="1209">
      <c r="A1209" s="13" t="str">
        <f>Txn_Details!G1209</f>
        <v>ORDER1397</v>
      </c>
      <c r="B1209" s="14">
        <f>Txn_Details!F1209</f>
        <v>45415</v>
      </c>
      <c r="C1209" s="13" t="str">
        <f>Txn_Details!H1209</f>
        <v>CUST9004</v>
      </c>
      <c r="D1209" s="13" t="str">
        <f>Txn_Details!I1209</f>
        <v>Potatoes</v>
      </c>
      <c r="E1209" s="13">
        <f>VALUE(Txn_Details!J1209)</f>
        <v>1</v>
      </c>
      <c r="F1209" s="13">
        <f>value(Txn_Details!K1209)</f>
        <v>15</v>
      </c>
    </row>
    <row r="1210">
      <c r="A1210" s="13" t="str">
        <f>Txn_Details!G1210</f>
        <v>ORDER1396</v>
      </c>
      <c r="B1210" s="14">
        <f>Txn_Details!F1210</f>
        <v>45415</v>
      </c>
      <c r="C1210" s="13" t="str">
        <f>Txn_Details!H1210</f>
        <v>CUST8244</v>
      </c>
      <c r="D1210" s="13" t="str">
        <f>Txn_Details!I1210</f>
        <v>Onions</v>
      </c>
      <c r="E1210" s="13">
        <f>VALUE(Txn_Details!J1210)</f>
        <v>1</v>
      </c>
      <c r="F1210" s="13">
        <f>value(Txn_Details!K1210)</f>
        <v>12.5</v>
      </c>
    </row>
    <row r="1211">
      <c r="A1211" s="13" t="str">
        <f>Txn_Details!G1211</f>
        <v>ORDER1396</v>
      </c>
      <c r="B1211" s="14">
        <f>Txn_Details!F1211</f>
        <v>45415</v>
      </c>
      <c r="C1211" s="13" t="str">
        <f>Txn_Details!H1211</f>
        <v>CUST8244</v>
      </c>
      <c r="D1211" s="13" t="str">
        <f>Txn_Details!I1211</f>
        <v>Paneer</v>
      </c>
      <c r="E1211" s="13">
        <f>VALUE(Txn_Details!J1211)</f>
        <v>1</v>
      </c>
      <c r="F1211" s="13">
        <f>value(Txn_Details!K1211)</f>
        <v>40</v>
      </c>
    </row>
    <row r="1212">
      <c r="A1212" s="13" t="str">
        <f>Txn_Details!G1212</f>
        <v>ORDER1395</v>
      </c>
      <c r="B1212" s="14">
        <f>Txn_Details!F1212</f>
        <v>45415</v>
      </c>
      <c r="C1212" s="13" t="str">
        <f>Txn_Details!H1212</f>
        <v>CUST8552</v>
      </c>
      <c r="D1212" s="13" t="str">
        <f>Txn_Details!I1212</f>
        <v>Butter</v>
      </c>
      <c r="E1212" s="13">
        <f>VALUE(Txn_Details!J1212)</f>
        <v>1</v>
      </c>
      <c r="F1212" s="13">
        <f>value(Txn_Details!K1212)</f>
        <v>125</v>
      </c>
    </row>
    <row r="1213">
      <c r="A1213" s="13" t="str">
        <f>Txn_Details!G1213</f>
        <v>ORDER1395</v>
      </c>
      <c r="B1213" s="14">
        <f>Txn_Details!F1213</f>
        <v>45415</v>
      </c>
      <c r="C1213" s="13" t="str">
        <f>Txn_Details!H1213</f>
        <v>CUST8552</v>
      </c>
      <c r="D1213" s="13" t="str">
        <f>Txn_Details!I1213</f>
        <v>CheeseSlices</v>
      </c>
      <c r="E1213" s="13">
        <f>VALUE(Txn_Details!J1213)</f>
        <v>1</v>
      </c>
      <c r="F1213" s="13">
        <f>value(Txn_Details!K1213)</f>
        <v>60</v>
      </c>
    </row>
    <row r="1214">
      <c r="A1214" s="13" t="str">
        <f>Txn_Details!G1214</f>
        <v>ORDER1394</v>
      </c>
      <c r="B1214" s="14">
        <f>Txn_Details!F1214</f>
        <v>45415</v>
      </c>
      <c r="C1214" s="13" t="str">
        <f>Txn_Details!H1214</f>
        <v>CUST1182</v>
      </c>
      <c r="D1214" s="13" t="str">
        <f>Txn_Details!I1214</f>
        <v>Sugar</v>
      </c>
      <c r="E1214" s="13">
        <f>VALUE(Txn_Details!J1214)</f>
        <v>1</v>
      </c>
      <c r="F1214" s="13">
        <f>value(Txn_Details!K1214)</f>
        <v>22.5</v>
      </c>
    </row>
    <row r="1215">
      <c r="A1215" s="13" t="str">
        <f>Txn_Details!G1215</f>
        <v>ORDER1394</v>
      </c>
      <c r="B1215" s="14">
        <f>Txn_Details!F1215</f>
        <v>45415</v>
      </c>
      <c r="C1215" s="13" t="str">
        <f>Txn_Details!H1215</f>
        <v>CUST1182</v>
      </c>
      <c r="D1215" s="13" t="str">
        <f>Txn_Details!I1215</f>
        <v>CookingOil</v>
      </c>
      <c r="E1215" s="13">
        <f>VALUE(Txn_Details!J1215)</f>
        <v>1</v>
      </c>
      <c r="F1215" s="13">
        <f>value(Txn_Details!K1215)</f>
        <v>75</v>
      </c>
    </row>
    <row r="1216">
      <c r="A1216" s="13" t="str">
        <f>Txn_Details!G1216</f>
        <v>ORDER1393</v>
      </c>
      <c r="B1216" s="14">
        <f>Txn_Details!F1216</f>
        <v>45415</v>
      </c>
      <c r="C1216" s="13" t="str">
        <f>Txn_Details!H1216</f>
        <v>CUST8814</v>
      </c>
      <c r="D1216" s="13" t="str">
        <f>Txn_Details!I1216</f>
        <v>TeaLeaves</v>
      </c>
      <c r="E1216" s="13">
        <f>VALUE(Txn_Details!J1216)</f>
        <v>1</v>
      </c>
      <c r="F1216" s="13">
        <f>value(Txn_Details!K1216)</f>
        <v>60</v>
      </c>
    </row>
    <row r="1217">
      <c r="A1217" s="13" t="str">
        <f>Txn_Details!G1217</f>
        <v>ORDER1393</v>
      </c>
      <c r="B1217" s="14">
        <f>Txn_Details!F1217</f>
        <v>45415</v>
      </c>
      <c r="C1217" s="13" t="str">
        <f>Txn_Details!H1217</f>
        <v>CUST8814</v>
      </c>
      <c r="D1217" s="13" t="str">
        <f>Txn_Details!I1217</f>
        <v>CoffeePowder</v>
      </c>
      <c r="E1217" s="13">
        <f>VALUE(Txn_Details!J1217)</f>
        <v>1</v>
      </c>
      <c r="F1217" s="13">
        <f>value(Txn_Details!K1217)</f>
        <v>45</v>
      </c>
    </row>
    <row r="1218">
      <c r="A1218" s="13" t="str">
        <f>Txn_Details!G1218</f>
        <v>ORDER1392</v>
      </c>
      <c r="B1218" s="14">
        <f>Txn_Details!F1218</f>
        <v>45415</v>
      </c>
      <c r="C1218" s="13" t="str">
        <f>Txn_Details!H1218</f>
        <v>CUST1082</v>
      </c>
      <c r="D1218" s="13" t="str">
        <f>Txn_Details!I1218</f>
        <v>Biscuits</v>
      </c>
      <c r="E1218" s="13">
        <f>VALUE(Txn_Details!J1218)</f>
        <v>1</v>
      </c>
      <c r="F1218" s="13">
        <f>value(Txn_Details!K1218)</f>
        <v>20</v>
      </c>
    </row>
    <row r="1219">
      <c r="A1219" s="13" t="str">
        <f>Txn_Details!G1219</f>
        <v>ORDER1392</v>
      </c>
      <c r="B1219" s="14">
        <f>Txn_Details!F1219</f>
        <v>45415</v>
      </c>
      <c r="C1219" s="13" t="str">
        <f>Txn_Details!H1219</f>
        <v>CUST1082</v>
      </c>
      <c r="D1219" s="13" t="str">
        <f>Txn_Details!I1219</f>
        <v>Chocolates</v>
      </c>
      <c r="E1219" s="13">
        <f>VALUE(Txn_Details!J1219)</f>
        <v>1</v>
      </c>
      <c r="F1219" s="13">
        <f>value(Txn_Details!K1219)</f>
        <v>50</v>
      </c>
    </row>
    <row r="1220">
      <c r="A1220" s="13" t="str">
        <f>Txn_Details!G1220</f>
        <v>ORDER1391</v>
      </c>
      <c r="B1220" s="14">
        <f>Txn_Details!F1220</f>
        <v>45415</v>
      </c>
      <c r="C1220" s="13" t="str">
        <f>Txn_Details!H1220</f>
        <v>CUST4982</v>
      </c>
      <c r="D1220" s="13" t="str">
        <f>Txn_Details!I1220</f>
        <v>IceCream</v>
      </c>
      <c r="E1220" s="13">
        <f>VALUE(Txn_Details!J1220)</f>
        <v>1</v>
      </c>
      <c r="F1220" s="13">
        <f>value(Txn_Details!K1220)</f>
        <v>90</v>
      </c>
    </row>
    <row r="1221">
      <c r="A1221" s="13" t="str">
        <f>Txn_Details!G1221</f>
        <v>ORDER1391</v>
      </c>
      <c r="B1221" s="14">
        <f>Txn_Details!F1221</f>
        <v>45415</v>
      </c>
      <c r="C1221" s="13" t="str">
        <f>Txn_Details!H1221</f>
        <v>CUST4982</v>
      </c>
      <c r="D1221" s="13" t="str">
        <f>Txn_Details!I1221</f>
        <v>SoftDrink</v>
      </c>
      <c r="E1221" s="13">
        <f>VALUE(Txn_Details!J1221)</f>
        <v>1</v>
      </c>
      <c r="F1221" s="13">
        <f>value(Txn_Details!K1221)</f>
        <v>50</v>
      </c>
    </row>
    <row r="1222">
      <c r="A1222" s="13" t="str">
        <f>Txn_Details!G1222</f>
        <v>ORDER1390</v>
      </c>
      <c r="B1222" s="14">
        <f>Txn_Details!F1222</f>
        <v>45415</v>
      </c>
      <c r="C1222" s="13" t="str">
        <f>Txn_Details!H1222</f>
        <v>CUST6669</v>
      </c>
      <c r="D1222" s="13" t="str">
        <f>Txn_Details!I1222</f>
        <v>BasmatiRice</v>
      </c>
      <c r="E1222" s="13">
        <f>VALUE(Txn_Details!J1222)</f>
        <v>1</v>
      </c>
      <c r="F1222" s="13">
        <f>value(Txn_Details!K1222)</f>
        <v>60</v>
      </c>
    </row>
    <row r="1223">
      <c r="A1223" s="13" t="str">
        <f>Txn_Details!G1223</f>
        <v>ORDER1390</v>
      </c>
      <c r="B1223" s="14">
        <f>Txn_Details!F1223</f>
        <v>45415</v>
      </c>
      <c r="C1223" s="13" t="str">
        <f>Txn_Details!H1223</f>
        <v>CUST6669</v>
      </c>
      <c r="D1223" s="13" t="str">
        <f>Txn_Details!I1223</f>
        <v>WholeWheatBread</v>
      </c>
      <c r="E1223" s="13">
        <f>VALUE(Txn_Details!J1223)</f>
        <v>1</v>
      </c>
      <c r="F1223" s="13">
        <f>value(Txn_Details!K1223)</f>
        <v>20</v>
      </c>
    </row>
    <row r="1224">
      <c r="A1224" s="13" t="str">
        <f>Txn_Details!G1224</f>
        <v>ORDER1389</v>
      </c>
      <c r="B1224" s="14">
        <f>Txn_Details!F1224</f>
        <v>45415</v>
      </c>
      <c r="C1224" s="13" t="str">
        <f>Txn_Details!H1224</f>
        <v>CUST7862</v>
      </c>
      <c r="D1224" s="13" t="str">
        <f>Txn_Details!I1224</f>
        <v>FreshMilk</v>
      </c>
      <c r="E1224" s="13">
        <f>VALUE(Txn_Details!J1224)</f>
        <v>1</v>
      </c>
      <c r="F1224" s="13">
        <f>value(Txn_Details!K1224)</f>
        <v>30</v>
      </c>
    </row>
    <row r="1225">
      <c r="A1225" s="13" t="str">
        <f>Txn_Details!G1225</f>
        <v>ORDER1389</v>
      </c>
      <c r="B1225" s="14">
        <f>Txn_Details!F1225</f>
        <v>45415</v>
      </c>
      <c r="C1225" s="13" t="str">
        <f>Txn_Details!H1225</f>
        <v>CUST7862</v>
      </c>
      <c r="D1225" s="13" t="str">
        <f>Txn_Details!I1225</f>
        <v>Eggs</v>
      </c>
      <c r="E1225" s="13">
        <f>VALUE(Txn_Details!J1225)</f>
        <v>1</v>
      </c>
      <c r="F1225" s="13">
        <f>value(Txn_Details!K1225)</f>
        <v>40</v>
      </c>
    </row>
    <row r="1226">
      <c r="A1226" s="13" t="str">
        <f>Txn_Details!G1226</f>
        <v>ORDER1388</v>
      </c>
      <c r="B1226" s="14">
        <f>Txn_Details!F1226</f>
        <v>45415</v>
      </c>
      <c r="C1226" s="13" t="str">
        <f>Txn_Details!H1226</f>
        <v>CUST1517</v>
      </c>
      <c r="D1226" s="13" t="str">
        <f>Txn_Details!I1226</f>
        <v>ChickenBreast</v>
      </c>
      <c r="E1226" s="13">
        <f>VALUE(Txn_Details!J1226)</f>
        <v>1</v>
      </c>
      <c r="F1226" s="13">
        <f>value(Txn_Details!K1226)</f>
        <v>125</v>
      </c>
    </row>
    <row r="1227">
      <c r="A1227" s="13" t="str">
        <f>Txn_Details!G1227</f>
        <v>ORDER1388</v>
      </c>
      <c r="B1227" s="14">
        <f>Txn_Details!F1227</f>
        <v>45415</v>
      </c>
      <c r="C1227" s="13" t="str">
        <f>Txn_Details!H1227</f>
        <v>CUST1517</v>
      </c>
      <c r="D1227" s="13" t="str">
        <f>Txn_Details!I1227</f>
        <v>Apples</v>
      </c>
      <c r="E1227" s="13">
        <f>VALUE(Txn_Details!J1227)</f>
        <v>1</v>
      </c>
      <c r="F1227" s="13">
        <f>value(Txn_Details!K1227)</f>
        <v>75</v>
      </c>
    </row>
    <row r="1228">
      <c r="A1228" s="13" t="str">
        <f>Txn_Details!G1228</f>
        <v>ORDER1387</v>
      </c>
      <c r="B1228" s="14">
        <f>Txn_Details!F1228</f>
        <v>45415</v>
      </c>
      <c r="C1228" s="13" t="str">
        <f>Txn_Details!H1228</f>
        <v>CUST7984</v>
      </c>
      <c r="D1228" s="13" t="str">
        <f>Txn_Details!I1228</f>
        <v>Bananas</v>
      </c>
      <c r="E1228" s="13">
        <f>VALUE(Txn_Details!J1228)</f>
        <v>1</v>
      </c>
      <c r="F1228" s="13">
        <f>value(Txn_Details!K1228)</f>
        <v>25</v>
      </c>
    </row>
    <row r="1229">
      <c r="A1229" s="13" t="str">
        <f>Txn_Details!G1229</f>
        <v>ORDER1387</v>
      </c>
      <c r="B1229" s="14">
        <f>Txn_Details!F1229</f>
        <v>45415</v>
      </c>
      <c r="C1229" s="13" t="str">
        <f>Txn_Details!H1229</f>
        <v>CUST7984</v>
      </c>
      <c r="D1229" s="13" t="str">
        <f>Txn_Details!I1229</f>
        <v>Potatoes</v>
      </c>
      <c r="E1229" s="13">
        <f>VALUE(Txn_Details!J1229)</f>
        <v>1</v>
      </c>
      <c r="F1229" s="13">
        <f>value(Txn_Details!K1229)</f>
        <v>15</v>
      </c>
    </row>
    <row r="1230">
      <c r="A1230" s="13" t="str">
        <f>Txn_Details!G1230</f>
        <v>ORDER1386</v>
      </c>
      <c r="B1230" s="14">
        <f>Txn_Details!F1230</f>
        <v>45415</v>
      </c>
      <c r="C1230" s="13" t="str">
        <f>Txn_Details!H1230</f>
        <v>CUST1509</v>
      </c>
      <c r="D1230" s="13" t="str">
        <f>Txn_Details!I1230</f>
        <v>Onions</v>
      </c>
      <c r="E1230" s="13">
        <f>VALUE(Txn_Details!J1230)</f>
        <v>1</v>
      </c>
      <c r="F1230" s="13">
        <f>value(Txn_Details!K1230)</f>
        <v>12.5</v>
      </c>
    </row>
    <row r="1231">
      <c r="A1231" s="13" t="str">
        <f>Txn_Details!G1231</f>
        <v>ORDER1386</v>
      </c>
      <c r="B1231" s="14">
        <f>Txn_Details!F1231</f>
        <v>45415</v>
      </c>
      <c r="C1231" s="13" t="str">
        <f>Txn_Details!H1231</f>
        <v>CUST1509</v>
      </c>
      <c r="D1231" s="13" t="str">
        <f>Txn_Details!I1231</f>
        <v>Paneer</v>
      </c>
      <c r="E1231" s="13">
        <f>VALUE(Txn_Details!J1231)</f>
        <v>1</v>
      </c>
      <c r="F1231" s="13">
        <f>value(Txn_Details!K1231)</f>
        <v>40</v>
      </c>
    </row>
    <row r="1232">
      <c r="A1232" s="13" t="str">
        <f>Txn_Details!G1232</f>
        <v>ORDER1385</v>
      </c>
      <c r="B1232" s="14">
        <f>Txn_Details!F1232</f>
        <v>45415</v>
      </c>
      <c r="C1232" s="13" t="str">
        <f>Txn_Details!H1232</f>
        <v>CUST1960</v>
      </c>
      <c r="D1232" s="13" t="str">
        <f>Txn_Details!I1232</f>
        <v>Butter</v>
      </c>
      <c r="E1232" s="13">
        <f>VALUE(Txn_Details!J1232)</f>
        <v>1</v>
      </c>
      <c r="F1232" s="13">
        <f>value(Txn_Details!K1232)</f>
        <v>125</v>
      </c>
    </row>
    <row r="1233">
      <c r="A1233" s="13" t="str">
        <f>Txn_Details!G1233</f>
        <v>ORDER1385</v>
      </c>
      <c r="B1233" s="14">
        <f>Txn_Details!F1233</f>
        <v>45415</v>
      </c>
      <c r="C1233" s="13" t="str">
        <f>Txn_Details!H1233</f>
        <v>CUST1960</v>
      </c>
      <c r="D1233" s="13" t="str">
        <f>Txn_Details!I1233</f>
        <v>CheeseSlices</v>
      </c>
      <c r="E1233" s="13">
        <f>VALUE(Txn_Details!J1233)</f>
        <v>1</v>
      </c>
      <c r="F1233" s="13">
        <f>value(Txn_Details!K1233)</f>
        <v>60</v>
      </c>
    </row>
    <row r="1234">
      <c r="A1234" s="13" t="str">
        <f>Txn_Details!G1234</f>
        <v>ORDER1384</v>
      </c>
      <c r="B1234" s="14">
        <f>Txn_Details!F1234</f>
        <v>45415</v>
      </c>
      <c r="C1234" s="13" t="str">
        <f>Txn_Details!H1234</f>
        <v>CUST4729</v>
      </c>
      <c r="D1234" s="13" t="str">
        <f>Txn_Details!I1234</f>
        <v>Sugar</v>
      </c>
      <c r="E1234" s="13">
        <f>VALUE(Txn_Details!J1234)</f>
        <v>1</v>
      </c>
      <c r="F1234" s="13">
        <f>value(Txn_Details!K1234)</f>
        <v>22.5</v>
      </c>
    </row>
    <row r="1235">
      <c r="A1235" s="13" t="str">
        <f>Txn_Details!G1235</f>
        <v>ORDER1384</v>
      </c>
      <c r="B1235" s="14">
        <f>Txn_Details!F1235</f>
        <v>45415</v>
      </c>
      <c r="C1235" s="13" t="str">
        <f>Txn_Details!H1235</f>
        <v>CUST4729</v>
      </c>
      <c r="D1235" s="13" t="str">
        <f>Txn_Details!I1235</f>
        <v>CookingOil</v>
      </c>
      <c r="E1235" s="13">
        <f>VALUE(Txn_Details!J1235)</f>
        <v>2</v>
      </c>
      <c r="F1235" s="13">
        <f>value(Txn_Details!K1235)</f>
        <v>150</v>
      </c>
    </row>
    <row r="1236">
      <c r="A1236" s="13" t="str">
        <f>Txn_Details!G1236</f>
        <v>ORDER1383</v>
      </c>
      <c r="B1236" s="14">
        <f>Txn_Details!F1236</f>
        <v>45415</v>
      </c>
      <c r="C1236" s="13" t="str">
        <f>Txn_Details!H1236</f>
        <v>CUST8381</v>
      </c>
      <c r="D1236" s="13" t="str">
        <f>Txn_Details!I1236</f>
        <v>TeaLeaves</v>
      </c>
      <c r="E1236" s="13">
        <f>VALUE(Txn_Details!J1236)</f>
        <v>1</v>
      </c>
      <c r="F1236" s="13">
        <f>value(Txn_Details!K1236)</f>
        <v>60</v>
      </c>
    </row>
    <row r="1237">
      <c r="A1237" s="13" t="str">
        <f>Txn_Details!G1237</f>
        <v>ORDER1383</v>
      </c>
      <c r="B1237" s="14">
        <f>Txn_Details!F1237</f>
        <v>45415</v>
      </c>
      <c r="C1237" s="13" t="str">
        <f>Txn_Details!H1237</f>
        <v>CUST8381</v>
      </c>
      <c r="D1237" s="13" t="str">
        <f>Txn_Details!I1237</f>
        <v>CoffeePowder</v>
      </c>
      <c r="E1237" s="13">
        <f>VALUE(Txn_Details!J1237)</f>
        <v>1</v>
      </c>
      <c r="F1237" s="13">
        <f>value(Txn_Details!K1237)</f>
        <v>45</v>
      </c>
    </row>
    <row r="1238">
      <c r="A1238" s="13" t="str">
        <f>Txn_Details!G1238</f>
        <v>ORDER1382</v>
      </c>
      <c r="B1238" s="14">
        <f>Txn_Details!F1238</f>
        <v>45414</v>
      </c>
      <c r="C1238" s="13" t="str">
        <f>Txn_Details!H1238</f>
        <v>CUST5905</v>
      </c>
      <c r="D1238" s="13" t="str">
        <f>Txn_Details!I1238</f>
        <v>Biscuits</v>
      </c>
      <c r="E1238" s="13">
        <f>VALUE(Txn_Details!J1238)</f>
        <v>1</v>
      </c>
      <c r="F1238" s="13">
        <f>value(Txn_Details!K1238)</f>
        <v>20</v>
      </c>
    </row>
    <row r="1239">
      <c r="A1239" s="13" t="str">
        <f>Txn_Details!G1239</f>
        <v>ORDER1382</v>
      </c>
      <c r="B1239" s="14">
        <f>Txn_Details!F1239</f>
        <v>45414</v>
      </c>
      <c r="C1239" s="13" t="str">
        <f>Txn_Details!H1239</f>
        <v>CUST5905</v>
      </c>
      <c r="D1239" s="13" t="str">
        <f>Txn_Details!I1239</f>
        <v>Chocolates</v>
      </c>
      <c r="E1239" s="13">
        <f>VALUE(Txn_Details!J1239)</f>
        <v>1</v>
      </c>
      <c r="F1239" s="13">
        <f>value(Txn_Details!K1239)</f>
        <v>50</v>
      </c>
    </row>
    <row r="1240">
      <c r="A1240" s="13" t="str">
        <f>Txn_Details!G1240</f>
        <v>ORDER1381</v>
      </c>
      <c r="B1240" s="14">
        <f>Txn_Details!F1240</f>
        <v>45414</v>
      </c>
      <c r="C1240" s="13" t="str">
        <f>Txn_Details!H1240</f>
        <v>CUST6549</v>
      </c>
      <c r="D1240" s="13" t="str">
        <f>Txn_Details!I1240</f>
        <v>IceCream</v>
      </c>
      <c r="E1240" s="13">
        <f>VALUE(Txn_Details!J1240)</f>
        <v>1</v>
      </c>
      <c r="F1240" s="13">
        <f>value(Txn_Details!K1240)</f>
        <v>90</v>
      </c>
    </row>
    <row r="1241">
      <c r="A1241" s="13" t="str">
        <f>Txn_Details!G1241</f>
        <v>ORDER1381</v>
      </c>
      <c r="B1241" s="14">
        <f>Txn_Details!F1241</f>
        <v>45414</v>
      </c>
      <c r="C1241" s="13" t="str">
        <f>Txn_Details!H1241</f>
        <v>CUST6549</v>
      </c>
      <c r="D1241" s="13" t="str">
        <f>Txn_Details!I1241</f>
        <v>SoftDrink</v>
      </c>
      <c r="E1241" s="13">
        <f>VALUE(Txn_Details!J1241)</f>
        <v>1</v>
      </c>
      <c r="F1241" s="13">
        <f>value(Txn_Details!K1241)</f>
        <v>50</v>
      </c>
    </row>
    <row r="1242">
      <c r="A1242" s="13" t="str">
        <f>Txn_Details!G1242</f>
        <v>ORDER1380</v>
      </c>
      <c r="B1242" s="14">
        <f>Txn_Details!F1242</f>
        <v>45414</v>
      </c>
      <c r="C1242" s="13" t="str">
        <f>Txn_Details!H1242</f>
        <v>CUST4759</v>
      </c>
      <c r="D1242" s="13" t="str">
        <f>Txn_Details!I1242</f>
        <v>BasmatiRice</v>
      </c>
      <c r="E1242" s="13">
        <f>VALUE(Txn_Details!J1242)</f>
        <v>1</v>
      </c>
      <c r="F1242" s="13">
        <f>value(Txn_Details!K1242)</f>
        <v>60</v>
      </c>
    </row>
    <row r="1243">
      <c r="A1243" s="13" t="str">
        <f>Txn_Details!G1243</f>
        <v>ORDER1380</v>
      </c>
      <c r="B1243" s="14">
        <f>Txn_Details!F1243</f>
        <v>45414</v>
      </c>
      <c r="C1243" s="13" t="str">
        <f>Txn_Details!H1243</f>
        <v>CUST4759</v>
      </c>
      <c r="D1243" s="13" t="str">
        <f>Txn_Details!I1243</f>
        <v>WholeWheatBread</v>
      </c>
      <c r="E1243" s="13">
        <f>VALUE(Txn_Details!J1243)</f>
        <v>2</v>
      </c>
      <c r="F1243" s="13">
        <f>value(Txn_Details!K1243)</f>
        <v>40</v>
      </c>
    </row>
    <row r="1244">
      <c r="A1244" s="13" t="str">
        <f>Txn_Details!G1244</f>
        <v>ORDER1379</v>
      </c>
      <c r="B1244" s="14">
        <f>Txn_Details!F1244</f>
        <v>45414</v>
      </c>
      <c r="C1244" s="13" t="str">
        <f>Txn_Details!H1244</f>
        <v>CUST2832</v>
      </c>
      <c r="D1244" s="13" t="str">
        <f>Txn_Details!I1244</f>
        <v>FreshMilk</v>
      </c>
      <c r="E1244" s="13">
        <f>VALUE(Txn_Details!J1244)</f>
        <v>1</v>
      </c>
      <c r="F1244" s="13">
        <f>value(Txn_Details!K1244)</f>
        <v>30</v>
      </c>
    </row>
    <row r="1245">
      <c r="A1245" s="13" t="str">
        <f>Txn_Details!G1245</f>
        <v>ORDER1379</v>
      </c>
      <c r="B1245" s="14">
        <f>Txn_Details!F1245</f>
        <v>45414</v>
      </c>
      <c r="C1245" s="13" t="str">
        <f>Txn_Details!H1245</f>
        <v>CUST2832</v>
      </c>
      <c r="D1245" s="13" t="str">
        <f>Txn_Details!I1245</f>
        <v>Eggs</v>
      </c>
      <c r="E1245" s="13">
        <f>VALUE(Txn_Details!J1245)</f>
        <v>2</v>
      </c>
      <c r="F1245" s="13">
        <f>value(Txn_Details!K1245)</f>
        <v>80</v>
      </c>
    </row>
    <row r="1246">
      <c r="A1246" s="13" t="str">
        <f>Txn_Details!G1246</f>
        <v>ORDER1378</v>
      </c>
      <c r="B1246" s="14">
        <f>Txn_Details!F1246</f>
        <v>45414</v>
      </c>
      <c r="C1246" s="13" t="str">
        <f>Txn_Details!H1246</f>
        <v>CUST6327</v>
      </c>
      <c r="D1246" s="13" t="str">
        <f>Txn_Details!I1246</f>
        <v>ChickenBreast</v>
      </c>
      <c r="E1246" s="13">
        <f>VALUE(Txn_Details!J1246)</f>
        <v>1</v>
      </c>
      <c r="F1246" s="13">
        <f>value(Txn_Details!K1246)</f>
        <v>125</v>
      </c>
    </row>
    <row r="1247">
      <c r="A1247" s="13" t="str">
        <f>Txn_Details!G1247</f>
        <v>ORDER1378</v>
      </c>
      <c r="B1247" s="14">
        <f>Txn_Details!F1247</f>
        <v>45414</v>
      </c>
      <c r="C1247" s="13" t="str">
        <f>Txn_Details!H1247</f>
        <v>CUST6327</v>
      </c>
      <c r="D1247" s="13" t="str">
        <f>Txn_Details!I1247</f>
        <v>Apples</v>
      </c>
      <c r="E1247" s="13">
        <f>VALUE(Txn_Details!J1247)</f>
        <v>2</v>
      </c>
      <c r="F1247" s="13">
        <f>value(Txn_Details!K1247)</f>
        <v>150</v>
      </c>
    </row>
    <row r="1248">
      <c r="A1248" s="13" t="str">
        <f>Txn_Details!G1248</f>
        <v>ORDER1377</v>
      </c>
      <c r="B1248" s="14">
        <f>Txn_Details!F1248</f>
        <v>45414</v>
      </c>
      <c r="C1248" s="13" t="str">
        <f>Txn_Details!H1248</f>
        <v>CUST7461</v>
      </c>
      <c r="D1248" s="13" t="str">
        <f>Txn_Details!I1248</f>
        <v>Bananas</v>
      </c>
      <c r="E1248" s="13">
        <f>VALUE(Txn_Details!J1248)</f>
        <v>1</v>
      </c>
      <c r="F1248" s="13">
        <f>value(Txn_Details!K1248)</f>
        <v>25</v>
      </c>
    </row>
    <row r="1249">
      <c r="A1249" s="13" t="str">
        <f>Txn_Details!G1249</f>
        <v>ORDER1377</v>
      </c>
      <c r="B1249" s="14">
        <f>Txn_Details!F1249</f>
        <v>45414</v>
      </c>
      <c r="C1249" s="13" t="str">
        <f>Txn_Details!H1249</f>
        <v>CUST7461</v>
      </c>
      <c r="D1249" s="13" t="str">
        <f>Txn_Details!I1249</f>
        <v>Potatoes</v>
      </c>
      <c r="E1249" s="13">
        <f>VALUE(Txn_Details!J1249)</f>
        <v>1</v>
      </c>
      <c r="F1249" s="13">
        <f>value(Txn_Details!K1249)</f>
        <v>15</v>
      </c>
    </row>
    <row r="1250">
      <c r="A1250" s="13" t="str">
        <f>Txn_Details!G1250</f>
        <v>ORDER1376</v>
      </c>
      <c r="B1250" s="14">
        <f>Txn_Details!F1250</f>
        <v>45414</v>
      </c>
      <c r="C1250" s="13" t="str">
        <f>Txn_Details!H1250</f>
        <v>CUST7626</v>
      </c>
      <c r="D1250" s="13" t="str">
        <f>Txn_Details!I1250</f>
        <v>Onions</v>
      </c>
      <c r="E1250" s="13">
        <f>VALUE(Txn_Details!J1250)</f>
        <v>1</v>
      </c>
      <c r="F1250" s="13">
        <f>value(Txn_Details!K1250)</f>
        <v>12.5</v>
      </c>
    </row>
    <row r="1251">
      <c r="A1251" s="13" t="str">
        <f>Txn_Details!G1251</f>
        <v>ORDER1376</v>
      </c>
      <c r="B1251" s="14">
        <f>Txn_Details!F1251</f>
        <v>45414</v>
      </c>
      <c r="C1251" s="13" t="str">
        <f>Txn_Details!H1251</f>
        <v>CUST7626</v>
      </c>
      <c r="D1251" s="13" t="str">
        <f>Txn_Details!I1251</f>
        <v>Paneer</v>
      </c>
      <c r="E1251" s="13">
        <f>VALUE(Txn_Details!J1251)</f>
        <v>1</v>
      </c>
      <c r="F1251" s="13">
        <f>value(Txn_Details!K1251)</f>
        <v>40</v>
      </c>
    </row>
    <row r="1252">
      <c r="A1252" s="13" t="str">
        <f>Txn_Details!G1252</f>
        <v>ORDER1375</v>
      </c>
      <c r="B1252" s="14">
        <f>Txn_Details!F1252</f>
        <v>45414</v>
      </c>
      <c r="C1252" s="13" t="str">
        <f>Txn_Details!H1252</f>
        <v>CUST5067</v>
      </c>
      <c r="D1252" s="13" t="str">
        <f>Txn_Details!I1252</f>
        <v>Butter</v>
      </c>
      <c r="E1252" s="13">
        <f>VALUE(Txn_Details!J1252)</f>
        <v>2</v>
      </c>
      <c r="F1252" s="13">
        <f>value(Txn_Details!K1252)</f>
        <v>250</v>
      </c>
    </row>
    <row r="1253">
      <c r="A1253" s="13" t="str">
        <f>Txn_Details!G1253</f>
        <v>ORDER1375</v>
      </c>
      <c r="B1253" s="14">
        <f>Txn_Details!F1253</f>
        <v>45414</v>
      </c>
      <c r="C1253" s="13" t="str">
        <f>Txn_Details!H1253</f>
        <v>CUST5067</v>
      </c>
      <c r="D1253" s="13" t="str">
        <f>Txn_Details!I1253</f>
        <v>CheeseSlices</v>
      </c>
      <c r="E1253" s="13">
        <f>VALUE(Txn_Details!J1253)</f>
        <v>1</v>
      </c>
      <c r="F1253" s="13">
        <f>value(Txn_Details!K1253)</f>
        <v>60</v>
      </c>
    </row>
    <row r="1254">
      <c r="A1254" s="13" t="str">
        <f>Txn_Details!G1254</f>
        <v>ORDER1374</v>
      </c>
      <c r="B1254" s="14">
        <f>Txn_Details!F1254</f>
        <v>45414</v>
      </c>
      <c r="C1254" s="13" t="str">
        <f>Txn_Details!H1254</f>
        <v>CUST7862</v>
      </c>
      <c r="D1254" s="13" t="str">
        <f>Txn_Details!I1254</f>
        <v>Sugar</v>
      </c>
      <c r="E1254" s="13">
        <f>VALUE(Txn_Details!J1254)</f>
        <v>1</v>
      </c>
      <c r="F1254" s="13">
        <f>value(Txn_Details!K1254)</f>
        <v>22.5</v>
      </c>
    </row>
    <row r="1255">
      <c r="A1255" s="13" t="str">
        <f>Txn_Details!G1255</f>
        <v>ORDER1374</v>
      </c>
      <c r="B1255" s="14">
        <f>Txn_Details!F1255</f>
        <v>45414</v>
      </c>
      <c r="C1255" s="13" t="str">
        <f>Txn_Details!H1255</f>
        <v>CUST7862</v>
      </c>
      <c r="D1255" s="13" t="str">
        <f>Txn_Details!I1255</f>
        <v>CookingOil</v>
      </c>
      <c r="E1255" s="13">
        <f>VALUE(Txn_Details!J1255)</f>
        <v>2</v>
      </c>
      <c r="F1255" s="13">
        <f>value(Txn_Details!K1255)</f>
        <v>150</v>
      </c>
    </row>
    <row r="1256">
      <c r="A1256" s="13" t="str">
        <f>Txn_Details!G1256</f>
        <v>ORDER1373</v>
      </c>
      <c r="B1256" s="14">
        <f>Txn_Details!F1256</f>
        <v>45414</v>
      </c>
      <c r="C1256" s="13" t="str">
        <f>Txn_Details!H1256</f>
        <v>CUST7498</v>
      </c>
      <c r="D1256" s="13" t="str">
        <f>Txn_Details!I1256</f>
        <v>TeaLeaves</v>
      </c>
      <c r="E1256" s="13">
        <f>VALUE(Txn_Details!J1256)</f>
        <v>1</v>
      </c>
      <c r="F1256" s="13">
        <f>value(Txn_Details!K1256)</f>
        <v>60</v>
      </c>
    </row>
    <row r="1257">
      <c r="A1257" s="13" t="str">
        <f>Txn_Details!G1257</f>
        <v>ORDER1373</v>
      </c>
      <c r="B1257" s="14">
        <f>Txn_Details!F1257</f>
        <v>45414</v>
      </c>
      <c r="C1257" s="13" t="str">
        <f>Txn_Details!H1257</f>
        <v>CUST7498</v>
      </c>
      <c r="D1257" s="13" t="str">
        <f>Txn_Details!I1257</f>
        <v>CoffeePowder</v>
      </c>
      <c r="E1257" s="13">
        <f>VALUE(Txn_Details!J1257)</f>
        <v>1</v>
      </c>
      <c r="F1257" s="13">
        <f>value(Txn_Details!K1257)</f>
        <v>45</v>
      </c>
    </row>
    <row r="1258">
      <c r="A1258" s="13" t="str">
        <f>Txn_Details!G1258</f>
        <v>ORDER1372</v>
      </c>
      <c r="B1258" s="14">
        <f>Txn_Details!F1258</f>
        <v>45414</v>
      </c>
      <c r="C1258" s="13" t="str">
        <f>Txn_Details!H1258</f>
        <v>CUST6661</v>
      </c>
      <c r="D1258" s="13" t="str">
        <f>Txn_Details!I1258</f>
        <v>Biscuits</v>
      </c>
      <c r="E1258" s="13">
        <f>VALUE(Txn_Details!J1258)</f>
        <v>1</v>
      </c>
      <c r="F1258" s="13">
        <f>value(Txn_Details!K1258)</f>
        <v>20</v>
      </c>
    </row>
    <row r="1259">
      <c r="A1259" s="13" t="str">
        <f>Txn_Details!G1259</f>
        <v>ORDER1372</v>
      </c>
      <c r="B1259" s="14">
        <f>Txn_Details!F1259</f>
        <v>45414</v>
      </c>
      <c r="C1259" s="13" t="str">
        <f>Txn_Details!H1259</f>
        <v>CUST6661</v>
      </c>
      <c r="D1259" s="13" t="str">
        <f>Txn_Details!I1259</f>
        <v>Chocolates</v>
      </c>
      <c r="E1259" s="13">
        <f>VALUE(Txn_Details!J1259)</f>
        <v>1</v>
      </c>
      <c r="F1259" s="13">
        <f>value(Txn_Details!K1259)</f>
        <v>50</v>
      </c>
    </row>
    <row r="1260">
      <c r="A1260" s="13" t="str">
        <f>Txn_Details!G1260</f>
        <v>ORDER1371</v>
      </c>
      <c r="B1260" s="14">
        <f>Txn_Details!F1260</f>
        <v>45414</v>
      </c>
      <c r="C1260" s="13" t="str">
        <f>Txn_Details!H1260</f>
        <v>CUST4485</v>
      </c>
      <c r="D1260" s="13" t="str">
        <f>Txn_Details!I1260</f>
        <v>IceCream</v>
      </c>
      <c r="E1260" s="13">
        <f>VALUE(Txn_Details!J1260)</f>
        <v>2</v>
      </c>
      <c r="F1260" s="13">
        <f>value(Txn_Details!K1260)</f>
        <v>180</v>
      </c>
    </row>
    <row r="1261">
      <c r="A1261" s="13" t="str">
        <f>Txn_Details!G1261</f>
        <v>ORDER1371</v>
      </c>
      <c r="B1261" s="14">
        <f>Txn_Details!F1261</f>
        <v>45414</v>
      </c>
      <c r="C1261" s="13" t="str">
        <f>Txn_Details!H1261</f>
        <v>CUST4485</v>
      </c>
      <c r="D1261" s="13" t="str">
        <f>Txn_Details!I1261</f>
        <v>SoftDrink</v>
      </c>
      <c r="E1261" s="13">
        <f>VALUE(Txn_Details!J1261)</f>
        <v>1</v>
      </c>
      <c r="F1261" s="13">
        <f>value(Txn_Details!K1261)</f>
        <v>50</v>
      </c>
    </row>
    <row r="1262">
      <c r="A1262" s="13" t="str">
        <f>Txn_Details!G1262</f>
        <v>ORDER1370</v>
      </c>
      <c r="B1262" s="14">
        <f>Txn_Details!F1262</f>
        <v>45414</v>
      </c>
      <c r="C1262" s="13" t="str">
        <f>Txn_Details!H1262</f>
        <v>CUST9482</v>
      </c>
      <c r="D1262" s="13" t="str">
        <f>Txn_Details!I1262</f>
        <v>BasmatiRice</v>
      </c>
      <c r="E1262" s="13">
        <f>VALUE(Txn_Details!J1262)</f>
        <v>2</v>
      </c>
      <c r="F1262" s="13">
        <f>value(Txn_Details!K1262)</f>
        <v>120</v>
      </c>
    </row>
    <row r="1263">
      <c r="A1263" s="13" t="str">
        <f>Txn_Details!G1263</f>
        <v>ORDER1370</v>
      </c>
      <c r="B1263" s="14">
        <f>Txn_Details!F1263</f>
        <v>45414</v>
      </c>
      <c r="C1263" s="13" t="str">
        <f>Txn_Details!H1263</f>
        <v>CUST9482</v>
      </c>
      <c r="D1263" s="13" t="str">
        <f>Txn_Details!I1263</f>
        <v>WholeWheatBread</v>
      </c>
      <c r="E1263" s="13">
        <f>VALUE(Txn_Details!J1263)</f>
        <v>1</v>
      </c>
      <c r="F1263" s="13">
        <f>value(Txn_Details!K1263)</f>
        <v>20</v>
      </c>
    </row>
    <row r="1264">
      <c r="A1264" s="13" t="str">
        <f>Txn_Details!G1264</f>
        <v>ORDER1369</v>
      </c>
      <c r="B1264" s="14">
        <f>Txn_Details!F1264</f>
        <v>45414</v>
      </c>
      <c r="C1264" s="13" t="str">
        <f>Txn_Details!H1264</f>
        <v>CUST8616</v>
      </c>
      <c r="D1264" s="13" t="str">
        <f>Txn_Details!I1264</f>
        <v>FreshMilk</v>
      </c>
      <c r="E1264" s="13">
        <f>VALUE(Txn_Details!J1264)</f>
        <v>1</v>
      </c>
      <c r="F1264" s="13">
        <f>value(Txn_Details!K1264)</f>
        <v>30</v>
      </c>
    </row>
    <row r="1265">
      <c r="A1265" s="13" t="str">
        <f>Txn_Details!G1265</f>
        <v>ORDER1369</v>
      </c>
      <c r="B1265" s="14">
        <f>Txn_Details!F1265</f>
        <v>45414</v>
      </c>
      <c r="C1265" s="13" t="str">
        <f>Txn_Details!H1265</f>
        <v>CUST8616</v>
      </c>
      <c r="D1265" s="13" t="str">
        <f>Txn_Details!I1265</f>
        <v>Eggs</v>
      </c>
      <c r="E1265" s="13">
        <f>VALUE(Txn_Details!J1265)</f>
        <v>1</v>
      </c>
      <c r="F1265" s="13">
        <f>value(Txn_Details!K1265)</f>
        <v>40</v>
      </c>
    </row>
    <row r="1266">
      <c r="A1266" s="13" t="str">
        <f>Txn_Details!G1266</f>
        <v>ORDER1368</v>
      </c>
      <c r="B1266" s="14">
        <f>Txn_Details!F1266</f>
        <v>45414</v>
      </c>
      <c r="C1266" s="13" t="str">
        <f>Txn_Details!H1266</f>
        <v>CUST7043</v>
      </c>
      <c r="D1266" s="13" t="str">
        <f>Txn_Details!I1266</f>
        <v>ChickenBreast</v>
      </c>
      <c r="E1266" s="13">
        <f>VALUE(Txn_Details!J1266)</f>
        <v>2</v>
      </c>
      <c r="F1266" s="13">
        <f>value(Txn_Details!K1266)</f>
        <v>250</v>
      </c>
    </row>
    <row r="1267">
      <c r="A1267" s="13" t="str">
        <f>Txn_Details!G1267</f>
        <v>ORDER1368</v>
      </c>
      <c r="B1267" s="14">
        <f>Txn_Details!F1267</f>
        <v>45414</v>
      </c>
      <c r="C1267" s="13" t="str">
        <f>Txn_Details!H1267</f>
        <v>CUST7043</v>
      </c>
      <c r="D1267" s="13" t="str">
        <f>Txn_Details!I1267</f>
        <v>Apples</v>
      </c>
      <c r="E1267" s="13">
        <f>VALUE(Txn_Details!J1267)</f>
        <v>1</v>
      </c>
      <c r="F1267" s="13">
        <f>value(Txn_Details!K1267)</f>
        <v>75</v>
      </c>
    </row>
    <row r="1268">
      <c r="A1268" s="13" t="str">
        <f>Txn_Details!G1268</f>
        <v>ORDER1367</v>
      </c>
      <c r="B1268" s="14">
        <f>Txn_Details!F1268</f>
        <v>45414</v>
      </c>
      <c r="C1268" s="13" t="str">
        <f>Txn_Details!H1268</f>
        <v>CUST6210</v>
      </c>
      <c r="D1268" s="13" t="str">
        <f>Txn_Details!I1268</f>
        <v>Bananas</v>
      </c>
      <c r="E1268" s="13">
        <f>VALUE(Txn_Details!J1268)</f>
        <v>1</v>
      </c>
      <c r="F1268" s="13">
        <f>value(Txn_Details!K1268)</f>
        <v>25</v>
      </c>
    </row>
    <row r="1269">
      <c r="A1269" s="13" t="str">
        <f>Txn_Details!G1269</f>
        <v>ORDER1367</v>
      </c>
      <c r="B1269" s="14">
        <f>Txn_Details!F1269</f>
        <v>45414</v>
      </c>
      <c r="C1269" s="13" t="str">
        <f>Txn_Details!H1269</f>
        <v>CUST6210</v>
      </c>
      <c r="D1269" s="13" t="str">
        <f>Txn_Details!I1269</f>
        <v>Potatoes</v>
      </c>
      <c r="E1269" s="13">
        <f>VALUE(Txn_Details!J1269)</f>
        <v>1</v>
      </c>
      <c r="F1269" s="13">
        <f>value(Txn_Details!K1269)</f>
        <v>15</v>
      </c>
    </row>
    <row r="1270">
      <c r="A1270" s="13" t="str">
        <f>Txn_Details!G1270</f>
        <v>ORDER1366</v>
      </c>
      <c r="B1270" s="14">
        <f>Txn_Details!F1270</f>
        <v>45414</v>
      </c>
      <c r="C1270" s="13" t="str">
        <f>Txn_Details!H1270</f>
        <v>CUST1509</v>
      </c>
      <c r="D1270" s="13" t="str">
        <f>Txn_Details!I1270</f>
        <v>Onions</v>
      </c>
      <c r="E1270" s="13">
        <f>VALUE(Txn_Details!J1270)</f>
        <v>1</v>
      </c>
      <c r="F1270" s="13">
        <f>value(Txn_Details!K1270)</f>
        <v>12.5</v>
      </c>
    </row>
    <row r="1271">
      <c r="A1271" s="13" t="str">
        <f>Txn_Details!G1271</f>
        <v>ORDER1366</v>
      </c>
      <c r="B1271" s="14">
        <f>Txn_Details!F1271</f>
        <v>45414</v>
      </c>
      <c r="C1271" s="13" t="str">
        <f>Txn_Details!H1271</f>
        <v>CUST1509</v>
      </c>
      <c r="D1271" s="13" t="str">
        <f>Txn_Details!I1271</f>
        <v>Paneer</v>
      </c>
      <c r="E1271" s="13">
        <f>VALUE(Txn_Details!J1271)</f>
        <v>1</v>
      </c>
      <c r="F1271" s="13">
        <f>value(Txn_Details!K1271)</f>
        <v>40</v>
      </c>
    </row>
    <row r="1272">
      <c r="A1272" s="13" t="str">
        <f>Txn_Details!G1272</f>
        <v>ORDER1365</v>
      </c>
      <c r="B1272" s="14">
        <f>Txn_Details!F1272</f>
        <v>45414</v>
      </c>
      <c r="C1272" s="13" t="str">
        <f>Txn_Details!H1272</f>
        <v>CUST6201</v>
      </c>
      <c r="D1272" s="13" t="str">
        <f>Txn_Details!I1272</f>
        <v>Butter</v>
      </c>
      <c r="E1272" s="13">
        <f>VALUE(Txn_Details!J1272)</f>
        <v>1</v>
      </c>
      <c r="F1272" s="13">
        <f>value(Txn_Details!K1272)</f>
        <v>125</v>
      </c>
    </row>
    <row r="1273">
      <c r="A1273" s="13" t="str">
        <f>Txn_Details!G1273</f>
        <v>ORDER1365</v>
      </c>
      <c r="B1273" s="14">
        <f>Txn_Details!F1273</f>
        <v>45414</v>
      </c>
      <c r="C1273" s="13" t="str">
        <f>Txn_Details!H1273</f>
        <v>CUST6201</v>
      </c>
      <c r="D1273" s="13" t="str">
        <f>Txn_Details!I1273</f>
        <v>CheeseSlices</v>
      </c>
      <c r="E1273" s="13">
        <f>VALUE(Txn_Details!J1273)</f>
        <v>2</v>
      </c>
      <c r="F1273" s="13">
        <f>value(Txn_Details!K1273)</f>
        <v>120</v>
      </c>
    </row>
    <row r="1274">
      <c r="A1274" s="13" t="str">
        <f>Txn_Details!G1274</f>
        <v>ORDER1364</v>
      </c>
      <c r="B1274" s="14">
        <f>Txn_Details!F1274</f>
        <v>45414</v>
      </c>
      <c r="C1274" s="13" t="str">
        <f>Txn_Details!H1274</f>
        <v>CUST6570</v>
      </c>
      <c r="D1274" s="13" t="str">
        <f>Txn_Details!I1274</f>
        <v>Sugar</v>
      </c>
      <c r="E1274" s="13">
        <f>VALUE(Txn_Details!J1274)</f>
        <v>1</v>
      </c>
      <c r="F1274" s="13">
        <f>value(Txn_Details!K1274)</f>
        <v>22.5</v>
      </c>
    </row>
    <row r="1275">
      <c r="A1275" s="13" t="str">
        <f>Txn_Details!G1275</f>
        <v>ORDER1364</v>
      </c>
      <c r="B1275" s="14">
        <f>Txn_Details!F1275</f>
        <v>45414</v>
      </c>
      <c r="C1275" s="13" t="str">
        <f>Txn_Details!H1275</f>
        <v>CUST6570</v>
      </c>
      <c r="D1275" s="13" t="str">
        <f>Txn_Details!I1275</f>
        <v>CookingOil</v>
      </c>
      <c r="E1275" s="13">
        <f>VALUE(Txn_Details!J1275)</f>
        <v>1</v>
      </c>
      <c r="F1275" s="13">
        <f>value(Txn_Details!K1275)</f>
        <v>75</v>
      </c>
    </row>
    <row r="1276">
      <c r="A1276" s="13" t="str">
        <f>Txn_Details!G1276</f>
        <v>ORDER1363</v>
      </c>
      <c r="B1276" s="14">
        <f>Txn_Details!F1276</f>
        <v>45414</v>
      </c>
      <c r="C1276" s="13" t="str">
        <f>Txn_Details!H1276</f>
        <v>CUST2188</v>
      </c>
      <c r="D1276" s="13" t="str">
        <f>Txn_Details!I1276</f>
        <v>TeaLeaves</v>
      </c>
      <c r="E1276" s="13">
        <f>VALUE(Txn_Details!J1276)</f>
        <v>1</v>
      </c>
      <c r="F1276" s="13">
        <f>value(Txn_Details!K1276)</f>
        <v>60</v>
      </c>
    </row>
    <row r="1277">
      <c r="A1277" s="13" t="str">
        <f>Txn_Details!G1277</f>
        <v>ORDER1363</v>
      </c>
      <c r="B1277" s="14">
        <f>Txn_Details!F1277</f>
        <v>45414</v>
      </c>
      <c r="C1277" s="13" t="str">
        <f>Txn_Details!H1277</f>
        <v>CUST2188</v>
      </c>
      <c r="D1277" s="13" t="str">
        <f>Txn_Details!I1277</f>
        <v>CoffeePowder</v>
      </c>
      <c r="E1277" s="13">
        <f>VALUE(Txn_Details!J1277)</f>
        <v>1</v>
      </c>
      <c r="F1277" s="13">
        <f>value(Txn_Details!K1277)</f>
        <v>45</v>
      </c>
    </row>
    <row r="1278">
      <c r="A1278" s="13" t="str">
        <f>Txn_Details!G1278</f>
        <v>ORDER1362</v>
      </c>
      <c r="B1278" s="14">
        <f>Txn_Details!F1278</f>
        <v>45414</v>
      </c>
      <c r="C1278" s="13" t="str">
        <f>Txn_Details!H1278</f>
        <v>CUST7862</v>
      </c>
      <c r="D1278" s="13" t="str">
        <f>Txn_Details!I1278</f>
        <v>Biscuits</v>
      </c>
      <c r="E1278" s="13">
        <f>VALUE(Txn_Details!J1278)</f>
        <v>1</v>
      </c>
      <c r="F1278" s="13">
        <f>value(Txn_Details!K1278)</f>
        <v>20</v>
      </c>
    </row>
    <row r="1279">
      <c r="A1279" s="13" t="str">
        <f>Txn_Details!G1279</f>
        <v>ORDER1362</v>
      </c>
      <c r="B1279" s="14">
        <f>Txn_Details!F1279</f>
        <v>45414</v>
      </c>
      <c r="C1279" s="13" t="str">
        <f>Txn_Details!H1279</f>
        <v>CUST7862</v>
      </c>
      <c r="D1279" s="13" t="str">
        <f>Txn_Details!I1279</f>
        <v>Chocolates</v>
      </c>
      <c r="E1279" s="13">
        <f>VALUE(Txn_Details!J1279)</f>
        <v>1</v>
      </c>
      <c r="F1279" s="13">
        <f>value(Txn_Details!K1279)</f>
        <v>50</v>
      </c>
    </row>
    <row r="1280">
      <c r="A1280" s="13" t="str">
        <f>Txn_Details!G1280</f>
        <v>ORDER1361</v>
      </c>
      <c r="B1280" s="14">
        <f>Txn_Details!F1280</f>
        <v>45414</v>
      </c>
      <c r="C1280" s="13" t="str">
        <f>Txn_Details!H1280</f>
        <v>CUST2970</v>
      </c>
      <c r="D1280" s="13" t="str">
        <f>Txn_Details!I1280</f>
        <v>IceCream</v>
      </c>
      <c r="E1280" s="13">
        <f>VALUE(Txn_Details!J1280)</f>
        <v>1</v>
      </c>
      <c r="F1280" s="13">
        <f>value(Txn_Details!K1280)</f>
        <v>90</v>
      </c>
    </row>
    <row r="1281">
      <c r="A1281" s="13" t="str">
        <f>Txn_Details!G1281</f>
        <v>ORDER1361</v>
      </c>
      <c r="B1281" s="14">
        <f>Txn_Details!F1281</f>
        <v>45414</v>
      </c>
      <c r="C1281" s="13" t="str">
        <f>Txn_Details!H1281</f>
        <v>CUST2970</v>
      </c>
      <c r="D1281" s="13" t="str">
        <f>Txn_Details!I1281</f>
        <v>SoftDrink</v>
      </c>
      <c r="E1281" s="13">
        <f>VALUE(Txn_Details!J1281)</f>
        <v>1</v>
      </c>
      <c r="F1281" s="13">
        <f>value(Txn_Details!K1281)</f>
        <v>50</v>
      </c>
    </row>
    <row r="1282">
      <c r="A1282" s="13" t="str">
        <f>Txn_Details!G1282</f>
        <v>ORDER1360</v>
      </c>
      <c r="B1282" s="14">
        <f>Txn_Details!F1282</f>
        <v>45413</v>
      </c>
      <c r="C1282" s="13" t="str">
        <f>Txn_Details!H1282</f>
        <v>CUST8149</v>
      </c>
      <c r="D1282" s="13" t="str">
        <f>Txn_Details!I1282</f>
        <v>BasmatiRice</v>
      </c>
      <c r="E1282" s="13">
        <f>VALUE(Txn_Details!J1282)</f>
        <v>1</v>
      </c>
      <c r="F1282" s="13">
        <f>value(Txn_Details!K1282)</f>
        <v>60</v>
      </c>
    </row>
    <row r="1283">
      <c r="A1283" s="13" t="str">
        <f>Txn_Details!G1283</f>
        <v>ORDER1360</v>
      </c>
      <c r="B1283" s="14">
        <f>Txn_Details!F1283</f>
        <v>45413</v>
      </c>
      <c r="C1283" s="13" t="str">
        <f>Txn_Details!H1283</f>
        <v>CUST8149</v>
      </c>
      <c r="D1283" s="13" t="str">
        <f>Txn_Details!I1283</f>
        <v>WholeWheatBread</v>
      </c>
      <c r="E1283" s="13">
        <f>VALUE(Txn_Details!J1283)</f>
        <v>1</v>
      </c>
      <c r="F1283" s="13">
        <f>value(Txn_Details!K1283)</f>
        <v>20</v>
      </c>
    </row>
    <row r="1284">
      <c r="A1284" s="13" t="str">
        <f>Txn_Details!G1284</f>
        <v>ORDER1359</v>
      </c>
      <c r="B1284" s="14">
        <f>Txn_Details!F1284</f>
        <v>45413</v>
      </c>
      <c r="C1284" s="13" t="str">
        <f>Txn_Details!H1284</f>
        <v>CUST2832</v>
      </c>
      <c r="D1284" s="13" t="str">
        <f>Txn_Details!I1284</f>
        <v>FreshMilk</v>
      </c>
      <c r="E1284" s="13">
        <f>VALUE(Txn_Details!J1284)</f>
        <v>1</v>
      </c>
      <c r="F1284" s="13">
        <f>value(Txn_Details!K1284)</f>
        <v>30</v>
      </c>
    </row>
    <row r="1285">
      <c r="A1285" s="13" t="str">
        <f>Txn_Details!G1285</f>
        <v>ORDER1359</v>
      </c>
      <c r="B1285" s="14">
        <f>Txn_Details!F1285</f>
        <v>45413</v>
      </c>
      <c r="C1285" s="13" t="str">
        <f>Txn_Details!H1285</f>
        <v>CUST2832</v>
      </c>
      <c r="D1285" s="13" t="str">
        <f>Txn_Details!I1285</f>
        <v>Eggs</v>
      </c>
      <c r="E1285" s="13">
        <f>VALUE(Txn_Details!J1285)</f>
        <v>1</v>
      </c>
      <c r="F1285" s="13">
        <f>value(Txn_Details!K1285)</f>
        <v>40</v>
      </c>
    </row>
    <row r="1286">
      <c r="A1286" s="13" t="str">
        <f>Txn_Details!G1286</f>
        <v>ORDER1358</v>
      </c>
      <c r="B1286" s="14">
        <f>Txn_Details!F1286</f>
        <v>45413</v>
      </c>
      <c r="C1286" s="13" t="str">
        <f>Txn_Details!H1286</f>
        <v>CUST9582</v>
      </c>
      <c r="D1286" s="13" t="str">
        <f>Txn_Details!I1286</f>
        <v>ChickenBreast</v>
      </c>
      <c r="E1286" s="13">
        <f>VALUE(Txn_Details!J1286)</f>
        <v>1</v>
      </c>
      <c r="F1286" s="13">
        <f>value(Txn_Details!K1286)</f>
        <v>125</v>
      </c>
    </row>
    <row r="1287">
      <c r="A1287" s="13" t="str">
        <f>Txn_Details!G1287</f>
        <v>ORDER1358</v>
      </c>
      <c r="B1287" s="14">
        <f>Txn_Details!F1287</f>
        <v>45413</v>
      </c>
      <c r="C1287" s="13" t="str">
        <f>Txn_Details!H1287</f>
        <v>CUST9582</v>
      </c>
      <c r="D1287" s="13" t="str">
        <f>Txn_Details!I1287</f>
        <v>Apples</v>
      </c>
      <c r="E1287" s="13">
        <f>VALUE(Txn_Details!J1287)</f>
        <v>2</v>
      </c>
      <c r="F1287" s="13">
        <f>value(Txn_Details!K1287)</f>
        <v>150</v>
      </c>
    </row>
    <row r="1288">
      <c r="A1288" s="13" t="str">
        <f>Txn_Details!G1288</f>
        <v>ORDER1357</v>
      </c>
      <c r="B1288" s="14">
        <f>Txn_Details!F1288</f>
        <v>45413</v>
      </c>
      <c r="C1288" s="13" t="str">
        <f>Txn_Details!H1288</f>
        <v>CUST9317</v>
      </c>
      <c r="D1288" s="13" t="str">
        <f>Txn_Details!I1288</f>
        <v>Bananas</v>
      </c>
      <c r="E1288" s="13">
        <f>VALUE(Txn_Details!J1288)</f>
        <v>1</v>
      </c>
      <c r="F1288" s="13">
        <f>value(Txn_Details!K1288)</f>
        <v>25</v>
      </c>
    </row>
    <row r="1289">
      <c r="A1289" s="13" t="str">
        <f>Txn_Details!G1289</f>
        <v>ORDER1357</v>
      </c>
      <c r="B1289" s="14">
        <f>Txn_Details!F1289</f>
        <v>45413</v>
      </c>
      <c r="C1289" s="13" t="str">
        <f>Txn_Details!H1289</f>
        <v>CUST9317</v>
      </c>
      <c r="D1289" s="13" t="str">
        <f>Txn_Details!I1289</f>
        <v>Potatoes</v>
      </c>
      <c r="E1289" s="13">
        <f>VALUE(Txn_Details!J1289)</f>
        <v>2</v>
      </c>
      <c r="F1289" s="13">
        <f>value(Txn_Details!K1289)</f>
        <v>30</v>
      </c>
    </row>
    <row r="1290">
      <c r="A1290" s="13" t="str">
        <f>Txn_Details!G1290</f>
        <v>ORDER1356</v>
      </c>
      <c r="B1290" s="14">
        <f>Txn_Details!F1290</f>
        <v>45413</v>
      </c>
      <c r="C1290" s="13" t="str">
        <f>Txn_Details!H1290</f>
        <v>CUST8532</v>
      </c>
      <c r="D1290" s="13" t="str">
        <f>Txn_Details!I1290</f>
        <v>Onions</v>
      </c>
      <c r="E1290" s="13">
        <f>VALUE(Txn_Details!J1290)</f>
        <v>1</v>
      </c>
      <c r="F1290" s="13">
        <f>value(Txn_Details!K1290)</f>
        <v>12.5</v>
      </c>
    </row>
    <row r="1291">
      <c r="A1291" s="13" t="str">
        <f>Txn_Details!G1291</f>
        <v>ORDER1356</v>
      </c>
      <c r="B1291" s="14">
        <f>Txn_Details!F1291</f>
        <v>45413</v>
      </c>
      <c r="C1291" s="13" t="str">
        <f>Txn_Details!H1291</f>
        <v>CUST8532</v>
      </c>
      <c r="D1291" s="13" t="str">
        <f>Txn_Details!I1291</f>
        <v>Paneer</v>
      </c>
      <c r="E1291" s="13">
        <f>VALUE(Txn_Details!J1291)</f>
        <v>2</v>
      </c>
      <c r="F1291" s="13">
        <f>value(Txn_Details!K1291)</f>
        <v>80</v>
      </c>
    </row>
    <row r="1292">
      <c r="A1292" s="13" t="str">
        <f>Txn_Details!G1292</f>
        <v>ORDER1355</v>
      </c>
      <c r="B1292" s="14">
        <f>Txn_Details!F1292</f>
        <v>45413</v>
      </c>
      <c r="C1292" s="13" t="str">
        <f>Txn_Details!H1292</f>
        <v>CUST4470</v>
      </c>
      <c r="D1292" s="13" t="str">
        <f>Txn_Details!I1292</f>
        <v>Butter</v>
      </c>
      <c r="E1292" s="13">
        <f>VALUE(Txn_Details!J1292)</f>
        <v>2</v>
      </c>
      <c r="F1292" s="13">
        <f>value(Txn_Details!K1292)</f>
        <v>250</v>
      </c>
    </row>
    <row r="1293">
      <c r="A1293" s="13" t="str">
        <f>Txn_Details!G1293</f>
        <v>ORDER1355</v>
      </c>
      <c r="B1293" s="14">
        <f>Txn_Details!F1293</f>
        <v>45413</v>
      </c>
      <c r="C1293" s="13" t="str">
        <f>Txn_Details!H1293</f>
        <v>CUST4470</v>
      </c>
      <c r="D1293" s="13" t="str">
        <f>Txn_Details!I1293</f>
        <v>CheeseSlices</v>
      </c>
      <c r="E1293" s="13">
        <f>VALUE(Txn_Details!J1293)</f>
        <v>2</v>
      </c>
      <c r="F1293" s="13">
        <f>value(Txn_Details!K1293)</f>
        <v>120</v>
      </c>
    </row>
    <row r="1294">
      <c r="A1294" s="13" t="str">
        <f>Txn_Details!G1294</f>
        <v>ORDER1354</v>
      </c>
      <c r="B1294" s="14">
        <f>Txn_Details!F1294</f>
        <v>45413</v>
      </c>
      <c r="C1294" s="13" t="str">
        <f>Txn_Details!H1294</f>
        <v>CUST4470</v>
      </c>
      <c r="D1294" s="13" t="str">
        <f>Txn_Details!I1294</f>
        <v>Sugar</v>
      </c>
      <c r="E1294" s="13">
        <f>VALUE(Txn_Details!J1294)</f>
        <v>1</v>
      </c>
      <c r="F1294" s="13">
        <f>value(Txn_Details!K1294)</f>
        <v>22.5</v>
      </c>
    </row>
    <row r="1295">
      <c r="A1295" s="13" t="str">
        <f>Txn_Details!G1295</f>
        <v>ORDER1354</v>
      </c>
      <c r="B1295" s="14">
        <f>Txn_Details!F1295</f>
        <v>45413</v>
      </c>
      <c r="C1295" s="13" t="str">
        <f>Txn_Details!H1295</f>
        <v>CUST4470</v>
      </c>
      <c r="D1295" s="13" t="str">
        <f>Txn_Details!I1295</f>
        <v>CookingOil</v>
      </c>
      <c r="E1295" s="13">
        <f>VALUE(Txn_Details!J1295)</f>
        <v>2</v>
      </c>
      <c r="F1295" s="13">
        <f>value(Txn_Details!K1295)</f>
        <v>150</v>
      </c>
    </row>
    <row r="1296">
      <c r="A1296" s="13" t="str">
        <f>Txn_Details!G1296</f>
        <v>ORDER1353</v>
      </c>
      <c r="B1296" s="14">
        <f>Txn_Details!F1296</f>
        <v>45413</v>
      </c>
      <c r="C1296" s="13" t="str">
        <f>Txn_Details!H1296</f>
        <v>CUST6860</v>
      </c>
      <c r="D1296" s="13" t="str">
        <f>Txn_Details!I1296</f>
        <v>TeaLeaves</v>
      </c>
      <c r="E1296" s="13">
        <f>VALUE(Txn_Details!J1296)</f>
        <v>1</v>
      </c>
      <c r="F1296" s="13">
        <f>value(Txn_Details!K1296)</f>
        <v>60</v>
      </c>
    </row>
    <row r="1297">
      <c r="A1297" s="13" t="str">
        <f>Txn_Details!G1297</f>
        <v>ORDER1353</v>
      </c>
      <c r="B1297" s="14">
        <f>Txn_Details!F1297</f>
        <v>45413</v>
      </c>
      <c r="C1297" s="13" t="str">
        <f>Txn_Details!H1297</f>
        <v>CUST6860</v>
      </c>
      <c r="D1297" s="13" t="str">
        <f>Txn_Details!I1297</f>
        <v>CoffeePowder</v>
      </c>
      <c r="E1297" s="13">
        <f>VALUE(Txn_Details!J1297)</f>
        <v>1</v>
      </c>
      <c r="F1297" s="13">
        <f>value(Txn_Details!K1297)</f>
        <v>45</v>
      </c>
    </row>
    <row r="1298">
      <c r="A1298" s="13" t="str">
        <f>Txn_Details!G1298</f>
        <v>ORDER1352</v>
      </c>
      <c r="B1298" s="14">
        <f>Txn_Details!F1298</f>
        <v>45413</v>
      </c>
      <c r="C1298" s="13" t="str">
        <f>Txn_Details!H1298</f>
        <v>CUST4759</v>
      </c>
      <c r="D1298" s="13" t="str">
        <f>Txn_Details!I1298</f>
        <v>Biscuits</v>
      </c>
      <c r="E1298" s="13">
        <f>VALUE(Txn_Details!J1298)</f>
        <v>1</v>
      </c>
      <c r="F1298" s="13">
        <f>value(Txn_Details!K1298)</f>
        <v>20</v>
      </c>
    </row>
    <row r="1299">
      <c r="A1299" s="13" t="str">
        <f>Txn_Details!G1299</f>
        <v>ORDER1352</v>
      </c>
      <c r="B1299" s="14">
        <f>Txn_Details!F1299</f>
        <v>45413</v>
      </c>
      <c r="C1299" s="13" t="str">
        <f>Txn_Details!H1299</f>
        <v>CUST4759</v>
      </c>
      <c r="D1299" s="13" t="str">
        <f>Txn_Details!I1299</f>
        <v>Chocolates</v>
      </c>
      <c r="E1299" s="13">
        <f>VALUE(Txn_Details!J1299)</f>
        <v>1</v>
      </c>
      <c r="F1299" s="13">
        <f>value(Txn_Details!K1299)</f>
        <v>50</v>
      </c>
    </row>
    <row r="1300">
      <c r="A1300" s="13" t="str">
        <f>Txn_Details!G1300</f>
        <v>ORDER1351</v>
      </c>
      <c r="B1300" s="14">
        <f>Txn_Details!F1300</f>
        <v>45413</v>
      </c>
      <c r="C1300" s="13" t="str">
        <f>Txn_Details!H1300</f>
        <v>CUST4982</v>
      </c>
      <c r="D1300" s="13" t="str">
        <f>Txn_Details!I1300</f>
        <v>IceCream</v>
      </c>
      <c r="E1300" s="13">
        <f>VALUE(Txn_Details!J1300)</f>
        <v>1</v>
      </c>
      <c r="F1300" s="13">
        <f>value(Txn_Details!K1300)</f>
        <v>90</v>
      </c>
    </row>
    <row r="1301">
      <c r="A1301" s="13" t="str">
        <f>Txn_Details!G1301</f>
        <v>ORDER1351</v>
      </c>
      <c r="B1301" s="14">
        <f>Txn_Details!F1301</f>
        <v>45413</v>
      </c>
      <c r="C1301" s="13" t="str">
        <f>Txn_Details!H1301</f>
        <v>CUST4982</v>
      </c>
      <c r="D1301" s="13" t="str">
        <f>Txn_Details!I1301</f>
        <v>SoftDrink</v>
      </c>
      <c r="E1301" s="13">
        <f>VALUE(Txn_Details!J1301)</f>
        <v>1</v>
      </c>
      <c r="F1301" s="13">
        <f>value(Txn_Details!K1301)</f>
        <v>50</v>
      </c>
    </row>
    <row r="1302">
      <c r="A1302" s="13" t="str">
        <f>Txn_Details!G1302</f>
        <v>ORDER1350</v>
      </c>
      <c r="B1302" s="14">
        <f>Txn_Details!F1302</f>
        <v>45413</v>
      </c>
      <c r="C1302" s="13" t="str">
        <f>Txn_Details!H1302</f>
        <v>CUST6327</v>
      </c>
      <c r="D1302" s="13" t="str">
        <f>Txn_Details!I1302</f>
        <v>BasmatiRice</v>
      </c>
      <c r="E1302" s="13">
        <f>VALUE(Txn_Details!J1302)</f>
        <v>2</v>
      </c>
      <c r="F1302" s="13">
        <f>value(Txn_Details!K1302)</f>
        <v>120</v>
      </c>
    </row>
    <row r="1303">
      <c r="A1303" s="13" t="str">
        <f>Txn_Details!G1303</f>
        <v>ORDER1350</v>
      </c>
      <c r="B1303" s="14">
        <f>Txn_Details!F1303</f>
        <v>45413</v>
      </c>
      <c r="C1303" s="13" t="str">
        <f>Txn_Details!H1303</f>
        <v>CUST6327</v>
      </c>
      <c r="D1303" s="13" t="str">
        <f>Txn_Details!I1303</f>
        <v>WholeWheatBread</v>
      </c>
      <c r="E1303" s="13">
        <f>VALUE(Txn_Details!J1303)</f>
        <v>1</v>
      </c>
      <c r="F1303" s="13">
        <f>value(Txn_Details!K1303)</f>
        <v>20</v>
      </c>
    </row>
    <row r="1304">
      <c r="A1304" s="13" t="str">
        <f>Txn_Details!G1304</f>
        <v>ORDER1349</v>
      </c>
      <c r="B1304" s="14">
        <f>Txn_Details!F1304</f>
        <v>45413</v>
      </c>
      <c r="C1304" s="13" t="str">
        <f>Txn_Details!H1304</f>
        <v>CUST4982</v>
      </c>
      <c r="D1304" s="13" t="str">
        <f>Txn_Details!I1304</f>
        <v>FreshMilk</v>
      </c>
      <c r="E1304" s="13">
        <f>VALUE(Txn_Details!J1304)</f>
        <v>1</v>
      </c>
      <c r="F1304" s="13">
        <f>value(Txn_Details!K1304)</f>
        <v>30</v>
      </c>
    </row>
    <row r="1305">
      <c r="A1305" s="13" t="str">
        <f>Txn_Details!G1305</f>
        <v>ORDER1349</v>
      </c>
      <c r="B1305" s="14">
        <f>Txn_Details!F1305</f>
        <v>45413</v>
      </c>
      <c r="C1305" s="13" t="str">
        <f>Txn_Details!H1305</f>
        <v>CUST4982</v>
      </c>
      <c r="D1305" s="13" t="str">
        <f>Txn_Details!I1305</f>
        <v>Eggs</v>
      </c>
      <c r="E1305" s="13">
        <f>VALUE(Txn_Details!J1305)</f>
        <v>1</v>
      </c>
      <c r="F1305" s="13">
        <f>value(Txn_Details!K1305)</f>
        <v>40</v>
      </c>
    </row>
    <row r="1306">
      <c r="A1306" s="13" t="str">
        <f>Txn_Details!G1306</f>
        <v>ORDER1348</v>
      </c>
      <c r="B1306" s="14">
        <f>Txn_Details!F1306</f>
        <v>45413</v>
      </c>
      <c r="C1306" s="13" t="str">
        <f>Txn_Details!H1306</f>
        <v>CUST4485</v>
      </c>
      <c r="D1306" s="13" t="str">
        <f>Txn_Details!I1306</f>
        <v>ChickenBreast</v>
      </c>
      <c r="E1306" s="13">
        <f>VALUE(Txn_Details!J1306)</f>
        <v>1</v>
      </c>
      <c r="F1306" s="13">
        <f>value(Txn_Details!K1306)</f>
        <v>125</v>
      </c>
    </row>
    <row r="1307">
      <c r="A1307" s="13" t="str">
        <f>Txn_Details!G1307</f>
        <v>ORDER1348</v>
      </c>
      <c r="B1307" s="14">
        <f>Txn_Details!F1307</f>
        <v>45413</v>
      </c>
      <c r="C1307" s="13" t="str">
        <f>Txn_Details!H1307</f>
        <v>CUST4485</v>
      </c>
      <c r="D1307" s="13" t="str">
        <f>Txn_Details!I1307</f>
        <v>Apples</v>
      </c>
      <c r="E1307" s="13">
        <f>VALUE(Txn_Details!J1307)</f>
        <v>1</v>
      </c>
      <c r="F1307" s="13">
        <f>value(Txn_Details!K1307)</f>
        <v>75</v>
      </c>
    </row>
    <row r="1308">
      <c r="A1308" s="13" t="str">
        <f>Txn_Details!G1308</f>
        <v>ORDER1347</v>
      </c>
      <c r="B1308" s="14">
        <f>Txn_Details!F1308</f>
        <v>45413</v>
      </c>
      <c r="C1308" s="13" t="str">
        <f>Txn_Details!H1308</f>
        <v>CUST9482</v>
      </c>
      <c r="D1308" s="13" t="str">
        <f>Txn_Details!I1308</f>
        <v>Bananas</v>
      </c>
      <c r="E1308" s="13">
        <f>VALUE(Txn_Details!J1308)</f>
        <v>1</v>
      </c>
      <c r="F1308" s="13">
        <f>value(Txn_Details!K1308)</f>
        <v>25</v>
      </c>
    </row>
    <row r="1309">
      <c r="A1309" s="13" t="str">
        <f>Txn_Details!G1309</f>
        <v>ORDER1347</v>
      </c>
      <c r="B1309" s="14">
        <f>Txn_Details!F1309</f>
        <v>45413</v>
      </c>
      <c r="C1309" s="13" t="str">
        <f>Txn_Details!H1309</f>
        <v>CUST9482</v>
      </c>
      <c r="D1309" s="13" t="str">
        <f>Txn_Details!I1309</f>
        <v>Potatoes</v>
      </c>
      <c r="E1309" s="13">
        <f>VALUE(Txn_Details!J1309)</f>
        <v>1</v>
      </c>
      <c r="F1309" s="13">
        <f>value(Txn_Details!K1309)</f>
        <v>15</v>
      </c>
    </row>
    <row r="1310">
      <c r="A1310" s="13" t="str">
        <f>Txn_Details!G1310</f>
        <v>ORDER1346</v>
      </c>
      <c r="B1310" s="14">
        <f>Txn_Details!F1310</f>
        <v>45413</v>
      </c>
      <c r="C1310" s="13" t="str">
        <f>Txn_Details!H1310</f>
        <v>CUST7984</v>
      </c>
      <c r="D1310" s="13" t="str">
        <f>Txn_Details!I1310</f>
        <v>Onions</v>
      </c>
      <c r="E1310" s="13">
        <f>VALUE(Txn_Details!J1310)</f>
        <v>1</v>
      </c>
      <c r="F1310" s="13">
        <f>value(Txn_Details!K1310)</f>
        <v>12.5</v>
      </c>
    </row>
    <row r="1311">
      <c r="A1311" s="13" t="str">
        <f>Txn_Details!G1311</f>
        <v>ORDER1346</v>
      </c>
      <c r="B1311" s="14">
        <f>Txn_Details!F1311</f>
        <v>45413</v>
      </c>
      <c r="C1311" s="13" t="str">
        <f>Txn_Details!H1311</f>
        <v>CUST7984</v>
      </c>
      <c r="D1311" s="13" t="str">
        <f>Txn_Details!I1311</f>
        <v>Paneer</v>
      </c>
      <c r="E1311" s="13">
        <f>VALUE(Txn_Details!J1311)</f>
        <v>1</v>
      </c>
      <c r="F1311" s="13">
        <f>value(Txn_Details!K1311)</f>
        <v>40</v>
      </c>
    </row>
    <row r="1312">
      <c r="A1312" s="13" t="str">
        <f>Txn_Details!G1312</f>
        <v>ORDER1345</v>
      </c>
      <c r="B1312" s="14">
        <f>Txn_Details!F1312</f>
        <v>45413</v>
      </c>
      <c r="C1312" s="13" t="str">
        <f>Txn_Details!H1312</f>
        <v>CUST6210</v>
      </c>
      <c r="D1312" s="13" t="str">
        <f>Txn_Details!I1312</f>
        <v>Butter</v>
      </c>
      <c r="E1312" s="13">
        <f>VALUE(Txn_Details!J1312)</f>
        <v>1</v>
      </c>
      <c r="F1312" s="13">
        <f>value(Txn_Details!K1312)</f>
        <v>125</v>
      </c>
    </row>
    <row r="1313">
      <c r="A1313" s="13" t="str">
        <f>Txn_Details!G1313</f>
        <v>ORDER1345</v>
      </c>
      <c r="B1313" s="14">
        <f>Txn_Details!F1313</f>
        <v>45413</v>
      </c>
      <c r="C1313" s="13" t="str">
        <f>Txn_Details!H1313</f>
        <v>CUST6210</v>
      </c>
      <c r="D1313" s="13" t="str">
        <f>Txn_Details!I1313</f>
        <v>CheeseSlices</v>
      </c>
      <c r="E1313" s="13">
        <f>VALUE(Txn_Details!J1313)</f>
        <v>2</v>
      </c>
      <c r="F1313" s="13">
        <f>value(Txn_Details!K1313)</f>
        <v>120</v>
      </c>
    </row>
    <row r="1314">
      <c r="A1314" s="13" t="str">
        <f>Txn_Details!G1314</f>
        <v>ORDER1344</v>
      </c>
      <c r="B1314" s="14">
        <f>Txn_Details!F1314</f>
        <v>45413</v>
      </c>
      <c r="C1314" s="13" t="str">
        <f>Txn_Details!H1314</f>
        <v>CUST5349</v>
      </c>
      <c r="D1314" s="13" t="str">
        <f>Txn_Details!I1314</f>
        <v>Sugar</v>
      </c>
      <c r="E1314" s="13">
        <f>VALUE(Txn_Details!J1314)</f>
        <v>2</v>
      </c>
      <c r="F1314" s="13">
        <f>value(Txn_Details!K1314)</f>
        <v>45</v>
      </c>
    </row>
    <row r="1315">
      <c r="A1315" s="13" t="str">
        <f>Txn_Details!G1315</f>
        <v>ORDER1344</v>
      </c>
      <c r="B1315" s="14">
        <f>Txn_Details!F1315</f>
        <v>45413</v>
      </c>
      <c r="C1315" s="13" t="str">
        <f>Txn_Details!H1315</f>
        <v>CUST5349</v>
      </c>
      <c r="D1315" s="13" t="str">
        <f>Txn_Details!I1315</f>
        <v>CookingOil</v>
      </c>
      <c r="E1315" s="13">
        <f>VALUE(Txn_Details!J1315)</f>
        <v>1</v>
      </c>
      <c r="F1315" s="13">
        <f>value(Txn_Details!K1315)</f>
        <v>75</v>
      </c>
    </row>
    <row r="1316">
      <c r="A1316" s="13" t="str">
        <f>Txn_Details!G1316</f>
        <v>ORDER1343</v>
      </c>
      <c r="B1316" s="14">
        <f>Txn_Details!F1316</f>
        <v>45413</v>
      </c>
      <c r="C1316" s="13" t="str">
        <f>Txn_Details!H1316</f>
        <v>CUST8317</v>
      </c>
      <c r="D1316" s="13" t="str">
        <f>Txn_Details!I1316</f>
        <v>TeaLeaves</v>
      </c>
      <c r="E1316" s="13">
        <f>VALUE(Txn_Details!J1316)</f>
        <v>1</v>
      </c>
      <c r="F1316" s="13">
        <f>value(Txn_Details!K1316)</f>
        <v>60</v>
      </c>
    </row>
    <row r="1317">
      <c r="A1317" s="13" t="str">
        <f>Txn_Details!G1317</f>
        <v>ORDER1343</v>
      </c>
      <c r="B1317" s="14">
        <f>Txn_Details!F1317</f>
        <v>45413</v>
      </c>
      <c r="C1317" s="13" t="str">
        <f>Txn_Details!H1317</f>
        <v>CUST8317</v>
      </c>
      <c r="D1317" s="13" t="str">
        <f>Txn_Details!I1317</f>
        <v>CoffeePowder</v>
      </c>
      <c r="E1317" s="13">
        <f>VALUE(Txn_Details!J1317)</f>
        <v>1</v>
      </c>
      <c r="F1317" s="13">
        <f>value(Txn_Details!K1317)</f>
        <v>45</v>
      </c>
    </row>
    <row r="1318">
      <c r="A1318" s="13" t="str">
        <f>Txn_Details!G1318</f>
        <v>ORDER1342</v>
      </c>
      <c r="B1318" s="14">
        <f>Txn_Details!F1318</f>
        <v>45413</v>
      </c>
      <c r="C1318" s="13" t="str">
        <f>Txn_Details!H1318</f>
        <v>CUST1960</v>
      </c>
      <c r="D1318" s="13" t="str">
        <f>Txn_Details!I1318</f>
        <v>Biscuits</v>
      </c>
      <c r="E1318" s="13">
        <f>VALUE(Txn_Details!J1318)</f>
        <v>1</v>
      </c>
      <c r="F1318" s="13">
        <f>value(Txn_Details!K1318)</f>
        <v>20</v>
      </c>
    </row>
    <row r="1319">
      <c r="A1319" s="13" t="str">
        <f>Txn_Details!G1319</f>
        <v>ORDER1342</v>
      </c>
      <c r="B1319" s="14">
        <f>Txn_Details!F1319</f>
        <v>45413</v>
      </c>
      <c r="C1319" s="13" t="str">
        <f>Txn_Details!H1319</f>
        <v>CUST1960</v>
      </c>
      <c r="D1319" s="13" t="str">
        <f>Txn_Details!I1319</f>
        <v>Chocolates</v>
      </c>
      <c r="E1319" s="13">
        <f>VALUE(Txn_Details!J1319)</f>
        <v>1</v>
      </c>
      <c r="F1319" s="13">
        <f>value(Txn_Details!K1319)</f>
        <v>50</v>
      </c>
    </row>
    <row r="1320">
      <c r="A1320" s="13" t="str">
        <f>Txn_Details!G1320</f>
        <v>ORDER1341</v>
      </c>
      <c r="B1320" s="14">
        <f>Txn_Details!F1320</f>
        <v>45413</v>
      </c>
      <c r="C1320" s="13" t="str">
        <f>Txn_Details!H1320</f>
        <v>CUST2679</v>
      </c>
      <c r="D1320" s="13" t="str">
        <f>Txn_Details!I1320</f>
        <v>IceCream</v>
      </c>
      <c r="E1320" s="13">
        <f>VALUE(Txn_Details!J1320)</f>
        <v>2</v>
      </c>
      <c r="F1320" s="13">
        <f>value(Txn_Details!K1320)</f>
        <v>180</v>
      </c>
    </row>
    <row r="1321">
      <c r="A1321" s="13" t="str">
        <f>Txn_Details!G1321</f>
        <v>ORDER1341</v>
      </c>
      <c r="B1321" s="14">
        <f>Txn_Details!F1321</f>
        <v>45413</v>
      </c>
      <c r="C1321" s="13" t="str">
        <f>Txn_Details!H1321</f>
        <v>CUST2679</v>
      </c>
      <c r="D1321" s="13" t="str">
        <f>Txn_Details!I1321</f>
        <v>SoftDrink</v>
      </c>
      <c r="E1321" s="13">
        <f>VALUE(Txn_Details!J1321)</f>
        <v>1</v>
      </c>
      <c r="F1321" s="13">
        <f>value(Txn_Details!K1321)</f>
        <v>50</v>
      </c>
    </row>
    <row r="1322">
      <c r="A1322" s="13" t="str">
        <f>Txn_Details!G1322</f>
        <v>ORDER1340</v>
      </c>
      <c r="B1322" s="14">
        <f>Txn_Details!F1322</f>
        <v>45413</v>
      </c>
      <c r="C1322" s="13" t="str">
        <f>Txn_Details!H1322</f>
        <v>CUST3521</v>
      </c>
      <c r="D1322" s="13" t="str">
        <f>Txn_Details!I1322</f>
        <v>BasmatiRice</v>
      </c>
      <c r="E1322" s="13">
        <f>VALUE(Txn_Details!J1322)</f>
        <v>1</v>
      </c>
      <c r="F1322" s="13">
        <f>value(Txn_Details!K1322)</f>
        <v>60</v>
      </c>
    </row>
    <row r="1323">
      <c r="A1323" s="13" t="str">
        <f>Txn_Details!G1323</f>
        <v>ORDER1340</v>
      </c>
      <c r="B1323" s="14">
        <f>Txn_Details!F1323</f>
        <v>45413</v>
      </c>
      <c r="C1323" s="13" t="str">
        <f>Txn_Details!H1323</f>
        <v>CUST3521</v>
      </c>
      <c r="D1323" s="13" t="str">
        <f>Txn_Details!I1323</f>
        <v>WholeWheatBread</v>
      </c>
      <c r="E1323" s="13">
        <f>VALUE(Txn_Details!J1323)</f>
        <v>1</v>
      </c>
      <c r="F1323" s="13">
        <f>value(Txn_Details!K1323)</f>
        <v>20</v>
      </c>
    </row>
    <row r="1324">
      <c r="A1324" s="13" t="str">
        <f>Txn_Details!G1324</f>
        <v>ORDER1339</v>
      </c>
      <c r="B1324" s="14">
        <f>Txn_Details!F1324</f>
        <v>45412</v>
      </c>
      <c r="C1324" s="13" t="str">
        <f>Txn_Details!H1324</f>
        <v>CUST6549</v>
      </c>
      <c r="D1324" s="13" t="str">
        <f>Txn_Details!I1324</f>
        <v>FreshMilk</v>
      </c>
      <c r="E1324" s="13">
        <f>VALUE(Txn_Details!J1324)</f>
        <v>1</v>
      </c>
      <c r="F1324" s="13">
        <f>value(Txn_Details!K1324)</f>
        <v>30</v>
      </c>
    </row>
    <row r="1325">
      <c r="A1325" s="13" t="str">
        <f>Txn_Details!G1325</f>
        <v>ORDER1339</v>
      </c>
      <c r="B1325" s="14">
        <f>Txn_Details!F1325</f>
        <v>45412</v>
      </c>
      <c r="C1325" s="13" t="str">
        <f>Txn_Details!H1325</f>
        <v>CUST6549</v>
      </c>
      <c r="D1325" s="13" t="str">
        <f>Txn_Details!I1325</f>
        <v>Eggs</v>
      </c>
      <c r="E1325" s="13">
        <f>VALUE(Txn_Details!J1325)</f>
        <v>1</v>
      </c>
      <c r="F1325" s="13">
        <f>value(Txn_Details!K1325)</f>
        <v>40</v>
      </c>
    </row>
    <row r="1326">
      <c r="A1326" s="13" t="str">
        <f>Txn_Details!G1326</f>
        <v>ORDER1338</v>
      </c>
      <c r="B1326" s="14">
        <f>Txn_Details!F1326</f>
        <v>45412</v>
      </c>
      <c r="C1326" s="13" t="str">
        <f>Txn_Details!H1326</f>
        <v>CUST1520</v>
      </c>
      <c r="D1326" s="13" t="str">
        <f>Txn_Details!I1326</f>
        <v>ChickenBreast</v>
      </c>
      <c r="E1326" s="13">
        <f>VALUE(Txn_Details!J1326)</f>
        <v>1</v>
      </c>
      <c r="F1326" s="13">
        <f>value(Txn_Details!K1326)</f>
        <v>125</v>
      </c>
    </row>
    <row r="1327">
      <c r="A1327" s="13" t="str">
        <f>Txn_Details!G1327</f>
        <v>ORDER1338</v>
      </c>
      <c r="B1327" s="14">
        <f>Txn_Details!F1327</f>
        <v>45412</v>
      </c>
      <c r="C1327" s="13" t="str">
        <f>Txn_Details!H1327</f>
        <v>CUST1520</v>
      </c>
      <c r="D1327" s="13" t="str">
        <f>Txn_Details!I1327</f>
        <v>Apples</v>
      </c>
      <c r="E1327" s="13">
        <f>VALUE(Txn_Details!J1327)</f>
        <v>1</v>
      </c>
      <c r="F1327" s="13">
        <f>value(Txn_Details!K1327)</f>
        <v>75</v>
      </c>
    </row>
    <row r="1328">
      <c r="A1328" s="13" t="str">
        <f>Txn_Details!G1328</f>
        <v>ORDER1337</v>
      </c>
      <c r="B1328" s="14">
        <f>Txn_Details!F1328</f>
        <v>45412</v>
      </c>
      <c r="C1328" s="13" t="str">
        <f>Txn_Details!H1328</f>
        <v>CUST3704</v>
      </c>
      <c r="D1328" s="13" t="str">
        <f>Txn_Details!I1328</f>
        <v>Bananas</v>
      </c>
      <c r="E1328" s="13">
        <f>VALUE(Txn_Details!J1328)</f>
        <v>1</v>
      </c>
      <c r="F1328" s="13">
        <f>value(Txn_Details!K1328)</f>
        <v>25</v>
      </c>
    </row>
    <row r="1329">
      <c r="A1329" s="13" t="str">
        <f>Txn_Details!G1329</f>
        <v>ORDER1337</v>
      </c>
      <c r="B1329" s="14">
        <f>Txn_Details!F1329</f>
        <v>45412</v>
      </c>
      <c r="C1329" s="13" t="str">
        <f>Txn_Details!H1329</f>
        <v>CUST3704</v>
      </c>
      <c r="D1329" s="13" t="str">
        <f>Txn_Details!I1329</f>
        <v>Potatoes</v>
      </c>
      <c r="E1329" s="13">
        <f>VALUE(Txn_Details!J1329)</f>
        <v>1</v>
      </c>
      <c r="F1329" s="13">
        <f>value(Txn_Details!K1329)</f>
        <v>15</v>
      </c>
    </row>
    <row r="1330">
      <c r="A1330" s="13" t="str">
        <f>Txn_Details!G1330</f>
        <v>ORDER1336</v>
      </c>
      <c r="B1330" s="14">
        <f>Txn_Details!F1330</f>
        <v>45412</v>
      </c>
      <c r="C1330" s="13" t="str">
        <f>Txn_Details!H1330</f>
        <v>CUST3521</v>
      </c>
      <c r="D1330" s="13" t="str">
        <f>Txn_Details!I1330</f>
        <v>Onions</v>
      </c>
      <c r="E1330" s="13">
        <f>VALUE(Txn_Details!J1330)</f>
        <v>1</v>
      </c>
      <c r="F1330" s="13">
        <f>value(Txn_Details!K1330)</f>
        <v>12.5</v>
      </c>
    </row>
    <row r="1331">
      <c r="A1331" s="13" t="str">
        <f>Txn_Details!G1331</f>
        <v>ORDER1336</v>
      </c>
      <c r="B1331" s="14">
        <f>Txn_Details!F1331</f>
        <v>45412</v>
      </c>
      <c r="C1331" s="13" t="str">
        <f>Txn_Details!H1331</f>
        <v>CUST3521</v>
      </c>
      <c r="D1331" s="13" t="str">
        <f>Txn_Details!I1331</f>
        <v>Paneer</v>
      </c>
      <c r="E1331" s="13">
        <f>VALUE(Txn_Details!J1331)</f>
        <v>2</v>
      </c>
      <c r="F1331" s="13">
        <f>value(Txn_Details!K1331)</f>
        <v>80</v>
      </c>
    </row>
    <row r="1332">
      <c r="A1332" s="13" t="str">
        <f>Txn_Details!G1332</f>
        <v>ORDER1335</v>
      </c>
      <c r="B1332" s="14">
        <f>Txn_Details!F1332</f>
        <v>45412</v>
      </c>
      <c r="C1332" s="13" t="str">
        <f>Txn_Details!H1332</f>
        <v>CUST8105</v>
      </c>
      <c r="D1332" s="13" t="str">
        <f>Txn_Details!I1332</f>
        <v>Butter</v>
      </c>
      <c r="E1332" s="13">
        <f>VALUE(Txn_Details!J1332)</f>
        <v>1</v>
      </c>
      <c r="F1332" s="13">
        <f>value(Txn_Details!K1332)</f>
        <v>125</v>
      </c>
    </row>
    <row r="1333">
      <c r="A1333" s="13" t="str">
        <f>Txn_Details!G1333</f>
        <v>ORDER1335</v>
      </c>
      <c r="B1333" s="14">
        <f>Txn_Details!F1333</f>
        <v>45412</v>
      </c>
      <c r="C1333" s="13" t="str">
        <f>Txn_Details!H1333</f>
        <v>CUST8105</v>
      </c>
      <c r="D1333" s="13" t="str">
        <f>Txn_Details!I1333</f>
        <v>CheeseSlices</v>
      </c>
      <c r="E1333" s="13">
        <f>VALUE(Txn_Details!J1333)</f>
        <v>1</v>
      </c>
      <c r="F1333" s="13">
        <f>value(Txn_Details!K1333)</f>
        <v>60</v>
      </c>
    </row>
    <row r="1334">
      <c r="A1334" s="13" t="str">
        <f>Txn_Details!G1334</f>
        <v>ORDER1334</v>
      </c>
      <c r="B1334" s="14">
        <f>Txn_Details!F1334</f>
        <v>45412</v>
      </c>
      <c r="C1334" s="13" t="str">
        <f>Txn_Details!H1334</f>
        <v>CUST1185</v>
      </c>
      <c r="D1334" s="13" t="str">
        <f>Txn_Details!I1334</f>
        <v>Sugar</v>
      </c>
      <c r="E1334" s="13">
        <f>VALUE(Txn_Details!J1334)</f>
        <v>1</v>
      </c>
      <c r="F1334" s="13">
        <f>value(Txn_Details!K1334)</f>
        <v>22.5</v>
      </c>
    </row>
    <row r="1335">
      <c r="A1335" s="13" t="str">
        <f>Txn_Details!G1335</f>
        <v>ORDER1334</v>
      </c>
      <c r="B1335" s="14">
        <f>Txn_Details!F1335</f>
        <v>45412</v>
      </c>
      <c r="C1335" s="13" t="str">
        <f>Txn_Details!H1335</f>
        <v>CUST1185</v>
      </c>
      <c r="D1335" s="13" t="str">
        <f>Txn_Details!I1335</f>
        <v>CookingOil</v>
      </c>
      <c r="E1335" s="13">
        <f>VALUE(Txn_Details!J1335)</f>
        <v>1</v>
      </c>
      <c r="F1335" s="13">
        <f>value(Txn_Details!K1335)</f>
        <v>75</v>
      </c>
    </row>
    <row r="1336">
      <c r="A1336" s="13" t="str">
        <f>Txn_Details!G1336</f>
        <v>ORDER1333</v>
      </c>
      <c r="B1336" s="14">
        <f>Txn_Details!F1336</f>
        <v>45412</v>
      </c>
      <c r="C1336" s="13" t="str">
        <f>Txn_Details!H1336</f>
        <v>CUST4022</v>
      </c>
      <c r="D1336" s="13" t="str">
        <f>Txn_Details!I1336</f>
        <v>TeaLeaves</v>
      </c>
      <c r="E1336" s="13">
        <f>VALUE(Txn_Details!J1336)</f>
        <v>1</v>
      </c>
      <c r="F1336" s="13">
        <f>value(Txn_Details!K1336)</f>
        <v>60</v>
      </c>
    </row>
    <row r="1337">
      <c r="A1337" s="13" t="str">
        <f>Txn_Details!G1337</f>
        <v>ORDER1333</v>
      </c>
      <c r="B1337" s="14">
        <f>Txn_Details!F1337</f>
        <v>45412</v>
      </c>
      <c r="C1337" s="13" t="str">
        <f>Txn_Details!H1337</f>
        <v>CUST4022</v>
      </c>
      <c r="D1337" s="13" t="str">
        <f>Txn_Details!I1337</f>
        <v>CoffeePowder</v>
      </c>
      <c r="E1337" s="13">
        <f>VALUE(Txn_Details!J1337)</f>
        <v>1</v>
      </c>
      <c r="F1337" s="13">
        <f>value(Txn_Details!K1337)</f>
        <v>45</v>
      </c>
    </row>
    <row r="1338">
      <c r="A1338" s="13" t="str">
        <f>Txn_Details!G1338</f>
        <v>ORDER1332</v>
      </c>
      <c r="B1338" s="14">
        <f>Txn_Details!F1338</f>
        <v>45412</v>
      </c>
      <c r="C1338" s="13" t="str">
        <f>Txn_Details!H1338</f>
        <v>CUST7043</v>
      </c>
      <c r="D1338" s="13" t="str">
        <f>Txn_Details!I1338</f>
        <v>Biscuits</v>
      </c>
      <c r="E1338" s="13">
        <f>VALUE(Txn_Details!J1338)</f>
        <v>1</v>
      </c>
      <c r="F1338" s="13">
        <f>value(Txn_Details!K1338)</f>
        <v>20</v>
      </c>
    </row>
    <row r="1339">
      <c r="A1339" s="13" t="str">
        <f>Txn_Details!G1339</f>
        <v>ORDER1332</v>
      </c>
      <c r="B1339" s="14">
        <f>Txn_Details!F1339</f>
        <v>45412</v>
      </c>
      <c r="C1339" s="13" t="str">
        <f>Txn_Details!H1339</f>
        <v>CUST7043</v>
      </c>
      <c r="D1339" s="13" t="str">
        <f>Txn_Details!I1339</f>
        <v>Chocolates</v>
      </c>
      <c r="E1339" s="13">
        <f>VALUE(Txn_Details!J1339)</f>
        <v>2</v>
      </c>
      <c r="F1339" s="13">
        <f>value(Txn_Details!K1339)</f>
        <v>100</v>
      </c>
    </row>
    <row r="1340">
      <c r="A1340" s="13" t="str">
        <f>Txn_Details!G1340</f>
        <v>ORDER1331</v>
      </c>
      <c r="B1340" s="14">
        <f>Txn_Details!F1340</f>
        <v>45412</v>
      </c>
      <c r="C1340" s="13" t="str">
        <f>Txn_Details!H1340</f>
        <v>CUST7965</v>
      </c>
      <c r="D1340" s="13" t="str">
        <f>Txn_Details!I1340</f>
        <v>IceCream</v>
      </c>
      <c r="E1340" s="13">
        <f>VALUE(Txn_Details!J1340)</f>
        <v>1</v>
      </c>
      <c r="F1340" s="13">
        <f>value(Txn_Details!K1340)</f>
        <v>90</v>
      </c>
    </row>
    <row r="1341">
      <c r="A1341" s="13" t="str">
        <f>Txn_Details!G1341</f>
        <v>ORDER1331</v>
      </c>
      <c r="B1341" s="14">
        <f>Txn_Details!F1341</f>
        <v>45412</v>
      </c>
      <c r="C1341" s="13" t="str">
        <f>Txn_Details!H1341</f>
        <v>CUST7965</v>
      </c>
      <c r="D1341" s="13" t="str">
        <f>Txn_Details!I1341</f>
        <v>SoftDrink</v>
      </c>
      <c r="E1341" s="13">
        <f>VALUE(Txn_Details!J1341)</f>
        <v>2</v>
      </c>
      <c r="F1341" s="13">
        <f>value(Txn_Details!K1341)</f>
        <v>100</v>
      </c>
    </row>
    <row r="1342">
      <c r="A1342" s="13" t="str">
        <f>Txn_Details!G1342</f>
        <v>ORDER1330</v>
      </c>
      <c r="B1342" s="14">
        <f>Txn_Details!F1342</f>
        <v>45412</v>
      </c>
      <c r="C1342" s="13" t="str">
        <f>Txn_Details!H1342</f>
        <v>CUST6869</v>
      </c>
      <c r="D1342" s="13" t="str">
        <f>Txn_Details!I1342</f>
        <v>BasmatiRice</v>
      </c>
      <c r="E1342" s="13">
        <f>VALUE(Txn_Details!J1342)</f>
        <v>1</v>
      </c>
      <c r="F1342" s="13">
        <f>value(Txn_Details!K1342)</f>
        <v>60</v>
      </c>
    </row>
    <row r="1343">
      <c r="A1343" s="13" t="str">
        <f>Txn_Details!G1343</f>
        <v>ORDER1330</v>
      </c>
      <c r="B1343" s="14">
        <f>Txn_Details!F1343</f>
        <v>45412</v>
      </c>
      <c r="C1343" s="13" t="str">
        <f>Txn_Details!H1343</f>
        <v>CUST6869</v>
      </c>
      <c r="D1343" s="13" t="str">
        <f>Txn_Details!I1343</f>
        <v>WholeWheatBread</v>
      </c>
      <c r="E1343" s="13">
        <f>VALUE(Txn_Details!J1343)</f>
        <v>1</v>
      </c>
      <c r="F1343" s="13">
        <f>value(Txn_Details!K1343)</f>
        <v>20</v>
      </c>
    </row>
    <row r="1344">
      <c r="A1344" s="13" t="str">
        <f>Txn_Details!G1344</f>
        <v>ORDER1329</v>
      </c>
      <c r="B1344" s="14">
        <f>Txn_Details!F1344</f>
        <v>45412</v>
      </c>
      <c r="C1344" s="13" t="str">
        <f>Txn_Details!H1344</f>
        <v>CUST3384</v>
      </c>
      <c r="D1344" s="13" t="str">
        <f>Txn_Details!I1344</f>
        <v>FreshMilk</v>
      </c>
      <c r="E1344" s="13">
        <f>VALUE(Txn_Details!J1344)</f>
        <v>1</v>
      </c>
      <c r="F1344" s="13">
        <f>value(Txn_Details!K1344)</f>
        <v>30</v>
      </c>
    </row>
    <row r="1345">
      <c r="A1345" s="13" t="str">
        <f>Txn_Details!G1345</f>
        <v>ORDER1329</v>
      </c>
      <c r="B1345" s="14">
        <f>Txn_Details!F1345</f>
        <v>45412</v>
      </c>
      <c r="C1345" s="13" t="str">
        <f>Txn_Details!H1345</f>
        <v>CUST3384</v>
      </c>
      <c r="D1345" s="13" t="str">
        <f>Txn_Details!I1345</f>
        <v>Eggs</v>
      </c>
      <c r="E1345" s="13">
        <f>VALUE(Txn_Details!J1345)</f>
        <v>2</v>
      </c>
      <c r="F1345" s="13">
        <f>value(Txn_Details!K1345)</f>
        <v>80</v>
      </c>
    </row>
    <row r="1346">
      <c r="A1346" s="13" t="str">
        <f>Txn_Details!G1346</f>
        <v>ORDER1328</v>
      </c>
      <c r="B1346" s="14">
        <f>Txn_Details!F1346</f>
        <v>45412</v>
      </c>
      <c r="C1346" s="13" t="str">
        <f>Txn_Details!H1346</f>
        <v>CUST2658</v>
      </c>
      <c r="D1346" s="13" t="str">
        <f>Txn_Details!I1346</f>
        <v>ChickenBreast</v>
      </c>
      <c r="E1346" s="13">
        <f>VALUE(Txn_Details!J1346)</f>
        <v>1</v>
      </c>
      <c r="F1346" s="13">
        <f>value(Txn_Details!K1346)</f>
        <v>125</v>
      </c>
    </row>
    <row r="1347">
      <c r="A1347" s="13" t="str">
        <f>Txn_Details!G1347</f>
        <v>ORDER1328</v>
      </c>
      <c r="B1347" s="14">
        <f>Txn_Details!F1347</f>
        <v>45412</v>
      </c>
      <c r="C1347" s="13" t="str">
        <f>Txn_Details!H1347</f>
        <v>CUST2658</v>
      </c>
      <c r="D1347" s="13" t="str">
        <f>Txn_Details!I1347</f>
        <v>Apples</v>
      </c>
      <c r="E1347" s="13">
        <f>VALUE(Txn_Details!J1347)</f>
        <v>1</v>
      </c>
      <c r="F1347" s="13">
        <f>value(Txn_Details!K1347)</f>
        <v>75</v>
      </c>
    </row>
    <row r="1348">
      <c r="A1348" s="13" t="str">
        <f>Txn_Details!G1348</f>
        <v>ORDER1327</v>
      </c>
      <c r="B1348" s="14">
        <f>Txn_Details!F1348</f>
        <v>45412</v>
      </c>
      <c r="C1348" s="13" t="str">
        <f>Txn_Details!H1348</f>
        <v>CUST4675</v>
      </c>
      <c r="D1348" s="13" t="str">
        <f>Txn_Details!I1348</f>
        <v>Bananas</v>
      </c>
      <c r="E1348" s="13">
        <f>VALUE(Txn_Details!J1348)</f>
        <v>1</v>
      </c>
      <c r="F1348" s="13">
        <f>value(Txn_Details!K1348)</f>
        <v>25</v>
      </c>
    </row>
    <row r="1349">
      <c r="A1349" s="13" t="str">
        <f>Txn_Details!G1349</f>
        <v>ORDER1327</v>
      </c>
      <c r="B1349" s="14">
        <f>Txn_Details!F1349</f>
        <v>45412</v>
      </c>
      <c r="C1349" s="13" t="str">
        <f>Txn_Details!H1349</f>
        <v>CUST4675</v>
      </c>
      <c r="D1349" s="13" t="str">
        <f>Txn_Details!I1349</f>
        <v>Potatoes</v>
      </c>
      <c r="E1349" s="13">
        <f>VALUE(Txn_Details!J1349)</f>
        <v>1</v>
      </c>
      <c r="F1349" s="13">
        <f>value(Txn_Details!K1349)</f>
        <v>15</v>
      </c>
    </row>
    <row r="1350">
      <c r="A1350" s="13" t="str">
        <f>Txn_Details!G1350</f>
        <v>ORDER1326</v>
      </c>
      <c r="B1350" s="14">
        <f>Txn_Details!F1350</f>
        <v>45412</v>
      </c>
      <c r="C1350" s="13" t="str">
        <f>Txn_Details!H1350</f>
        <v>CUST7626</v>
      </c>
      <c r="D1350" s="13" t="str">
        <f>Txn_Details!I1350</f>
        <v>Onions</v>
      </c>
      <c r="E1350" s="13">
        <f>VALUE(Txn_Details!J1350)</f>
        <v>1</v>
      </c>
      <c r="F1350" s="13">
        <f>value(Txn_Details!K1350)</f>
        <v>12.5</v>
      </c>
    </row>
    <row r="1351">
      <c r="A1351" s="13" t="str">
        <f>Txn_Details!G1351</f>
        <v>ORDER1326</v>
      </c>
      <c r="B1351" s="14">
        <f>Txn_Details!F1351</f>
        <v>45412</v>
      </c>
      <c r="C1351" s="13" t="str">
        <f>Txn_Details!H1351</f>
        <v>CUST7626</v>
      </c>
      <c r="D1351" s="13" t="str">
        <f>Txn_Details!I1351</f>
        <v>Paneer</v>
      </c>
      <c r="E1351" s="13">
        <f>VALUE(Txn_Details!J1351)</f>
        <v>2</v>
      </c>
      <c r="F1351" s="13">
        <f>value(Txn_Details!K1351)</f>
        <v>80</v>
      </c>
    </row>
    <row r="1352">
      <c r="A1352" s="13" t="str">
        <f>Txn_Details!G1352</f>
        <v>ORDER1325</v>
      </c>
      <c r="B1352" s="14">
        <f>Txn_Details!F1352</f>
        <v>45412</v>
      </c>
      <c r="C1352" s="13" t="str">
        <f>Txn_Details!H1352</f>
        <v>CUST6327</v>
      </c>
      <c r="D1352" s="13" t="str">
        <f>Txn_Details!I1352</f>
        <v>Butter</v>
      </c>
      <c r="E1352" s="13">
        <f>VALUE(Txn_Details!J1352)</f>
        <v>2</v>
      </c>
      <c r="F1352" s="13">
        <f>value(Txn_Details!K1352)</f>
        <v>250</v>
      </c>
    </row>
    <row r="1353">
      <c r="A1353" s="13" t="str">
        <f>Txn_Details!G1353</f>
        <v>ORDER1325</v>
      </c>
      <c r="B1353" s="14">
        <f>Txn_Details!F1353</f>
        <v>45412</v>
      </c>
      <c r="C1353" s="13" t="str">
        <f>Txn_Details!H1353</f>
        <v>CUST6327</v>
      </c>
      <c r="D1353" s="13" t="str">
        <f>Txn_Details!I1353</f>
        <v>CheeseSlices</v>
      </c>
      <c r="E1353" s="13">
        <f>VALUE(Txn_Details!J1353)</f>
        <v>1</v>
      </c>
      <c r="F1353" s="13">
        <f>value(Txn_Details!K1353)</f>
        <v>60</v>
      </c>
    </row>
    <row r="1354">
      <c r="A1354" s="13" t="str">
        <f>Txn_Details!G1354</f>
        <v>ORDER1324</v>
      </c>
      <c r="B1354" s="14">
        <f>Txn_Details!F1354</f>
        <v>45412</v>
      </c>
      <c r="C1354" s="13" t="str">
        <f>Txn_Details!H1354</f>
        <v>CUST7909</v>
      </c>
      <c r="D1354" s="13" t="str">
        <f>Txn_Details!I1354</f>
        <v>Sugar</v>
      </c>
      <c r="E1354" s="13">
        <f>VALUE(Txn_Details!J1354)</f>
        <v>1</v>
      </c>
      <c r="F1354" s="13">
        <f>value(Txn_Details!K1354)</f>
        <v>22.5</v>
      </c>
    </row>
    <row r="1355">
      <c r="A1355" s="13" t="str">
        <f>Txn_Details!G1355</f>
        <v>ORDER1324</v>
      </c>
      <c r="B1355" s="14">
        <f>Txn_Details!F1355</f>
        <v>45412</v>
      </c>
      <c r="C1355" s="13" t="str">
        <f>Txn_Details!H1355</f>
        <v>CUST7909</v>
      </c>
      <c r="D1355" s="13" t="str">
        <f>Txn_Details!I1355</f>
        <v>CookingOil</v>
      </c>
      <c r="E1355" s="13">
        <f>VALUE(Txn_Details!J1355)</f>
        <v>1</v>
      </c>
      <c r="F1355" s="13">
        <f>value(Txn_Details!K1355)</f>
        <v>75</v>
      </c>
    </row>
    <row r="1356">
      <c r="A1356" s="13" t="str">
        <f>Txn_Details!G1356</f>
        <v>ORDER1323</v>
      </c>
      <c r="B1356" s="14">
        <f>Txn_Details!F1356</f>
        <v>45412</v>
      </c>
      <c r="C1356" s="13" t="str">
        <f>Txn_Details!H1356</f>
        <v>CUST8836</v>
      </c>
      <c r="D1356" s="13" t="str">
        <f>Txn_Details!I1356</f>
        <v>TeaLeaves</v>
      </c>
      <c r="E1356" s="13">
        <f>VALUE(Txn_Details!J1356)</f>
        <v>2</v>
      </c>
      <c r="F1356" s="13">
        <f>value(Txn_Details!K1356)</f>
        <v>120</v>
      </c>
    </row>
    <row r="1357">
      <c r="A1357" s="13" t="str">
        <f>Txn_Details!G1357</f>
        <v>ORDER1323</v>
      </c>
      <c r="B1357" s="14">
        <f>Txn_Details!F1357</f>
        <v>45412</v>
      </c>
      <c r="C1357" s="13" t="str">
        <f>Txn_Details!H1357</f>
        <v>CUST8836</v>
      </c>
      <c r="D1357" s="13" t="str">
        <f>Txn_Details!I1357</f>
        <v>CoffeePowder</v>
      </c>
      <c r="E1357" s="13">
        <f>VALUE(Txn_Details!J1357)</f>
        <v>1</v>
      </c>
      <c r="F1357" s="13">
        <f>value(Txn_Details!K1357)</f>
        <v>45</v>
      </c>
    </row>
    <row r="1358">
      <c r="A1358" s="13" t="str">
        <f>Txn_Details!G1358</f>
        <v>ORDER1322</v>
      </c>
      <c r="B1358" s="14">
        <f>Txn_Details!F1358</f>
        <v>45412</v>
      </c>
      <c r="C1358" s="13" t="str">
        <f>Txn_Details!H1358</f>
        <v>CUST6549</v>
      </c>
      <c r="D1358" s="13" t="str">
        <f>Txn_Details!I1358</f>
        <v>Biscuits</v>
      </c>
      <c r="E1358" s="13">
        <f>VALUE(Txn_Details!J1358)</f>
        <v>2</v>
      </c>
      <c r="F1358" s="13">
        <f>value(Txn_Details!K1358)</f>
        <v>40</v>
      </c>
    </row>
    <row r="1359">
      <c r="A1359" s="13" t="str">
        <f>Txn_Details!G1359</f>
        <v>ORDER1322</v>
      </c>
      <c r="B1359" s="14">
        <f>Txn_Details!F1359</f>
        <v>45412</v>
      </c>
      <c r="C1359" s="13" t="str">
        <f>Txn_Details!H1359</f>
        <v>CUST6549</v>
      </c>
      <c r="D1359" s="13" t="str">
        <f>Txn_Details!I1359</f>
        <v>Chocolates</v>
      </c>
      <c r="E1359" s="13">
        <f>VALUE(Txn_Details!J1359)</f>
        <v>1</v>
      </c>
      <c r="F1359" s="13">
        <f>value(Txn_Details!K1359)</f>
        <v>50</v>
      </c>
    </row>
    <row r="1360">
      <c r="A1360" s="13" t="str">
        <f>Txn_Details!G1360</f>
        <v>ORDER1321</v>
      </c>
      <c r="B1360" s="14">
        <f>Txn_Details!F1360</f>
        <v>45412</v>
      </c>
      <c r="C1360" s="13" t="str">
        <f>Txn_Details!H1360</f>
        <v>CUST5349</v>
      </c>
      <c r="D1360" s="13" t="str">
        <f>Txn_Details!I1360</f>
        <v>IceCream</v>
      </c>
      <c r="E1360" s="13">
        <f>VALUE(Txn_Details!J1360)</f>
        <v>1</v>
      </c>
      <c r="F1360" s="13">
        <f>value(Txn_Details!K1360)</f>
        <v>90</v>
      </c>
    </row>
    <row r="1361">
      <c r="A1361" s="13" t="str">
        <f>Txn_Details!G1361</f>
        <v>ORDER1321</v>
      </c>
      <c r="B1361" s="14">
        <f>Txn_Details!F1361</f>
        <v>45412</v>
      </c>
      <c r="C1361" s="13" t="str">
        <f>Txn_Details!H1361</f>
        <v>CUST5349</v>
      </c>
      <c r="D1361" s="13" t="str">
        <f>Txn_Details!I1361</f>
        <v>SoftDrink</v>
      </c>
      <c r="E1361" s="13">
        <f>VALUE(Txn_Details!J1361)</f>
        <v>1</v>
      </c>
      <c r="F1361" s="13">
        <f>value(Txn_Details!K1361)</f>
        <v>50</v>
      </c>
    </row>
    <row r="1362">
      <c r="A1362" s="13" t="str">
        <f>Txn_Details!G1362</f>
        <v>ORDER1320</v>
      </c>
      <c r="B1362" s="14">
        <f>Txn_Details!F1362</f>
        <v>45412</v>
      </c>
      <c r="C1362" s="13" t="str">
        <f>Txn_Details!H1362</f>
        <v>CUST7909</v>
      </c>
      <c r="D1362" s="13" t="str">
        <f>Txn_Details!I1362</f>
        <v>BasmatiRice</v>
      </c>
      <c r="E1362" s="13">
        <f>VALUE(Txn_Details!J1362)</f>
        <v>1</v>
      </c>
      <c r="F1362" s="13">
        <f>value(Txn_Details!K1362)</f>
        <v>60</v>
      </c>
    </row>
    <row r="1363">
      <c r="A1363" s="13" t="str">
        <f>Txn_Details!G1363</f>
        <v>ORDER1320</v>
      </c>
      <c r="B1363" s="14">
        <f>Txn_Details!F1363</f>
        <v>45412</v>
      </c>
      <c r="C1363" s="13" t="str">
        <f>Txn_Details!H1363</f>
        <v>CUST7909</v>
      </c>
      <c r="D1363" s="13" t="str">
        <f>Txn_Details!I1363</f>
        <v>WholeWheatBread</v>
      </c>
      <c r="E1363" s="13">
        <f>VALUE(Txn_Details!J1363)</f>
        <v>2</v>
      </c>
      <c r="F1363" s="13">
        <f>value(Txn_Details!K1363)</f>
        <v>40</v>
      </c>
    </row>
    <row r="1364">
      <c r="A1364" s="13" t="str">
        <f>Txn_Details!G1364</f>
        <v>ORDER1319</v>
      </c>
      <c r="B1364" s="14">
        <f>Txn_Details!F1364</f>
        <v>45412</v>
      </c>
      <c r="C1364" s="13" t="str">
        <f>Txn_Details!H1364</f>
        <v>CUST6210</v>
      </c>
      <c r="D1364" s="13" t="str">
        <f>Txn_Details!I1364</f>
        <v>FreshMilk</v>
      </c>
      <c r="E1364" s="13">
        <f>VALUE(Txn_Details!J1364)</f>
        <v>1</v>
      </c>
      <c r="F1364" s="13">
        <f>value(Txn_Details!K1364)</f>
        <v>30</v>
      </c>
    </row>
    <row r="1365">
      <c r="A1365" s="13" t="str">
        <f>Txn_Details!G1365</f>
        <v>ORDER1319</v>
      </c>
      <c r="B1365" s="14">
        <f>Txn_Details!F1365</f>
        <v>45412</v>
      </c>
      <c r="C1365" s="13" t="str">
        <f>Txn_Details!H1365</f>
        <v>CUST6210</v>
      </c>
      <c r="D1365" s="13" t="str">
        <f>Txn_Details!I1365</f>
        <v>Eggs</v>
      </c>
      <c r="E1365" s="13">
        <f>VALUE(Txn_Details!J1365)</f>
        <v>1</v>
      </c>
      <c r="F1365" s="13">
        <f>value(Txn_Details!K1365)</f>
        <v>40</v>
      </c>
    </row>
    <row r="1366">
      <c r="A1366" s="13" t="str">
        <f>Txn_Details!G1366</f>
        <v>ORDER1318</v>
      </c>
      <c r="B1366" s="14">
        <f>Txn_Details!F1366</f>
        <v>45411</v>
      </c>
      <c r="C1366" s="13" t="str">
        <f>Txn_Details!H1366</f>
        <v>CUST3153</v>
      </c>
      <c r="D1366" s="13" t="str">
        <f>Txn_Details!I1366</f>
        <v>ChickenBreast</v>
      </c>
      <c r="E1366" s="13">
        <f>VALUE(Txn_Details!J1366)</f>
        <v>1</v>
      </c>
      <c r="F1366" s="13">
        <f>value(Txn_Details!K1366)</f>
        <v>125</v>
      </c>
    </row>
    <row r="1367">
      <c r="A1367" s="13" t="str">
        <f>Txn_Details!G1367</f>
        <v>ORDER1318</v>
      </c>
      <c r="B1367" s="14">
        <f>Txn_Details!F1367</f>
        <v>45411</v>
      </c>
      <c r="C1367" s="13" t="str">
        <f>Txn_Details!H1367</f>
        <v>CUST3153</v>
      </c>
      <c r="D1367" s="13" t="str">
        <f>Txn_Details!I1367</f>
        <v>Apples</v>
      </c>
      <c r="E1367" s="13">
        <f>VALUE(Txn_Details!J1367)</f>
        <v>2</v>
      </c>
      <c r="F1367" s="13">
        <f>value(Txn_Details!K1367)</f>
        <v>150</v>
      </c>
    </row>
    <row r="1368">
      <c r="A1368" s="13" t="str">
        <f>Txn_Details!G1368</f>
        <v>ORDER1317</v>
      </c>
      <c r="B1368" s="14">
        <f>Txn_Details!F1368</f>
        <v>45411</v>
      </c>
      <c r="C1368" s="13" t="str">
        <f>Txn_Details!H1368</f>
        <v>CUST6549</v>
      </c>
      <c r="D1368" s="13" t="str">
        <f>Txn_Details!I1368</f>
        <v>Bananas</v>
      </c>
      <c r="E1368" s="13">
        <f>VALUE(Txn_Details!J1368)</f>
        <v>1</v>
      </c>
      <c r="F1368" s="13">
        <f>value(Txn_Details!K1368)</f>
        <v>25</v>
      </c>
    </row>
    <row r="1369">
      <c r="A1369" s="13" t="str">
        <f>Txn_Details!G1369</f>
        <v>ORDER1317</v>
      </c>
      <c r="B1369" s="14">
        <f>Txn_Details!F1369</f>
        <v>45411</v>
      </c>
      <c r="C1369" s="13" t="str">
        <f>Txn_Details!H1369</f>
        <v>CUST6549</v>
      </c>
      <c r="D1369" s="13" t="str">
        <f>Txn_Details!I1369</f>
        <v>Potatoes</v>
      </c>
      <c r="E1369" s="13">
        <f>VALUE(Txn_Details!J1369)</f>
        <v>1</v>
      </c>
      <c r="F1369" s="13">
        <f>value(Txn_Details!K1369)</f>
        <v>15</v>
      </c>
    </row>
    <row r="1370">
      <c r="A1370" s="13" t="str">
        <f>Txn_Details!G1370</f>
        <v>ORDER1316</v>
      </c>
      <c r="B1370" s="14">
        <f>Txn_Details!F1370</f>
        <v>45411</v>
      </c>
      <c r="C1370" s="13" t="str">
        <f>Txn_Details!H1370</f>
        <v>CUST3704</v>
      </c>
      <c r="D1370" s="13" t="str">
        <f>Txn_Details!I1370</f>
        <v>Onions</v>
      </c>
      <c r="E1370" s="13">
        <f>VALUE(Txn_Details!J1370)</f>
        <v>1</v>
      </c>
      <c r="F1370" s="13">
        <f>value(Txn_Details!K1370)</f>
        <v>12.5</v>
      </c>
    </row>
    <row r="1371">
      <c r="A1371" s="13" t="str">
        <f>Txn_Details!G1371</f>
        <v>ORDER1316</v>
      </c>
      <c r="B1371" s="14">
        <f>Txn_Details!F1371</f>
        <v>45411</v>
      </c>
      <c r="C1371" s="13" t="str">
        <f>Txn_Details!H1371</f>
        <v>CUST3704</v>
      </c>
      <c r="D1371" s="13" t="str">
        <f>Txn_Details!I1371</f>
        <v>Paneer</v>
      </c>
      <c r="E1371" s="13">
        <f>VALUE(Txn_Details!J1371)</f>
        <v>1</v>
      </c>
      <c r="F1371" s="13">
        <f>value(Txn_Details!K1371)</f>
        <v>40</v>
      </c>
    </row>
    <row r="1372">
      <c r="A1372" s="13" t="str">
        <f>Txn_Details!G1372</f>
        <v>ORDER1315</v>
      </c>
      <c r="B1372" s="14">
        <f>Txn_Details!F1372</f>
        <v>45411</v>
      </c>
      <c r="C1372" s="13" t="str">
        <f>Txn_Details!H1372</f>
        <v>CUST2970</v>
      </c>
      <c r="D1372" s="13" t="str">
        <f>Txn_Details!I1372</f>
        <v>Butter</v>
      </c>
      <c r="E1372" s="13">
        <f>VALUE(Txn_Details!J1372)</f>
        <v>1</v>
      </c>
      <c r="F1372" s="13">
        <f>value(Txn_Details!K1372)</f>
        <v>125</v>
      </c>
    </row>
    <row r="1373">
      <c r="A1373" s="13" t="str">
        <f>Txn_Details!G1373</f>
        <v>ORDER1315</v>
      </c>
      <c r="B1373" s="14">
        <f>Txn_Details!F1373</f>
        <v>45411</v>
      </c>
      <c r="C1373" s="13" t="str">
        <f>Txn_Details!H1373</f>
        <v>CUST2970</v>
      </c>
      <c r="D1373" s="13" t="str">
        <f>Txn_Details!I1373</f>
        <v>CheeseSlices</v>
      </c>
      <c r="E1373" s="13">
        <f>VALUE(Txn_Details!J1373)</f>
        <v>1</v>
      </c>
      <c r="F1373" s="13">
        <f>value(Txn_Details!K1373)</f>
        <v>60</v>
      </c>
    </row>
    <row r="1374">
      <c r="A1374" s="13" t="str">
        <f>Txn_Details!G1374</f>
        <v>ORDER1314</v>
      </c>
      <c r="B1374" s="14">
        <f>Txn_Details!F1374</f>
        <v>45411</v>
      </c>
      <c r="C1374" s="13" t="str">
        <f>Txn_Details!H1374</f>
        <v>CUST1960</v>
      </c>
      <c r="D1374" s="13" t="str">
        <f>Txn_Details!I1374</f>
        <v>Sugar</v>
      </c>
      <c r="E1374" s="13">
        <f>VALUE(Txn_Details!J1374)</f>
        <v>2</v>
      </c>
      <c r="F1374" s="13">
        <f>value(Txn_Details!K1374)</f>
        <v>45</v>
      </c>
    </row>
    <row r="1375">
      <c r="A1375" s="13" t="str">
        <f>Txn_Details!G1375</f>
        <v>ORDER1314</v>
      </c>
      <c r="B1375" s="14">
        <f>Txn_Details!F1375</f>
        <v>45411</v>
      </c>
      <c r="C1375" s="13" t="str">
        <f>Txn_Details!H1375</f>
        <v>CUST1960</v>
      </c>
      <c r="D1375" s="13" t="str">
        <f>Txn_Details!I1375</f>
        <v>CookingOil</v>
      </c>
      <c r="E1375" s="13">
        <f>VALUE(Txn_Details!J1375)</f>
        <v>1</v>
      </c>
      <c r="F1375" s="13">
        <f>value(Txn_Details!K1375)</f>
        <v>75</v>
      </c>
    </row>
    <row r="1376">
      <c r="A1376" s="13" t="str">
        <f>Txn_Details!G1376</f>
        <v>ORDER1313</v>
      </c>
      <c r="B1376" s="14">
        <f>Txn_Details!F1376</f>
        <v>45411</v>
      </c>
      <c r="C1376" s="13" t="str">
        <f>Txn_Details!H1376</f>
        <v>CUST5349</v>
      </c>
      <c r="D1376" s="13" t="str">
        <f>Txn_Details!I1376</f>
        <v>TeaLeaves</v>
      </c>
      <c r="E1376" s="13">
        <f>VALUE(Txn_Details!J1376)</f>
        <v>1</v>
      </c>
      <c r="F1376" s="13">
        <f>value(Txn_Details!K1376)</f>
        <v>60</v>
      </c>
    </row>
    <row r="1377">
      <c r="A1377" s="13" t="str">
        <f>Txn_Details!G1377</f>
        <v>ORDER1313</v>
      </c>
      <c r="B1377" s="14">
        <f>Txn_Details!F1377</f>
        <v>45411</v>
      </c>
      <c r="C1377" s="13" t="str">
        <f>Txn_Details!H1377</f>
        <v>CUST5349</v>
      </c>
      <c r="D1377" s="13" t="str">
        <f>Txn_Details!I1377</f>
        <v>CoffeePowder</v>
      </c>
      <c r="E1377" s="13">
        <f>VALUE(Txn_Details!J1377)</f>
        <v>1</v>
      </c>
      <c r="F1377" s="13">
        <f>value(Txn_Details!K1377)</f>
        <v>45</v>
      </c>
    </row>
    <row r="1378">
      <c r="A1378" s="13" t="str">
        <f>Txn_Details!G1378</f>
        <v>ORDER1312</v>
      </c>
      <c r="B1378" s="14">
        <f>Txn_Details!F1378</f>
        <v>45411</v>
      </c>
      <c r="C1378" s="13" t="str">
        <f>Txn_Details!H1378</f>
        <v>CUST4759</v>
      </c>
      <c r="D1378" s="13" t="str">
        <f>Txn_Details!I1378</f>
        <v>Biscuits</v>
      </c>
      <c r="E1378" s="13">
        <f>VALUE(Txn_Details!J1378)</f>
        <v>2</v>
      </c>
      <c r="F1378" s="13">
        <f>value(Txn_Details!K1378)</f>
        <v>40</v>
      </c>
    </row>
    <row r="1379">
      <c r="A1379" s="13" t="str">
        <f>Txn_Details!G1379</f>
        <v>ORDER1312</v>
      </c>
      <c r="B1379" s="14">
        <f>Txn_Details!F1379</f>
        <v>45411</v>
      </c>
      <c r="C1379" s="13" t="str">
        <f>Txn_Details!H1379</f>
        <v>CUST4759</v>
      </c>
      <c r="D1379" s="13" t="str">
        <f>Txn_Details!I1379</f>
        <v>Chocolates</v>
      </c>
      <c r="E1379" s="13">
        <f>VALUE(Txn_Details!J1379)</f>
        <v>2</v>
      </c>
      <c r="F1379" s="13">
        <f>value(Txn_Details!K1379)</f>
        <v>100</v>
      </c>
    </row>
    <row r="1380">
      <c r="A1380" s="13" t="str">
        <f>Txn_Details!G1380</f>
        <v>ORDER1311</v>
      </c>
      <c r="B1380" s="14">
        <f>Txn_Details!F1380</f>
        <v>45411</v>
      </c>
      <c r="C1380" s="13" t="str">
        <f>Txn_Details!H1380</f>
        <v>CUST8616</v>
      </c>
      <c r="D1380" s="13" t="str">
        <f>Txn_Details!I1380</f>
        <v>IceCream</v>
      </c>
      <c r="E1380" s="13">
        <f>VALUE(Txn_Details!J1380)</f>
        <v>1</v>
      </c>
      <c r="F1380" s="13">
        <f>value(Txn_Details!K1380)</f>
        <v>90</v>
      </c>
    </row>
    <row r="1381">
      <c r="A1381" s="13" t="str">
        <f>Txn_Details!G1381</f>
        <v>ORDER1311</v>
      </c>
      <c r="B1381" s="14">
        <f>Txn_Details!F1381</f>
        <v>45411</v>
      </c>
      <c r="C1381" s="13" t="str">
        <f>Txn_Details!H1381</f>
        <v>CUST8616</v>
      </c>
      <c r="D1381" s="13" t="str">
        <f>Txn_Details!I1381</f>
        <v>SoftDrink</v>
      </c>
      <c r="E1381" s="13">
        <f>VALUE(Txn_Details!J1381)</f>
        <v>1</v>
      </c>
      <c r="F1381" s="13">
        <f>value(Txn_Details!K1381)</f>
        <v>50</v>
      </c>
    </row>
    <row r="1382">
      <c r="A1382" s="13" t="str">
        <f>Txn_Details!G1382</f>
        <v>ORDER1310</v>
      </c>
      <c r="B1382" s="14">
        <f>Txn_Details!F1382</f>
        <v>45411</v>
      </c>
      <c r="C1382" s="13" t="str">
        <f>Txn_Details!H1382</f>
        <v>CUST6210</v>
      </c>
      <c r="D1382" s="13" t="str">
        <f>Txn_Details!I1382</f>
        <v>BasmatiRice</v>
      </c>
      <c r="E1382" s="13">
        <f>VALUE(Txn_Details!J1382)</f>
        <v>1</v>
      </c>
      <c r="F1382" s="13">
        <f>value(Txn_Details!K1382)</f>
        <v>60</v>
      </c>
    </row>
    <row r="1383">
      <c r="A1383" s="13" t="str">
        <f>Txn_Details!G1383</f>
        <v>ORDER1310</v>
      </c>
      <c r="B1383" s="14">
        <f>Txn_Details!F1383</f>
        <v>45411</v>
      </c>
      <c r="C1383" s="13" t="str">
        <f>Txn_Details!H1383</f>
        <v>CUST6210</v>
      </c>
      <c r="D1383" s="13" t="str">
        <f>Txn_Details!I1383</f>
        <v>WholeWheatBread</v>
      </c>
      <c r="E1383" s="13">
        <f>VALUE(Txn_Details!J1383)</f>
        <v>1</v>
      </c>
      <c r="F1383" s="13">
        <f>value(Txn_Details!K1383)</f>
        <v>20</v>
      </c>
    </row>
    <row r="1384">
      <c r="A1384" s="13" t="str">
        <f>Txn_Details!G1384</f>
        <v>ORDER1309</v>
      </c>
      <c r="B1384" s="14">
        <f>Txn_Details!F1384</f>
        <v>45411</v>
      </c>
      <c r="C1384" s="13" t="str">
        <f>Txn_Details!H1384</f>
        <v>CUST9482</v>
      </c>
      <c r="D1384" s="13" t="str">
        <f>Txn_Details!I1384</f>
        <v>FreshMilk</v>
      </c>
      <c r="E1384" s="13">
        <f>VALUE(Txn_Details!J1384)</f>
        <v>1</v>
      </c>
      <c r="F1384" s="13">
        <f>value(Txn_Details!K1384)</f>
        <v>30</v>
      </c>
    </row>
    <row r="1385">
      <c r="A1385" s="13" t="str">
        <f>Txn_Details!G1385</f>
        <v>ORDER1309</v>
      </c>
      <c r="B1385" s="14">
        <f>Txn_Details!F1385</f>
        <v>45411</v>
      </c>
      <c r="C1385" s="13" t="str">
        <f>Txn_Details!H1385</f>
        <v>CUST9482</v>
      </c>
      <c r="D1385" s="13" t="str">
        <f>Txn_Details!I1385</f>
        <v>Eggs</v>
      </c>
      <c r="E1385" s="13">
        <f>VALUE(Txn_Details!J1385)</f>
        <v>1</v>
      </c>
      <c r="F1385" s="13">
        <f>value(Txn_Details!K1385)</f>
        <v>40</v>
      </c>
    </row>
    <row r="1386">
      <c r="A1386" s="13" t="str">
        <f>Txn_Details!G1386</f>
        <v>ORDER1308</v>
      </c>
      <c r="B1386" s="14">
        <f>Txn_Details!F1386</f>
        <v>45411</v>
      </c>
      <c r="C1386" s="13" t="str">
        <f>Txn_Details!H1386</f>
        <v>CUST2679</v>
      </c>
      <c r="D1386" s="13" t="str">
        <f>Txn_Details!I1386</f>
        <v>ChickenBreast</v>
      </c>
      <c r="E1386" s="13">
        <f>VALUE(Txn_Details!J1386)</f>
        <v>2</v>
      </c>
      <c r="F1386" s="13">
        <f>value(Txn_Details!K1386)</f>
        <v>250</v>
      </c>
    </row>
    <row r="1387">
      <c r="A1387" s="13" t="str">
        <f>Txn_Details!G1387</f>
        <v>ORDER1308</v>
      </c>
      <c r="B1387" s="14">
        <f>Txn_Details!F1387</f>
        <v>45411</v>
      </c>
      <c r="C1387" s="13" t="str">
        <f>Txn_Details!H1387</f>
        <v>CUST2679</v>
      </c>
      <c r="D1387" s="13" t="str">
        <f>Txn_Details!I1387</f>
        <v>Apples</v>
      </c>
      <c r="E1387" s="13">
        <f>VALUE(Txn_Details!J1387)</f>
        <v>1</v>
      </c>
      <c r="F1387" s="13">
        <f>value(Txn_Details!K1387)</f>
        <v>75</v>
      </c>
    </row>
    <row r="1388">
      <c r="A1388" s="13" t="str">
        <f>Txn_Details!G1388</f>
        <v>ORDER1307</v>
      </c>
      <c r="B1388" s="14">
        <f>Txn_Details!F1388</f>
        <v>45411</v>
      </c>
      <c r="C1388" s="13" t="str">
        <f>Txn_Details!H1388</f>
        <v>CUST6327</v>
      </c>
      <c r="D1388" s="13" t="str">
        <f>Txn_Details!I1388</f>
        <v>Bananas</v>
      </c>
      <c r="E1388" s="13">
        <f>VALUE(Txn_Details!J1388)</f>
        <v>1</v>
      </c>
      <c r="F1388" s="13">
        <f>value(Txn_Details!K1388)</f>
        <v>25</v>
      </c>
    </row>
    <row r="1389">
      <c r="A1389" s="13" t="str">
        <f>Txn_Details!G1389</f>
        <v>ORDER1307</v>
      </c>
      <c r="B1389" s="14">
        <f>Txn_Details!F1389</f>
        <v>45411</v>
      </c>
      <c r="C1389" s="13" t="str">
        <f>Txn_Details!H1389</f>
        <v>CUST6327</v>
      </c>
      <c r="D1389" s="13" t="str">
        <f>Txn_Details!I1389</f>
        <v>Potatoes</v>
      </c>
      <c r="E1389" s="13">
        <f>VALUE(Txn_Details!J1389)</f>
        <v>1</v>
      </c>
      <c r="F1389" s="13">
        <f>value(Txn_Details!K1389)</f>
        <v>15</v>
      </c>
    </row>
    <row r="1390">
      <c r="A1390" s="13" t="str">
        <f>Txn_Details!G1390</f>
        <v>ORDER1306</v>
      </c>
      <c r="B1390" s="14">
        <f>Txn_Details!F1390</f>
        <v>45411</v>
      </c>
      <c r="C1390" s="13" t="str">
        <f>Txn_Details!H1390</f>
        <v>CUST6549</v>
      </c>
      <c r="D1390" s="13" t="str">
        <f>Txn_Details!I1390</f>
        <v>Onions</v>
      </c>
      <c r="E1390" s="13">
        <f>VALUE(Txn_Details!J1390)</f>
        <v>2</v>
      </c>
      <c r="F1390" s="13">
        <f>value(Txn_Details!K1390)</f>
        <v>25</v>
      </c>
    </row>
    <row r="1391">
      <c r="A1391" s="13" t="str">
        <f>Txn_Details!G1391</f>
        <v>ORDER1306</v>
      </c>
      <c r="B1391" s="14">
        <f>Txn_Details!F1391</f>
        <v>45411</v>
      </c>
      <c r="C1391" s="13" t="str">
        <f>Txn_Details!H1391</f>
        <v>CUST6549</v>
      </c>
      <c r="D1391" s="13" t="str">
        <f>Txn_Details!I1391</f>
        <v>Paneer</v>
      </c>
      <c r="E1391" s="13">
        <f>VALUE(Txn_Details!J1391)</f>
        <v>2</v>
      </c>
      <c r="F1391" s="13">
        <f>value(Txn_Details!K1391)</f>
        <v>80</v>
      </c>
    </row>
    <row r="1392">
      <c r="A1392" s="13" t="str">
        <f>Txn_Details!G1392</f>
        <v>ORDER1305</v>
      </c>
      <c r="B1392" s="14">
        <f>Txn_Details!F1392</f>
        <v>45411</v>
      </c>
      <c r="C1392" s="13" t="str">
        <f>Txn_Details!H1392</f>
        <v>CUST8484</v>
      </c>
      <c r="D1392" s="13" t="str">
        <f>Txn_Details!I1392</f>
        <v>Butter</v>
      </c>
      <c r="E1392" s="13">
        <f>VALUE(Txn_Details!J1392)</f>
        <v>1</v>
      </c>
      <c r="F1392" s="13">
        <f>value(Txn_Details!K1392)</f>
        <v>125</v>
      </c>
    </row>
    <row r="1393">
      <c r="A1393" s="13" t="str">
        <f>Txn_Details!G1393</f>
        <v>ORDER1305</v>
      </c>
      <c r="B1393" s="14">
        <f>Txn_Details!F1393</f>
        <v>45411</v>
      </c>
      <c r="C1393" s="13" t="str">
        <f>Txn_Details!H1393</f>
        <v>CUST8484</v>
      </c>
      <c r="D1393" s="13" t="str">
        <f>Txn_Details!I1393</f>
        <v>CheeseSlices</v>
      </c>
      <c r="E1393" s="13">
        <f>VALUE(Txn_Details!J1393)</f>
        <v>1</v>
      </c>
      <c r="F1393" s="13">
        <f>value(Txn_Details!K1393)</f>
        <v>60</v>
      </c>
    </row>
    <row r="1394">
      <c r="A1394" s="13" t="str">
        <f>Txn_Details!G1394</f>
        <v>ORDER1304</v>
      </c>
      <c r="B1394" s="14">
        <f>Txn_Details!F1394</f>
        <v>45411</v>
      </c>
      <c r="C1394" s="13" t="str">
        <f>Txn_Details!H1394</f>
        <v>CUST8814</v>
      </c>
      <c r="D1394" s="13" t="str">
        <f>Txn_Details!I1394</f>
        <v>Sugar</v>
      </c>
      <c r="E1394" s="13">
        <f>VALUE(Txn_Details!J1394)</f>
        <v>1</v>
      </c>
      <c r="F1394" s="13">
        <f>value(Txn_Details!K1394)</f>
        <v>22.5</v>
      </c>
    </row>
    <row r="1395">
      <c r="A1395" s="13" t="str">
        <f>Txn_Details!G1395</f>
        <v>ORDER1304</v>
      </c>
      <c r="B1395" s="14">
        <f>Txn_Details!F1395</f>
        <v>45411</v>
      </c>
      <c r="C1395" s="13" t="str">
        <f>Txn_Details!H1395</f>
        <v>CUST8814</v>
      </c>
      <c r="D1395" s="13" t="str">
        <f>Txn_Details!I1395</f>
        <v>CookingOil</v>
      </c>
      <c r="E1395" s="13">
        <f>VALUE(Txn_Details!J1395)</f>
        <v>1</v>
      </c>
      <c r="F1395" s="13">
        <f>value(Txn_Details!K1395)</f>
        <v>75</v>
      </c>
    </row>
    <row r="1396">
      <c r="A1396" s="13" t="str">
        <f>Txn_Details!G1396</f>
        <v>ORDER1303</v>
      </c>
      <c r="B1396" s="14">
        <f>Txn_Details!F1396</f>
        <v>45411</v>
      </c>
      <c r="C1396" s="13" t="str">
        <f>Txn_Details!H1396</f>
        <v>CUST3804</v>
      </c>
      <c r="D1396" s="13" t="str">
        <f>Txn_Details!I1396</f>
        <v>TeaLeaves</v>
      </c>
      <c r="E1396" s="13">
        <f>VALUE(Txn_Details!J1396)</f>
        <v>1</v>
      </c>
      <c r="F1396" s="13">
        <f>value(Txn_Details!K1396)</f>
        <v>60</v>
      </c>
    </row>
    <row r="1397">
      <c r="A1397" s="13" t="str">
        <f>Txn_Details!G1397</f>
        <v>ORDER1303</v>
      </c>
      <c r="B1397" s="14">
        <f>Txn_Details!F1397</f>
        <v>45411</v>
      </c>
      <c r="C1397" s="13" t="str">
        <f>Txn_Details!H1397</f>
        <v>CUST3804</v>
      </c>
      <c r="D1397" s="13" t="str">
        <f>Txn_Details!I1397</f>
        <v>CoffeePowder</v>
      </c>
      <c r="E1397" s="13">
        <f>VALUE(Txn_Details!J1397)</f>
        <v>2</v>
      </c>
      <c r="F1397" s="13">
        <f>value(Txn_Details!K1397)</f>
        <v>90</v>
      </c>
    </row>
    <row r="1398">
      <c r="A1398" s="13" t="str">
        <f>Txn_Details!G1398</f>
        <v>ORDER1302</v>
      </c>
      <c r="B1398" s="14">
        <f>Txn_Details!F1398</f>
        <v>45411</v>
      </c>
      <c r="C1398" s="13" t="str">
        <f>Txn_Details!H1398</f>
        <v>CUST4475</v>
      </c>
      <c r="D1398" s="13" t="str">
        <f>Txn_Details!I1398</f>
        <v>Biscuits</v>
      </c>
      <c r="E1398" s="13">
        <f>VALUE(Txn_Details!J1398)</f>
        <v>1</v>
      </c>
      <c r="F1398" s="13">
        <f>value(Txn_Details!K1398)</f>
        <v>20</v>
      </c>
    </row>
    <row r="1399">
      <c r="A1399" s="13" t="str">
        <f>Txn_Details!G1399</f>
        <v>ORDER1302</v>
      </c>
      <c r="B1399" s="14">
        <f>Txn_Details!F1399</f>
        <v>45411</v>
      </c>
      <c r="C1399" s="13" t="str">
        <f>Txn_Details!H1399</f>
        <v>CUST4475</v>
      </c>
      <c r="D1399" s="13" t="str">
        <f>Txn_Details!I1399</f>
        <v>Chocolates</v>
      </c>
      <c r="E1399" s="13">
        <f>VALUE(Txn_Details!J1399)</f>
        <v>1</v>
      </c>
      <c r="F1399" s="13">
        <f>value(Txn_Details!K1399)</f>
        <v>50</v>
      </c>
    </row>
    <row r="1400">
      <c r="A1400" s="13" t="str">
        <f>Txn_Details!G1400</f>
        <v>ORDER1301</v>
      </c>
      <c r="B1400" s="14">
        <f>Txn_Details!F1400</f>
        <v>45411</v>
      </c>
      <c r="C1400" s="13" t="str">
        <f>Txn_Details!H1400</f>
        <v>CUST2624</v>
      </c>
      <c r="D1400" s="13" t="str">
        <f>Txn_Details!I1400</f>
        <v>IceCream</v>
      </c>
      <c r="E1400" s="13">
        <f>VALUE(Txn_Details!J1400)</f>
        <v>1</v>
      </c>
      <c r="F1400" s="13">
        <f>value(Txn_Details!K1400)</f>
        <v>90</v>
      </c>
    </row>
    <row r="1401">
      <c r="A1401" s="13" t="str">
        <f>Txn_Details!G1401</f>
        <v>ORDER1301</v>
      </c>
      <c r="B1401" s="14">
        <f>Txn_Details!F1401</f>
        <v>45411</v>
      </c>
      <c r="C1401" s="13" t="str">
        <f>Txn_Details!H1401</f>
        <v>CUST2624</v>
      </c>
      <c r="D1401" s="13" t="str">
        <f>Txn_Details!I1401</f>
        <v>SoftDrink</v>
      </c>
      <c r="E1401" s="13">
        <f>VALUE(Txn_Details!J1401)</f>
        <v>1</v>
      </c>
      <c r="F1401" s="13">
        <f>value(Txn_Details!K1401)</f>
        <v>50</v>
      </c>
    </row>
    <row r="1402">
      <c r="A1402" s="13" t="str">
        <f>Txn_Details!G1402</f>
        <v>ORDER1300</v>
      </c>
      <c r="B1402" s="14">
        <f>Txn_Details!F1402</f>
        <v>45411</v>
      </c>
      <c r="C1402" s="13" t="str">
        <f>Txn_Details!H1402</f>
        <v>CUST1509</v>
      </c>
      <c r="D1402" s="13" t="str">
        <f>Txn_Details!I1402</f>
        <v>BasmatiRice</v>
      </c>
      <c r="E1402" s="13">
        <f>VALUE(Txn_Details!J1402)</f>
        <v>1</v>
      </c>
      <c r="F1402" s="13">
        <f>value(Txn_Details!K1402)</f>
        <v>60</v>
      </c>
    </row>
    <row r="1403">
      <c r="A1403" s="13" t="str">
        <f>Txn_Details!G1403</f>
        <v>ORDER1300</v>
      </c>
      <c r="B1403" s="14">
        <f>Txn_Details!F1403</f>
        <v>45411</v>
      </c>
      <c r="C1403" s="13" t="str">
        <f>Txn_Details!H1403</f>
        <v>CUST1509</v>
      </c>
      <c r="D1403" s="13" t="str">
        <f>Txn_Details!I1403</f>
        <v>WholeWheatBread</v>
      </c>
      <c r="E1403" s="13">
        <f>VALUE(Txn_Details!J1403)</f>
        <v>1</v>
      </c>
      <c r="F1403" s="13">
        <f>value(Txn_Details!K1403)</f>
        <v>20</v>
      </c>
    </row>
    <row r="1404">
      <c r="A1404" s="13" t="str">
        <f>Txn_Details!G1404</f>
        <v>ORDER1299</v>
      </c>
      <c r="B1404" s="14">
        <f>Txn_Details!F1404</f>
        <v>45411</v>
      </c>
      <c r="C1404" s="13" t="str">
        <f>Txn_Details!H1404</f>
        <v>CUST1960</v>
      </c>
      <c r="D1404" s="13" t="str">
        <f>Txn_Details!I1404</f>
        <v>FreshMilk</v>
      </c>
      <c r="E1404" s="13">
        <f>VALUE(Txn_Details!J1404)</f>
        <v>1</v>
      </c>
      <c r="F1404" s="13">
        <f>value(Txn_Details!K1404)</f>
        <v>30</v>
      </c>
    </row>
    <row r="1405">
      <c r="A1405" s="13" t="str">
        <f>Txn_Details!G1405</f>
        <v>ORDER1299</v>
      </c>
      <c r="B1405" s="14">
        <f>Txn_Details!F1405</f>
        <v>45411</v>
      </c>
      <c r="C1405" s="13" t="str">
        <f>Txn_Details!H1405</f>
        <v>CUST1960</v>
      </c>
      <c r="D1405" s="13" t="str">
        <f>Txn_Details!I1405</f>
        <v>Eggs</v>
      </c>
      <c r="E1405" s="13">
        <f>VALUE(Txn_Details!J1405)</f>
        <v>1</v>
      </c>
      <c r="F1405" s="13">
        <f>value(Txn_Details!K1405)</f>
        <v>40</v>
      </c>
    </row>
    <row r="1406">
      <c r="A1406" s="13" t="str">
        <f>Txn_Details!G1406</f>
        <v>ORDER1298</v>
      </c>
      <c r="B1406" s="14">
        <f>Txn_Details!F1406</f>
        <v>45411</v>
      </c>
      <c r="C1406" s="13" t="str">
        <f>Txn_Details!H1406</f>
        <v>CUST6570</v>
      </c>
      <c r="D1406" s="13" t="str">
        <f>Txn_Details!I1406</f>
        <v>ChickenBreast</v>
      </c>
      <c r="E1406" s="13">
        <f>VALUE(Txn_Details!J1406)</f>
        <v>1</v>
      </c>
      <c r="F1406" s="13">
        <f>value(Txn_Details!K1406)</f>
        <v>125</v>
      </c>
    </row>
    <row r="1407">
      <c r="A1407" s="13" t="str">
        <f>Txn_Details!G1407</f>
        <v>ORDER1298</v>
      </c>
      <c r="B1407" s="14">
        <f>Txn_Details!F1407</f>
        <v>45411</v>
      </c>
      <c r="C1407" s="13" t="str">
        <f>Txn_Details!H1407</f>
        <v>CUST6570</v>
      </c>
      <c r="D1407" s="13" t="str">
        <f>Txn_Details!I1407</f>
        <v>Apples</v>
      </c>
      <c r="E1407" s="13">
        <f>VALUE(Txn_Details!J1407)</f>
        <v>1</v>
      </c>
      <c r="F1407" s="13">
        <f>value(Txn_Details!K1407)</f>
        <v>75</v>
      </c>
    </row>
    <row r="1408">
      <c r="A1408" s="13" t="str">
        <f>Txn_Details!G1408</f>
        <v>ORDER1297</v>
      </c>
      <c r="B1408" s="14">
        <f>Txn_Details!F1408</f>
        <v>45410</v>
      </c>
      <c r="C1408" s="13" t="str">
        <f>Txn_Details!H1408</f>
        <v>CUST7626</v>
      </c>
      <c r="D1408" s="13" t="str">
        <f>Txn_Details!I1408</f>
        <v>Bananas</v>
      </c>
      <c r="E1408" s="13">
        <f>VALUE(Txn_Details!J1408)</f>
        <v>1</v>
      </c>
      <c r="F1408" s="13">
        <f>value(Txn_Details!K1408)</f>
        <v>25</v>
      </c>
    </row>
    <row r="1409">
      <c r="A1409" s="13" t="str">
        <f>Txn_Details!G1409</f>
        <v>ORDER1297</v>
      </c>
      <c r="B1409" s="14">
        <f>Txn_Details!F1409</f>
        <v>45410</v>
      </c>
      <c r="C1409" s="13" t="str">
        <f>Txn_Details!H1409</f>
        <v>CUST7626</v>
      </c>
      <c r="D1409" s="13" t="str">
        <f>Txn_Details!I1409</f>
        <v>Potatoes</v>
      </c>
      <c r="E1409" s="13">
        <f>VALUE(Txn_Details!J1409)</f>
        <v>1</v>
      </c>
      <c r="F1409" s="13">
        <f>value(Txn_Details!K1409)</f>
        <v>15</v>
      </c>
    </row>
    <row r="1410">
      <c r="A1410" s="13" t="str">
        <f>Txn_Details!G1410</f>
        <v>ORDER1296</v>
      </c>
      <c r="B1410" s="14">
        <f>Txn_Details!F1410</f>
        <v>45410</v>
      </c>
      <c r="C1410" s="13" t="str">
        <f>Txn_Details!H1410</f>
        <v>CUST2188</v>
      </c>
      <c r="D1410" s="13" t="str">
        <f>Txn_Details!I1410</f>
        <v>Onions</v>
      </c>
      <c r="E1410" s="13">
        <f>VALUE(Txn_Details!J1410)</f>
        <v>1</v>
      </c>
      <c r="F1410" s="13">
        <f>value(Txn_Details!K1410)</f>
        <v>12.5</v>
      </c>
    </row>
    <row r="1411">
      <c r="A1411" s="13" t="str">
        <f>Txn_Details!G1411</f>
        <v>ORDER1296</v>
      </c>
      <c r="B1411" s="14">
        <f>Txn_Details!F1411</f>
        <v>45410</v>
      </c>
      <c r="C1411" s="13" t="str">
        <f>Txn_Details!H1411</f>
        <v>CUST2188</v>
      </c>
      <c r="D1411" s="13" t="str">
        <f>Txn_Details!I1411</f>
        <v>Paneer</v>
      </c>
      <c r="E1411" s="13">
        <f>VALUE(Txn_Details!J1411)</f>
        <v>1</v>
      </c>
      <c r="F1411" s="13">
        <f>value(Txn_Details!K1411)</f>
        <v>40</v>
      </c>
    </row>
    <row r="1412">
      <c r="A1412" s="13" t="str">
        <f>Txn_Details!G1412</f>
        <v>ORDER1295</v>
      </c>
      <c r="B1412" s="14">
        <f>Txn_Details!F1412</f>
        <v>45410</v>
      </c>
      <c r="C1412" s="13" t="str">
        <f>Txn_Details!H1412</f>
        <v>CUST4982</v>
      </c>
      <c r="D1412" s="13" t="str">
        <f>Txn_Details!I1412</f>
        <v>Butter</v>
      </c>
      <c r="E1412" s="13">
        <f>VALUE(Txn_Details!J1412)</f>
        <v>2</v>
      </c>
      <c r="F1412" s="13">
        <f>value(Txn_Details!K1412)</f>
        <v>250</v>
      </c>
    </row>
    <row r="1413">
      <c r="A1413" s="13" t="str">
        <f>Txn_Details!G1413</f>
        <v>ORDER1295</v>
      </c>
      <c r="B1413" s="14">
        <f>Txn_Details!F1413</f>
        <v>45410</v>
      </c>
      <c r="C1413" s="13" t="str">
        <f>Txn_Details!H1413</f>
        <v>CUST4982</v>
      </c>
      <c r="D1413" s="13" t="str">
        <f>Txn_Details!I1413</f>
        <v>CheeseSlices</v>
      </c>
      <c r="E1413" s="13">
        <f>VALUE(Txn_Details!J1413)</f>
        <v>2</v>
      </c>
      <c r="F1413" s="13">
        <f>value(Txn_Details!K1413)</f>
        <v>120</v>
      </c>
    </row>
    <row r="1414">
      <c r="A1414" s="13" t="str">
        <f>Txn_Details!G1414</f>
        <v>ORDER1294</v>
      </c>
      <c r="B1414" s="14">
        <f>Txn_Details!F1414</f>
        <v>45410</v>
      </c>
      <c r="C1414" s="13" t="str">
        <f>Txn_Details!H1414</f>
        <v>CUST1960</v>
      </c>
      <c r="D1414" s="13" t="str">
        <f>Txn_Details!I1414</f>
        <v>Sugar</v>
      </c>
      <c r="E1414" s="13">
        <f>VALUE(Txn_Details!J1414)</f>
        <v>1</v>
      </c>
      <c r="F1414" s="13">
        <f>value(Txn_Details!K1414)</f>
        <v>22.5</v>
      </c>
    </row>
    <row r="1415">
      <c r="A1415" s="13" t="str">
        <f>Txn_Details!G1415</f>
        <v>ORDER1294</v>
      </c>
      <c r="B1415" s="14">
        <f>Txn_Details!F1415</f>
        <v>45410</v>
      </c>
      <c r="C1415" s="13" t="str">
        <f>Txn_Details!H1415</f>
        <v>CUST1960</v>
      </c>
      <c r="D1415" s="13" t="str">
        <f>Txn_Details!I1415</f>
        <v>CookingOil</v>
      </c>
      <c r="E1415" s="13">
        <f>VALUE(Txn_Details!J1415)</f>
        <v>1</v>
      </c>
      <c r="F1415" s="13">
        <f>value(Txn_Details!K1415)</f>
        <v>75</v>
      </c>
    </row>
    <row r="1416">
      <c r="A1416" s="13" t="str">
        <f>Txn_Details!G1416</f>
        <v>ORDER1293</v>
      </c>
      <c r="B1416" s="14">
        <f>Txn_Details!F1416</f>
        <v>45410</v>
      </c>
      <c r="C1416" s="13" t="str">
        <f>Txn_Details!H1416</f>
        <v>CUST1193</v>
      </c>
      <c r="D1416" s="13" t="str">
        <f>Txn_Details!I1416</f>
        <v>TeaLeaves</v>
      </c>
      <c r="E1416" s="13">
        <f>VALUE(Txn_Details!J1416)</f>
        <v>2</v>
      </c>
      <c r="F1416" s="13">
        <f>value(Txn_Details!K1416)</f>
        <v>120</v>
      </c>
    </row>
    <row r="1417">
      <c r="A1417" s="13" t="str">
        <f>Txn_Details!G1417</f>
        <v>ORDER1293</v>
      </c>
      <c r="B1417" s="14">
        <f>Txn_Details!F1417</f>
        <v>45410</v>
      </c>
      <c r="C1417" s="13" t="str">
        <f>Txn_Details!H1417</f>
        <v>CUST1193</v>
      </c>
      <c r="D1417" s="13" t="str">
        <f>Txn_Details!I1417</f>
        <v>CoffeePowder</v>
      </c>
      <c r="E1417" s="13">
        <f>VALUE(Txn_Details!J1417)</f>
        <v>2</v>
      </c>
      <c r="F1417" s="13">
        <f>value(Txn_Details!K1417)</f>
        <v>90</v>
      </c>
    </row>
    <row r="1418">
      <c r="A1418" s="13" t="str">
        <f>Txn_Details!G1418</f>
        <v>ORDER1292</v>
      </c>
      <c r="B1418" s="14">
        <f>Txn_Details!F1418</f>
        <v>45410</v>
      </c>
      <c r="C1418" s="13" t="str">
        <f>Txn_Details!H1418</f>
        <v>CUST5067</v>
      </c>
      <c r="D1418" s="13" t="str">
        <f>Txn_Details!I1418</f>
        <v>Biscuits</v>
      </c>
      <c r="E1418" s="13">
        <f>VALUE(Txn_Details!J1418)</f>
        <v>2</v>
      </c>
      <c r="F1418" s="13">
        <f>value(Txn_Details!K1418)</f>
        <v>40</v>
      </c>
    </row>
    <row r="1419">
      <c r="A1419" s="13" t="str">
        <f>Txn_Details!G1419</f>
        <v>ORDER1292</v>
      </c>
      <c r="B1419" s="14">
        <f>Txn_Details!F1419</f>
        <v>45410</v>
      </c>
      <c r="C1419" s="13" t="str">
        <f>Txn_Details!H1419</f>
        <v>CUST5067</v>
      </c>
      <c r="D1419" s="13" t="str">
        <f>Txn_Details!I1419</f>
        <v>Chocolates</v>
      </c>
      <c r="E1419" s="13">
        <f>VALUE(Txn_Details!J1419)</f>
        <v>1</v>
      </c>
      <c r="F1419" s="13">
        <f>value(Txn_Details!K1419)</f>
        <v>50</v>
      </c>
    </row>
    <row r="1420">
      <c r="A1420" s="13" t="str">
        <f>Txn_Details!G1420</f>
        <v>ORDER1291</v>
      </c>
      <c r="B1420" s="14">
        <f>Txn_Details!F1420</f>
        <v>45410</v>
      </c>
      <c r="C1420" s="13" t="str">
        <f>Txn_Details!H1420</f>
        <v>CUST2970</v>
      </c>
      <c r="D1420" s="13" t="str">
        <f>Txn_Details!I1420</f>
        <v>IceCream</v>
      </c>
      <c r="E1420" s="13">
        <f>VALUE(Txn_Details!J1420)</f>
        <v>1</v>
      </c>
      <c r="F1420" s="13">
        <f>value(Txn_Details!K1420)</f>
        <v>90</v>
      </c>
    </row>
    <row r="1421">
      <c r="A1421" s="13" t="str">
        <f>Txn_Details!G1421</f>
        <v>ORDER1291</v>
      </c>
      <c r="B1421" s="14">
        <f>Txn_Details!F1421</f>
        <v>45410</v>
      </c>
      <c r="C1421" s="13" t="str">
        <f>Txn_Details!H1421</f>
        <v>CUST2970</v>
      </c>
      <c r="D1421" s="13" t="str">
        <f>Txn_Details!I1421</f>
        <v>SoftDrink</v>
      </c>
      <c r="E1421" s="13">
        <f>VALUE(Txn_Details!J1421)</f>
        <v>1</v>
      </c>
      <c r="F1421" s="13">
        <f>value(Txn_Details!K1421)</f>
        <v>50</v>
      </c>
    </row>
    <row r="1422">
      <c r="A1422" s="13" t="str">
        <f>Txn_Details!G1422</f>
        <v>ORDER1290</v>
      </c>
      <c r="B1422" s="14">
        <f>Txn_Details!F1422</f>
        <v>45410</v>
      </c>
      <c r="C1422" s="13" t="str">
        <f>Txn_Details!H1422</f>
        <v>CUST6869</v>
      </c>
      <c r="D1422" s="13" t="str">
        <f>Txn_Details!I1422</f>
        <v>BasmatiRice</v>
      </c>
      <c r="E1422" s="13">
        <f>VALUE(Txn_Details!J1422)</f>
        <v>1</v>
      </c>
      <c r="F1422" s="13">
        <f>value(Txn_Details!K1422)</f>
        <v>60</v>
      </c>
    </row>
    <row r="1423">
      <c r="A1423" s="13" t="str">
        <f>Txn_Details!G1423</f>
        <v>ORDER1290</v>
      </c>
      <c r="B1423" s="14">
        <f>Txn_Details!F1423</f>
        <v>45410</v>
      </c>
      <c r="C1423" s="13" t="str">
        <f>Txn_Details!H1423</f>
        <v>CUST6869</v>
      </c>
      <c r="D1423" s="13" t="str">
        <f>Txn_Details!I1423</f>
        <v>WholeWheatBread</v>
      </c>
      <c r="E1423" s="13">
        <f>VALUE(Txn_Details!J1423)</f>
        <v>2</v>
      </c>
      <c r="F1423" s="13">
        <f>value(Txn_Details!K1423)</f>
        <v>40</v>
      </c>
    </row>
    <row r="1424">
      <c r="A1424" s="13" t="str">
        <f>Txn_Details!G1424</f>
        <v>ORDER1289</v>
      </c>
      <c r="B1424" s="14">
        <f>Txn_Details!F1424</f>
        <v>45410</v>
      </c>
      <c r="C1424" s="13" t="str">
        <f>Txn_Details!H1424</f>
        <v>CUST2679</v>
      </c>
      <c r="D1424" s="13" t="str">
        <f>Txn_Details!I1424</f>
        <v>FreshMilk</v>
      </c>
      <c r="E1424" s="13">
        <f>VALUE(Txn_Details!J1424)</f>
        <v>1</v>
      </c>
      <c r="F1424" s="13">
        <f>value(Txn_Details!K1424)</f>
        <v>30</v>
      </c>
    </row>
    <row r="1425">
      <c r="A1425" s="13" t="str">
        <f>Txn_Details!G1425</f>
        <v>ORDER1289</v>
      </c>
      <c r="B1425" s="14">
        <f>Txn_Details!F1425</f>
        <v>45410</v>
      </c>
      <c r="C1425" s="13" t="str">
        <f>Txn_Details!H1425</f>
        <v>CUST2679</v>
      </c>
      <c r="D1425" s="13" t="str">
        <f>Txn_Details!I1425</f>
        <v>Eggs</v>
      </c>
      <c r="E1425" s="13">
        <f>VALUE(Txn_Details!J1425)</f>
        <v>2</v>
      </c>
      <c r="F1425" s="13">
        <f>value(Txn_Details!K1425)</f>
        <v>80</v>
      </c>
    </row>
    <row r="1426">
      <c r="A1426" s="13" t="str">
        <f>Txn_Details!G1426</f>
        <v>ORDER1288</v>
      </c>
      <c r="B1426" s="14">
        <f>Txn_Details!F1426</f>
        <v>45410</v>
      </c>
      <c r="C1426" s="13" t="str">
        <f>Txn_Details!H1426</f>
        <v>CUST7984</v>
      </c>
      <c r="D1426" s="13" t="str">
        <f>Txn_Details!I1426</f>
        <v>ChickenBreast</v>
      </c>
      <c r="E1426" s="13">
        <f>VALUE(Txn_Details!J1426)</f>
        <v>1</v>
      </c>
      <c r="F1426" s="13">
        <f>value(Txn_Details!K1426)</f>
        <v>125</v>
      </c>
    </row>
    <row r="1427">
      <c r="A1427" s="13" t="str">
        <f>Txn_Details!G1427</f>
        <v>ORDER1288</v>
      </c>
      <c r="B1427" s="14">
        <f>Txn_Details!F1427</f>
        <v>45410</v>
      </c>
      <c r="C1427" s="13" t="str">
        <f>Txn_Details!H1427</f>
        <v>CUST7984</v>
      </c>
      <c r="D1427" s="13" t="str">
        <f>Txn_Details!I1427</f>
        <v>Apples</v>
      </c>
      <c r="E1427" s="13">
        <f>VALUE(Txn_Details!J1427)</f>
        <v>2</v>
      </c>
      <c r="F1427" s="13">
        <f>value(Txn_Details!K1427)</f>
        <v>150</v>
      </c>
    </row>
    <row r="1428">
      <c r="A1428" s="13" t="str">
        <f>Txn_Details!G1428</f>
        <v>ORDER1287</v>
      </c>
      <c r="B1428" s="14">
        <f>Txn_Details!F1428</f>
        <v>45410</v>
      </c>
      <c r="C1428" s="13" t="str">
        <f>Txn_Details!H1428</f>
        <v>CUST6210</v>
      </c>
      <c r="D1428" s="13" t="str">
        <f>Txn_Details!I1428</f>
        <v>Bananas</v>
      </c>
      <c r="E1428" s="13">
        <f>VALUE(Txn_Details!J1428)</f>
        <v>1</v>
      </c>
      <c r="F1428" s="13">
        <f>value(Txn_Details!K1428)</f>
        <v>25</v>
      </c>
    </row>
    <row r="1429">
      <c r="A1429" s="13" t="str">
        <f>Txn_Details!G1429</f>
        <v>ORDER1287</v>
      </c>
      <c r="B1429" s="14">
        <f>Txn_Details!F1429</f>
        <v>45410</v>
      </c>
      <c r="C1429" s="13" t="str">
        <f>Txn_Details!H1429</f>
        <v>CUST6210</v>
      </c>
      <c r="D1429" s="13" t="str">
        <f>Txn_Details!I1429</f>
        <v>Potatoes</v>
      </c>
      <c r="E1429" s="13">
        <f>VALUE(Txn_Details!J1429)</f>
        <v>1</v>
      </c>
      <c r="F1429" s="13">
        <f>value(Txn_Details!K1429)</f>
        <v>15</v>
      </c>
    </row>
    <row r="1430">
      <c r="A1430" s="13" t="str">
        <f>Txn_Details!G1430</f>
        <v>ORDER1286</v>
      </c>
      <c r="B1430" s="14">
        <f>Txn_Details!F1430</f>
        <v>45410</v>
      </c>
      <c r="C1430" s="13" t="str">
        <f>Txn_Details!H1430</f>
        <v>CUST2169</v>
      </c>
      <c r="D1430" s="13" t="str">
        <f>Txn_Details!I1430</f>
        <v>Onions</v>
      </c>
      <c r="E1430" s="13">
        <f>VALUE(Txn_Details!J1430)</f>
        <v>1</v>
      </c>
      <c r="F1430" s="13">
        <f>value(Txn_Details!K1430)</f>
        <v>12.5</v>
      </c>
    </row>
    <row r="1431">
      <c r="A1431" s="13" t="str">
        <f>Txn_Details!G1431</f>
        <v>ORDER1286</v>
      </c>
      <c r="B1431" s="14">
        <f>Txn_Details!F1431</f>
        <v>45410</v>
      </c>
      <c r="C1431" s="13" t="str">
        <f>Txn_Details!H1431</f>
        <v>CUST2169</v>
      </c>
      <c r="D1431" s="13" t="str">
        <f>Txn_Details!I1431</f>
        <v>Paneer</v>
      </c>
      <c r="E1431" s="13">
        <f>VALUE(Txn_Details!J1431)</f>
        <v>1</v>
      </c>
      <c r="F1431" s="13">
        <f>value(Txn_Details!K1431)</f>
        <v>40</v>
      </c>
    </row>
    <row r="1432">
      <c r="A1432" s="13" t="str">
        <f>Txn_Details!G1432</f>
        <v>ORDER1285</v>
      </c>
      <c r="B1432" s="14">
        <f>Txn_Details!F1432</f>
        <v>45410</v>
      </c>
      <c r="C1432" s="13" t="str">
        <f>Txn_Details!H1432</f>
        <v>CUST3521</v>
      </c>
      <c r="D1432" s="13" t="str">
        <f>Txn_Details!I1432</f>
        <v>Butter</v>
      </c>
      <c r="E1432" s="13">
        <f>VALUE(Txn_Details!J1432)</f>
        <v>1</v>
      </c>
      <c r="F1432" s="13">
        <f>value(Txn_Details!K1432)</f>
        <v>125</v>
      </c>
    </row>
    <row r="1433">
      <c r="A1433" s="13" t="str">
        <f>Txn_Details!G1433</f>
        <v>ORDER1285</v>
      </c>
      <c r="B1433" s="14">
        <f>Txn_Details!F1433</f>
        <v>45410</v>
      </c>
      <c r="C1433" s="13" t="str">
        <f>Txn_Details!H1433</f>
        <v>CUST3521</v>
      </c>
      <c r="D1433" s="13" t="str">
        <f>Txn_Details!I1433</f>
        <v>CheeseSlices</v>
      </c>
      <c r="E1433" s="13">
        <f>VALUE(Txn_Details!J1433)</f>
        <v>1</v>
      </c>
      <c r="F1433" s="13">
        <f>value(Txn_Details!K1433)</f>
        <v>60</v>
      </c>
    </row>
    <row r="1434">
      <c r="A1434" s="13" t="str">
        <f>Txn_Details!G1434</f>
        <v>ORDER1284</v>
      </c>
      <c r="B1434" s="14">
        <f>Txn_Details!F1434</f>
        <v>45410</v>
      </c>
      <c r="C1434" s="13" t="str">
        <f>Txn_Details!H1434</f>
        <v>CUST8814</v>
      </c>
      <c r="D1434" s="13" t="str">
        <f>Txn_Details!I1434</f>
        <v>Sugar</v>
      </c>
      <c r="E1434" s="13">
        <f>VALUE(Txn_Details!J1434)</f>
        <v>1</v>
      </c>
      <c r="F1434" s="13">
        <f>value(Txn_Details!K1434)</f>
        <v>22.5</v>
      </c>
    </row>
    <row r="1435">
      <c r="A1435" s="13" t="str">
        <f>Txn_Details!G1435</f>
        <v>ORDER1284</v>
      </c>
      <c r="B1435" s="14">
        <f>Txn_Details!F1435</f>
        <v>45410</v>
      </c>
      <c r="C1435" s="13" t="str">
        <f>Txn_Details!H1435</f>
        <v>CUST8814</v>
      </c>
      <c r="D1435" s="13" t="str">
        <f>Txn_Details!I1435</f>
        <v>CookingOil</v>
      </c>
      <c r="E1435" s="13">
        <f>VALUE(Txn_Details!J1435)</f>
        <v>1</v>
      </c>
      <c r="F1435" s="13">
        <f>value(Txn_Details!K1435)</f>
        <v>75</v>
      </c>
    </row>
    <row r="1436">
      <c r="A1436" s="13" t="str">
        <f>Txn_Details!G1436</f>
        <v>ORDER1283</v>
      </c>
      <c r="B1436" s="14">
        <f>Txn_Details!F1436</f>
        <v>45410</v>
      </c>
      <c r="C1436" s="13" t="str">
        <f>Txn_Details!H1436</f>
        <v>CUST3521</v>
      </c>
      <c r="D1436" s="13" t="str">
        <f>Txn_Details!I1436</f>
        <v>TeaLeaves</v>
      </c>
      <c r="E1436" s="13">
        <f>VALUE(Txn_Details!J1436)</f>
        <v>1</v>
      </c>
      <c r="F1436" s="13">
        <f>value(Txn_Details!K1436)</f>
        <v>60</v>
      </c>
    </row>
    <row r="1437">
      <c r="A1437" s="13" t="str">
        <f>Txn_Details!G1437</f>
        <v>ORDER1283</v>
      </c>
      <c r="B1437" s="14">
        <f>Txn_Details!F1437</f>
        <v>45410</v>
      </c>
      <c r="C1437" s="13" t="str">
        <f>Txn_Details!H1437</f>
        <v>CUST3521</v>
      </c>
      <c r="D1437" s="13" t="str">
        <f>Txn_Details!I1437</f>
        <v>CoffeePowder</v>
      </c>
      <c r="E1437" s="13">
        <f>VALUE(Txn_Details!J1437)</f>
        <v>1</v>
      </c>
      <c r="F1437" s="13">
        <f>value(Txn_Details!K1437)</f>
        <v>45</v>
      </c>
    </row>
    <row r="1438">
      <c r="A1438" s="13" t="str">
        <f>Txn_Details!G1438</f>
        <v>ORDER1282</v>
      </c>
      <c r="B1438" s="14">
        <f>Txn_Details!F1438</f>
        <v>45410</v>
      </c>
      <c r="C1438" s="13" t="str">
        <f>Txn_Details!H1438</f>
        <v>CUST8616</v>
      </c>
      <c r="D1438" s="13" t="str">
        <f>Txn_Details!I1438</f>
        <v>Biscuits</v>
      </c>
      <c r="E1438" s="13">
        <f>VALUE(Txn_Details!J1438)</f>
        <v>1</v>
      </c>
      <c r="F1438" s="13">
        <f>value(Txn_Details!K1438)</f>
        <v>20</v>
      </c>
    </row>
    <row r="1439">
      <c r="A1439" s="13" t="str">
        <f>Txn_Details!G1439</f>
        <v>ORDER1282</v>
      </c>
      <c r="B1439" s="14">
        <f>Txn_Details!F1439</f>
        <v>45410</v>
      </c>
      <c r="C1439" s="13" t="str">
        <f>Txn_Details!H1439</f>
        <v>CUST8616</v>
      </c>
      <c r="D1439" s="13" t="str">
        <f>Txn_Details!I1439</f>
        <v>Chocolates</v>
      </c>
      <c r="E1439" s="13">
        <f>VALUE(Txn_Details!J1439)</f>
        <v>1</v>
      </c>
      <c r="F1439" s="13">
        <f>value(Txn_Details!K1439)</f>
        <v>50</v>
      </c>
    </row>
    <row r="1440">
      <c r="A1440" s="13" t="str">
        <f>Txn_Details!G1440</f>
        <v>ORDER1281</v>
      </c>
      <c r="B1440" s="14">
        <f>Txn_Details!F1440</f>
        <v>45410</v>
      </c>
      <c r="C1440" s="13" t="str">
        <f>Txn_Details!H1440</f>
        <v>CUST8244</v>
      </c>
      <c r="D1440" s="13" t="str">
        <f>Txn_Details!I1440</f>
        <v>IceCream</v>
      </c>
      <c r="E1440" s="13">
        <f>VALUE(Txn_Details!J1440)</f>
        <v>1</v>
      </c>
      <c r="F1440" s="13">
        <f>value(Txn_Details!K1440)</f>
        <v>90</v>
      </c>
    </row>
    <row r="1441">
      <c r="A1441" s="13" t="str">
        <f>Txn_Details!G1441</f>
        <v>ORDER1281</v>
      </c>
      <c r="B1441" s="14">
        <f>Txn_Details!F1441</f>
        <v>45410</v>
      </c>
      <c r="C1441" s="13" t="str">
        <f>Txn_Details!H1441</f>
        <v>CUST8244</v>
      </c>
      <c r="D1441" s="13" t="str">
        <f>Txn_Details!I1441</f>
        <v>SoftDrink</v>
      </c>
      <c r="E1441" s="13">
        <f>VALUE(Txn_Details!J1441)</f>
        <v>1</v>
      </c>
      <c r="F1441" s="13">
        <f>value(Txn_Details!K1441)</f>
        <v>50</v>
      </c>
    </row>
    <row r="1442">
      <c r="A1442" s="13" t="str">
        <f>Txn_Details!G1442</f>
        <v>ORDER1280</v>
      </c>
      <c r="B1442" s="14">
        <f>Txn_Details!F1442</f>
        <v>45410</v>
      </c>
      <c r="C1442" s="13" t="str">
        <f>Txn_Details!H1442</f>
        <v>CUST6327</v>
      </c>
      <c r="D1442" s="13" t="str">
        <f>Txn_Details!I1442</f>
        <v>BasmatiRice</v>
      </c>
      <c r="E1442" s="13">
        <f>VALUE(Txn_Details!J1442)</f>
        <v>1</v>
      </c>
      <c r="F1442" s="13">
        <f>value(Txn_Details!K1442)</f>
        <v>60</v>
      </c>
    </row>
    <row r="1443">
      <c r="A1443" s="13" t="str">
        <f>Txn_Details!G1443</f>
        <v>ORDER1280</v>
      </c>
      <c r="B1443" s="14">
        <f>Txn_Details!F1443</f>
        <v>45410</v>
      </c>
      <c r="C1443" s="13" t="str">
        <f>Txn_Details!H1443</f>
        <v>CUST6327</v>
      </c>
      <c r="D1443" s="13" t="str">
        <f>Txn_Details!I1443</f>
        <v>WholeWheatBread</v>
      </c>
      <c r="E1443" s="13">
        <f>VALUE(Txn_Details!J1443)</f>
        <v>1</v>
      </c>
      <c r="F1443" s="13">
        <f>value(Txn_Details!K1443)</f>
        <v>20</v>
      </c>
    </row>
    <row r="1444">
      <c r="A1444" s="13" t="str">
        <f>Txn_Details!G1444</f>
        <v>ORDER1279</v>
      </c>
      <c r="B1444" s="14">
        <f>Txn_Details!F1444</f>
        <v>45409</v>
      </c>
      <c r="C1444" s="13" t="str">
        <f>Txn_Details!H1444</f>
        <v>CUST8484</v>
      </c>
      <c r="D1444" s="13" t="str">
        <f>Txn_Details!I1444</f>
        <v>FreshMilk</v>
      </c>
      <c r="E1444" s="13">
        <f>VALUE(Txn_Details!J1444)</f>
        <v>1</v>
      </c>
      <c r="F1444" s="13">
        <f>value(Txn_Details!K1444)</f>
        <v>30</v>
      </c>
    </row>
    <row r="1445">
      <c r="A1445" s="13" t="str">
        <f>Txn_Details!G1445</f>
        <v>ORDER1279</v>
      </c>
      <c r="B1445" s="14">
        <f>Txn_Details!F1445</f>
        <v>45409</v>
      </c>
      <c r="C1445" s="13" t="str">
        <f>Txn_Details!H1445</f>
        <v>CUST8484</v>
      </c>
      <c r="D1445" s="13" t="str">
        <f>Txn_Details!I1445</f>
        <v>Eggs</v>
      </c>
      <c r="E1445" s="13">
        <f>VALUE(Txn_Details!J1445)</f>
        <v>1</v>
      </c>
      <c r="F1445" s="13">
        <f>value(Txn_Details!K1445)</f>
        <v>40</v>
      </c>
    </row>
    <row r="1446">
      <c r="A1446" s="13" t="str">
        <f>Txn_Details!G1446</f>
        <v>ORDER1278</v>
      </c>
      <c r="B1446" s="14">
        <f>Txn_Details!F1446</f>
        <v>45409</v>
      </c>
      <c r="C1446" s="13" t="str">
        <f>Txn_Details!H1446</f>
        <v>CUST4982</v>
      </c>
      <c r="D1446" s="13" t="str">
        <f>Txn_Details!I1446</f>
        <v>ChickenBreast</v>
      </c>
      <c r="E1446" s="13">
        <f>VALUE(Txn_Details!J1446)</f>
        <v>1</v>
      </c>
      <c r="F1446" s="13">
        <f>value(Txn_Details!K1446)</f>
        <v>125</v>
      </c>
    </row>
    <row r="1447">
      <c r="A1447" s="13" t="str">
        <f>Txn_Details!G1447</f>
        <v>ORDER1278</v>
      </c>
      <c r="B1447" s="14">
        <f>Txn_Details!F1447</f>
        <v>45409</v>
      </c>
      <c r="C1447" s="13" t="str">
        <f>Txn_Details!H1447</f>
        <v>CUST4982</v>
      </c>
      <c r="D1447" s="13" t="str">
        <f>Txn_Details!I1447</f>
        <v>Apples</v>
      </c>
      <c r="E1447" s="13">
        <f>VALUE(Txn_Details!J1447)</f>
        <v>1</v>
      </c>
      <c r="F1447" s="13">
        <f>value(Txn_Details!K1447)</f>
        <v>75</v>
      </c>
    </row>
    <row r="1448">
      <c r="A1448" s="13" t="str">
        <f>Txn_Details!G1448</f>
        <v>ORDER1277</v>
      </c>
      <c r="B1448" s="14">
        <f>Txn_Details!F1448</f>
        <v>45409</v>
      </c>
      <c r="C1448" s="13" t="str">
        <f>Txn_Details!H1448</f>
        <v>CUST6327</v>
      </c>
      <c r="D1448" s="13" t="str">
        <f>Txn_Details!I1448</f>
        <v>Bananas</v>
      </c>
      <c r="E1448" s="13">
        <f>VALUE(Txn_Details!J1448)</f>
        <v>1</v>
      </c>
      <c r="F1448" s="13">
        <f>value(Txn_Details!K1448)</f>
        <v>25</v>
      </c>
    </row>
    <row r="1449">
      <c r="A1449" s="13" t="str">
        <f>Txn_Details!G1449</f>
        <v>ORDER1277</v>
      </c>
      <c r="B1449" s="14">
        <f>Txn_Details!F1449</f>
        <v>45409</v>
      </c>
      <c r="C1449" s="13" t="str">
        <f>Txn_Details!H1449</f>
        <v>CUST6327</v>
      </c>
      <c r="D1449" s="13" t="str">
        <f>Txn_Details!I1449</f>
        <v>Potatoes</v>
      </c>
      <c r="E1449" s="13">
        <f>VALUE(Txn_Details!J1449)</f>
        <v>1</v>
      </c>
      <c r="F1449" s="13">
        <f>value(Txn_Details!K1449)</f>
        <v>15</v>
      </c>
    </row>
    <row r="1450">
      <c r="A1450" s="13" t="str">
        <f>Txn_Details!G1450</f>
        <v>ORDER1276</v>
      </c>
      <c r="B1450" s="14">
        <f>Txn_Details!F1450</f>
        <v>45409</v>
      </c>
      <c r="C1450" s="13" t="str">
        <f>Txn_Details!H1450</f>
        <v>CUST1509</v>
      </c>
      <c r="D1450" s="13" t="str">
        <f>Txn_Details!I1450</f>
        <v>Onions</v>
      </c>
      <c r="E1450" s="13">
        <f>VALUE(Txn_Details!J1450)</f>
        <v>1</v>
      </c>
      <c r="F1450" s="13">
        <f>value(Txn_Details!K1450)</f>
        <v>12.5</v>
      </c>
    </row>
    <row r="1451">
      <c r="A1451" s="13" t="str">
        <f>Txn_Details!G1451</f>
        <v>ORDER1276</v>
      </c>
      <c r="B1451" s="14">
        <f>Txn_Details!F1451</f>
        <v>45409</v>
      </c>
      <c r="C1451" s="13" t="str">
        <f>Txn_Details!H1451</f>
        <v>CUST1509</v>
      </c>
      <c r="D1451" s="13" t="str">
        <f>Txn_Details!I1451</f>
        <v>Paneer</v>
      </c>
      <c r="E1451" s="13">
        <f>VALUE(Txn_Details!J1451)</f>
        <v>1</v>
      </c>
      <c r="F1451" s="13">
        <f>value(Txn_Details!K1451)</f>
        <v>40</v>
      </c>
    </row>
    <row r="1452">
      <c r="A1452" s="13" t="str">
        <f>Txn_Details!G1452</f>
        <v>ORDER1275</v>
      </c>
      <c r="B1452" s="14">
        <f>Txn_Details!F1452</f>
        <v>45409</v>
      </c>
      <c r="C1452" s="13" t="str">
        <f>Txn_Details!H1452</f>
        <v>CUST1960</v>
      </c>
      <c r="D1452" s="13" t="str">
        <f>Txn_Details!I1452</f>
        <v>Butter</v>
      </c>
      <c r="E1452" s="13">
        <f>VALUE(Txn_Details!J1452)</f>
        <v>1</v>
      </c>
      <c r="F1452" s="13">
        <f>value(Txn_Details!K1452)</f>
        <v>125</v>
      </c>
    </row>
    <row r="1453">
      <c r="A1453" s="13" t="str">
        <f>Txn_Details!G1453</f>
        <v>ORDER1275</v>
      </c>
      <c r="B1453" s="14">
        <f>Txn_Details!F1453</f>
        <v>45409</v>
      </c>
      <c r="C1453" s="13" t="str">
        <f>Txn_Details!H1453</f>
        <v>CUST1960</v>
      </c>
      <c r="D1453" s="13" t="str">
        <f>Txn_Details!I1453</f>
        <v>CheeseSlices</v>
      </c>
      <c r="E1453" s="13">
        <f>VALUE(Txn_Details!J1453)</f>
        <v>2</v>
      </c>
      <c r="F1453" s="13">
        <f>value(Txn_Details!K1453)</f>
        <v>120</v>
      </c>
    </row>
    <row r="1454">
      <c r="A1454" s="13" t="str">
        <f>Txn_Details!G1454</f>
        <v>ORDER1274</v>
      </c>
      <c r="B1454" s="14">
        <f>Txn_Details!F1454</f>
        <v>45409</v>
      </c>
      <c r="C1454" s="13" t="str">
        <f>Txn_Details!H1454</f>
        <v>CUST6570</v>
      </c>
      <c r="D1454" s="13" t="str">
        <f>Txn_Details!I1454</f>
        <v>Sugar</v>
      </c>
      <c r="E1454" s="13">
        <f>VALUE(Txn_Details!J1454)</f>
        <v>1</v>
      </c>
      <c r="F1454" s="13">
        <f>value(Txn_Details!K1454)</f>
        <v>22.5</v>
      </c>
    </row>
    <row r="1455">
      <c r="A1455" s="13" t="str">
        <f>Txn_Details!G1455</f>
        <v>ORDER1274</v>
      </c>
      <c r="B1455" s="14">
        <f>Txn_Details!F1455</f>
        <v>45409</v>
      </c>
      <c r="C1455" s="13" t="str">
        <f>Txn_Details!H1455</f>
        <v>CUST6570</v>
      </c>
      <c r="D1455" s="13" t="str">
        <f>Txn_Details!I1455</f>
        <v>CookingOil</v>
      </c>
      <c r="E1455" s="13">
        <f>VALUE(Txn_Details!J1455)</f>
        <v>2</v>
      </c>
      <c r="F1455" s="13">
        <f>value(Txn_Details!K1455)</f>
        <v>150</v>
      </c>
    </row>
    <row r="1456">
      <c r="A1456" s="13" t="str">
        <f>Txn_Details!G1456</f>
        <v>ORDER1273</v>
      </c>
      <c r="B1456" s="14">
        <f>Txn_Details!F1456</f>
        <v>45409</v>
      </c>
      <c r="C1456" s="13" t="str">
        <f>Txn_Details!H1456</f>
        <v>CUST6327</v>
      </c>
      <c r="D1456" s="13" t="str">
        <f>Txn_Details!I1456</f>
        <v>TeaLeaves</v>
      </c>
      <c r="E1456" s="13">
        <f>VALUE(Txn_Details!J1456)</f>
        <v>1</v>
      </c>
      <c r="F1456" s="13">
        <f>value(Txn_Details!K1456)</f>
        <v>60</v>
      </c>
    </row>
    <row r="1457">
      <c r="A1457" s="13" t="str">
        <f>Txn_Details!G1457</f>
        <v>ORDER1273</v>
      </c>
      <c r="B1457" s="14">
        <f>Txn_Details!F1457</f>
        <v>45409</v>
      </c>
      <c r="C1457" s="13" t="str">
        <f>Txn_Details!H1457</f>
        <v>CUST6327</v>
      </c>
      <c r="D1457" s="13" t="str">
        <f>Txn_Details!I1457</f>
        <v>CoffeePowder</v>
      </c>
      <c r="E1457" s="13">
        <f>VALUE(Txn_Details!J1457)</f>
        <v>1</v>
      </c>
      <c r="F1457" s="13">
        <f>value(Txn_Details!K1457)</f>
        <v>45</v>
      </c>
    </row>
    <row r="1458">
      <c r="A1458" s="13" t="str">
        <f>Txn_Details!G1458</f>
        <v>ORDER1272</v>
      </c>
      <c r="B1458" s="14">
        <f>Txn_Details!F1458</f>
        <v>45409</v>
      </c>
      <c r="C1458" s="13" t="str">
        <f>Txn_Details!H1458</f>
        <v>CUST1803</v>
      </c>
      <c r="D1458" s="13" t="str">
        <f>Txn_Details!I1458</f>
        <v>Biscuits</v>
      </c>
      <c r="E1458" s="13">
        <f>VALUE(Txn_Details!J1458)</f>
        <v>2</v>
      </c>
      <c r="F1458" s="13">
        <f>value(Txn_Details!K1458)</f>
        <v>40</v>
      </c>
    </row>
    <row r="1459">
      <c r="A1459" s="13" t="str">
        <f>Txn_Details!G1459</f>
        <v>ORDER1272</v>
      </c>
      <c r="B1459" s="14">
        <f>Txn_Details!F1459</f>
        <v>45409</v>
      </c>
      <c r="C1459" s="13" t="str">
        <f>Txn_Details!H1459</f>
        <v>CUST1803</v>
      </c>
      <c r="D1459" s="13" t="str">
        <f>Txn_Details!I1459</f>
        <v>Chocolates</v>
      </c>
      <c r="E1459" s="13">
        <f>VALUE(Txn_Details!J1459)</f>
        <v>1</v>
      </c>
      <c r="F1459" s="13">
        <f>value(Txn_Details!K1459)</f>
        <v>50</v>
      </c>
    </row>
    <row r="1460">
      <c r="A1460" s="13" t="str">
        <f>Txn_Details!G1460</f>
        <v>ORDER1271</v>
      </c>
      <c r="B1460" s="14">
        <f>Txn_Details!F1460</f>
        <v>45409</v>
      </c>
      <c r="C1460" s="13" t="str">
        <f>Txn_Details!H1460</f>
        <v>CUST6327</v>
      </c>
      <c r="D1460" s="13" t="str">
        <f>Txn_Details!I1460</f>
        <v>IceCream</v>
      </c>
      <c r="E1460" s="13">
        <f>VALUE(Txn_Details!J1460)</f>
        <v>1</v>
      </c>
      <c r="F1460" s="13">
        <f>value(Txn_Details!K1460)</f>
        <v>90</v>
      </c>
    </row>
    <row r="1461">
      <c r="A1461" s="13" t="str">
        <f>Txn_Details!G1461</f>
        <v>ORDER1271</v>
      </c>
      <c r="B1461" s="14">
        <f>Txn_Details!F1461</f>
        <v>45409</v>
      </c>
      <c r="C1461" s="13" t="str">
        <f>Txn_Details!H1461</f>
        <v>CUST6327</v>
      </c>
      <c r="D1461" s="13" t="str">
        <f>Txn_Details!I1461</f>
        <v>SoftDrink</v>
      </c>
      <c r="E1461" s="13">
        <f>VALUE(Txn_Details!J1461)</f>
        <v>1</v>
      </c>
      <c r="F1461" s="13">
        <f>value(Txn_Details!K1461)</f>
        <v>50</v>
      </c>
    </row>
    <row r="1462">
      <c r="A1462" s="13" t="str">
        <f>Txn_Details!G1462</f>
        <v>ORDER1270</v>
      </c>
      <c r="B1462" s="14">
        <f>Txn_Details!F1462</f>
        <v>45409</v>
      </c>
      <c r="C1462" s="13" t="str">
        <f>Txn_Details!H1462</f>
        <v>CUST4090</v>
      </c>
      <c r="D1462" s="13" t="str">
        <f>Txn_Details!I1462</f>
        <v>BasmatiRice</v>
      </c>
      <c r="E1462" s="13">
        <f>VALUE(Txn_Details!J1462)</f>
        <v>1</v>
      </c>
      <c r="F1462" s="13">
        <f>value(Txn_Details!K1462)</f>
        <v>60</v>
      </c>
    </row>
    <row r="1463">
      <c r="A1463" s="13" t="str">
        <f>Txn_Details!G1463</f>
        <v>ORDER1270</v>
      </c>
      <c r="B1463" s="14">
        <f>Txn_Details!F1463</f>
        <v>45409</v>
      </c>
      <c r="C1463" s="13" t="str">
        <f>Txn_Details!H1463</f>
        <v>CUST4090</v>
      </c>
      <c r="D1463" s="13" t="str">
        <f>Txn_Details!I1463</f>
        <v>WholeWheatBread</v>
      </c>
      <c r="E1463" s="13">
        <f>VALUE(Txn_Details!J1463)</f>
        <v>1</v>
      </c>
      <c r="F1463" s="13">
        <f>value(Txn_Details!K1463)</f>
        <v>20</v>
      </c>
    </row>
    <row r="1464">
      <c r="A1464" s="13" t="str">
        <f>Txn_Details!G1464</f>
        <v>ORDER1269</v>
      </c>
      <c r="B1464" s="14">
        <f>Txn_Details!F1464</f>
        <v>45409</v>
      </c>
      <c r="C1464" s="13" t="str">
        <f>Txn_Details!H1464</f>
        <v>CUST8244</v>
      </c>
      <c r="D1464" s="13" t="str">
        <f>Txn_Details!I1464</f>
        <v>FreshMilk</v>
      </c>
      <c r="E1464" s="13">
        <f>VALUE(Txn_Details!J1464)</f>
        <v>1</v>
      </c>
      <c r="F1464" s="13">
        <f>value(Txn_Details!K1464)</f>
        <v>30</v>
      </c>
    </row>
    <row r="1465">
      <c r="A1465" s="13" t="str">
        <f>Txn_Details!G1465</f>
        <v>ORDER1269</v>
      </c>
      <c r="B1465" s="14">
        <f>Txn_Details!F1465</f>
        <v>45409</v>
      </c>
      <c r="C1465" s="13" t="str">
        <f>Txn_Details!H1465</f>
        <v>CUST8244</v>
      </c>
      <c r="D1465" s="13" t="str">
        <f>Txn_Details!I1465</f>
        <v>Eggs</v>
      </c>
      <c r="E1465" s="13">
        <f>VALUE(Txn_Details!J1465)</f>
        <v>1</v>
      </c>
      <c r="F1465" s="13">
        <f>value(Txn_Details!K1465)</f>
        <v>40</v>
      </c>
    </row>
    <row r="1466">
      <c r="A1466" s="13" t="str">
        <f>Txn_Details!G1466</f>
        <v>ORDER1268</v>
      </c>
      <c r="B1466" s="14">
        <f>Txn_Details!F1466</f>
        <v>45409</v>
      </c>
      <c r="C1466" s="13" t="str">
        <f>Txn_Details!H1466</f>
        <v>CUST4470</v>
      </c>
      <c r="D1466" s="13" t="str">
        <f>Txn_Details!I1466</f>
        <v>ChickenBreast</v>
      </c>
      <c r="E1466" s="13">
        <f>VALUE(Txn_Details!J1466)</f>
        <v>1</v>
      </c>
      <c r="F1466" s="13">
        <f>value(Txn_Details!K1466)</f>
        <v>125</v>
      </c>
    </row>
    <row r="1467">
      <c r="A1467" s="13" t="str">
        <f>Txn_Details!G1467</f>
        <v>ORDER1268</v>
      </c>
      <c r="B1467" s="14">
        <f>Txn_Details!F1467</f>
        <v>45409</v>
      </c>
      <c r="C1467" s="13" t="str">
        <f>Txn_Details!H1467</f>
        <v>CUST4470</v>
      </c>
      <c r="D1467" s="13" t="str">
        <f>Txn_Details!I1467</f>
        <v>Apples</v>
      </c>
      <c r="E1467" s="13">
        <f>VALUE(Txn_Details!J1467)</f>
        <v>1</v>
      </c>
      <c r="F1467" s="13">
        <f>value(Txn_Details!K1467)</f>
        <v>75</v>
      </c>
    </row>
    <row r="1468">
      <c r="A1468" s="13" t="str">
        <f>Txn_Details!G1468</f>
        <v>ORDER1267</v>
      </c>
      <c r="B1468" s="14">
        <f>Txn_Details!F1468</f>
        <v>45409</v>
      </c>
      <c r="C1468" s="13" t="str">
        <f>Txn_Details!H1468</f>
        <v>CUST4470</v>
      </c>
      <c r="D1468" s="13" t="str">
        <f>Txn_Details!I1468</f>
        <v>Bananas</v>
      </c>
      <c r="E1468" s="13">
        <f>VALUE(Txn_Details!J1468)</f>
        <v>1</v>
      </c>
      <c r="F1468" s="13">
        <f>value(Txn_Details!K1468)</f>
        <v>25</v>
      </c>
    </row>
    <row r="1469">
      <c r="A1469" s="13" t="str">
        <f>Txn_Details!G1469</f>
        <v>ORDER1267</v>
      </c>
      <c r="B1469" s="14">
        <f>Txn_Details!F1469</f>
        <v>45409</v>
      </c>
      <c r="C1469" s="13" t="str">
        <f>Txn_Details!H1469</f>
        <v>CUST4470</v>
      </c>
      <c r="D1469" s="13" t="str">
        <f>Txn_Details!I1469</f>
        <v>Potatoes</v>
      </c>
      <c r="E1469" s="13">
        <f>VALUE(Txn_Details!J1469)</f>
        <v>1</v>
      </c>
      <c r="F1469" s="13">
        <f>value(Txn_Details!K1469)</f>
        <v>15</v>
      </c>
    </row>
    <row r="1470">
      <c r="A1470" s="13" t="str">
        <f>Txn_Details!G1470</f>
        <v>ORDER1266</v>
      </c>
      <c r="B1470" s="14">
        <f>Txn_Details!F1470</f>
        <v>45409</v>
      </c>
      <c r="C1470" s="13" t="str">
        <f>Txn_Details!H1470</f>
        <v>CUST6860</v>
      </c>
      <c r="D1470" s="13" t="str">
        <f>Txn_Details!I1470</f>
        <v>Onions</v>
      </c>
      <c r="E1470" s="13">
        <f>VALUE(Txn_Details!J1470)</f>
        <v>1</v>
      </c>
      <c r="F1470" s="13">
        <f>value(Txn_Details!K1470)</f>
        <v>12.5</v>
      </c>
    </row>
    <row r="1471">
      <c r="A1471" s="13" t="str">
        <f>Txn_Details!G1471</f>
        <v>ORDER1266</v>
      </c>
      <c r="B1471" s="14">
        <f>Txn_Details!F1471</f>
        <v>45409</v>
      </c>
      <c r="C1471" s="13" t="str">
        <f>Txn_Details!H1471</f>
        <v>CUST6860</v>
      </c>
      <c r="D1471" s="13" t="str">
        <f>Txn_Details!I1471</f>
        <v>Paneer</v>
      </c>
      <c r="E1471" s="13">
        <f>VALUE(Txn_Details!J1471)</f>
        <v>1</v>
      </c>
      <c r="F1471" s="13">
        <f>value(Txn_Details!K1471)</f>
        <v>40</v>
      </c>
    </row>
    <row r="1472">
      <c r="A1472" s="13" t="str">
        <f>Txn_Details!G1472</f>
        <v>ORDER1265</v>
      </c>
      <c r="B1472" s="14">
        <f>Txn_Details!F1472</f>
        <v>45409</v>
      </c>
      <c r="C1472" s="13" t="str">
        <f>Txn_Details!H1472</f>
        <v>CUST9482</v>
      </c>
      <c r="D1472" s="13" t="str">
        <f>Txn_Details!I1472</f>
        <v>Butter</v>
      </c>
      <c r="E1472" s="13">
        <f>VALUE(Txn_Details!J1472)</f>
        <v>1</v>
      </c>
      <c r="F1472" s="13">
        <f>value(Txn_Details!K1472)</f>
        <v>125</v>
      </c>
    </row>
    <row r="1473">
      <c r="A1473" s="13" t="str">
        <f>Txn_Details!G1473</f>
        <v>ORDER1265</v>
      </c>
      <c r="B1473" s="14">
        <f>Txn_Details!F1473</f>
        <v>45409</v>
      </c>
      <c r="C1473" s="13" t="str">
        <f>Txn_Details!H1473</f>
        <v>CUST9482</v>
      </c>
      <c r="D1473" s="13" t="str">
        <f>Txn_Details!I1473</f>
        <v>CheeseSlices</v>
      </c>
      <c r="E1473" s="13">
        <f>VALUE(Txn_Details!J1473)</f>
        <v>1</v>
      </c>
      <c r="F1473" s="13">
        <f>value(Txn_Details!K1473)</f>
        <v>60</v>
      </c>
    </row>
    <row r="1474">
      <c r="A1474" s="13" t="str">
        <f>Txn_Details!G1474</f>
        <v>ORDER1264</v>
      </c>
      <c r="B1474" s="14">
        <f>Txn_Details!F1474</f>
        <v>45409</v>
      </c>
      <c r="C1474" s="13" t="str">
        <f>Txn_Details!H1474</f>
        <v>CUST5349</v>
      </c>
      <c r="D1474" s="13" t="str">
        <f>Txn_Details!I1474</f>
        <v>Sugar</v>
      </c>
      <c r="E1474" s="13">
        <f>VALUE(Txn_Details!J1474)</f>
        <v>1</v>
      </c>
      <c r="F1474" s="13">
        <f>value(Txn_Details!K1474)</f>
        <v>22.5</v>
      </c>
    </row>
    <row r="1475">
      <c r="A1475" s="13" t="str">
        <f>Txn_Details!G1475</f>
        <v>ORDER1264</v>
      </c>
      <c r="B1475" s="14">
        <f>Txn_Details!F1475</f>
        <v>45409</v>
      </c>
      <c r="C1475" s="13" t="str">
        <f>Txn_Details!H1475</f>
        <v>CUST5349</v>
      </c>
      <c r="D1475" s="13" t="str">
        <f>Txn_Details!I1475</f>
        <v>CookingOil</v>
      </c>
      <c r="E1475" s="13">
        <f>VALUE(Txn_Details!J1475)</f>
        <v>1</v>
      </c>
      <c r="F1475" s="13">
        <f>value(Txn_Details!K1475)</f>
        <v>75</v>
      </c>
    </row>
    <row r="1476">
      <c r="A1476" s="13" t="str">
        <f>Txn_Details!G1476</f>
        <v>ORDER1263</v>
      </c>
      <c r="B1476" s="14">
        <f>Txn_Details!F1476</f>
        <v>45409</v>
      </c>
      <c r="C1476" s="13" t="str">
        <f>Txn_Details!H1476</f>
        <v>CUST7626</v>
      </c>
      <c r="D1476" s="13" t="str">
        <f>Txn_Details!I1476</f>
        <v>TeaLeaves</v>
      </c>
      <c r="E1476" s="13">
        <f>VALUE(Txn_Details!J1476)</f>
        <v>1</v>
      </c>
      <c r="F1476" s="13">
        <f>value(Txn_Details!K1476)</f>
        <v>60</v>
      </c>
    </row>
    <row r="1477">
      <c r="A1477" s="13" t="str">
        <f>Txn_Details!G1477</f>
        <v>ORDER1263</v>
      </c>
      <c r="B1477" s="14">
        <f>Txn_Details!F1477</f>
        <v>45409</v>
      </c>
      <c r="C1477" s="13" t="str">
        <f>Txn_Details!H1477</f>
        <v>CUST7626</v>
      </c>
      <c r="D1477" s="13" t="str">
        <f>Txn_Details!I1477</f>
        <v>CoffeePowder</v>
      </c>
      <c r="E1477" s="13">
        <f>VALUE(Txn_Details!J1477)</f>
        <v>1</v>
      </c>
      <c r="F1477" s="13">
        <f>value(Txn_Details!K1477)</f>
        <v>45</v>
      </c>
    </row>
    <row r="1478">
      <c r="A1478" s="13" t="str">
        <f>Txn_Details!G1478</f>
        <v>ORDER1262</v>
      </c>
      <c r="B1478" s="14">
        <f>Txn_Details!F1478</f>
        <v>45409</v>
      </c>
      <c r="C1478" s="13" t="str">
        <f>Txn_Details!H1478</f>
        <v>CUST4759</v>
      </c>
      <c r="D1478" s="13" t="str">
        <f>Txn_Details!I1478</f>
        <v>Biscuits</v>
      </c>
      <c r="E1478" s="13">
        <f>VALUE(Txn_Details!J1478)</f>
        <v>1</v>
      </c>
      <c r="F1478" s="13">
        <f>value(Txn_Details!K1478)</f>
        <v>20</v>
      </c>
    </row>
    <row r="1479">
      <c r="A1479" s="13" t="str">
        <f>Txn_Details!G1479</f>
        <v>ORDER1262</v>
      </c>
      <c r="B1479" s="14">
        <f>Txn_Details!F1479</f>
        <v>45409</v>
      </c>
      <c r="C1479" s="13" t="str">
        <f>Txn_Details!H1479</f>
        <v>CUST4759</v>
      </c>
      <c r="D1479" s="13" t="str">
        <f>Txn_Details!I1479</f>
        <v>Chocolates</v>
      </c>
      <c r="E1479" s="13">
        <f>VALUE(Txn_Details!J1479)</f>
        <v>1</v>
      </c>
      <c r="F1479" s="13">
        <f>value(Txn_Details!K1479)</f>
        <v>50</v>
      </c>
    </row>
    <row r="1480">
      <c r="A1480" s="13" t="str">
        <f>Txn_Details!G1480</f>
        <v>ORDER1261</v>
      </c>
      <c r="B1480" s="14">
        <f>Txn_Details!F1480</f>
        <v>45409</v>
      </c>
      <c r="C1480" s="13" t="str">
        <f>Txn_Details!H1480</f>
        <v>CUST7461</v>
      </c>
      <c r="D1480" s="13" t="str">
        <f>Txn_Details!I1480</f>
        <v>IceCream</v>
      </c>
      <c r="E1480" s="13">
        <f>VALUE(Txn_Details!J1480)</f>
        <v>2</v>
      </c>
      <c r="F1480" s="13">
        <f>value(Txn_Details!K1480)</f>
        <v>180</v>
      </c>
    </row>
    <row r="1481">
      <c r="A1481" s="13" t="str">
        <f>Txn_Details!G1481</f>
        <v>ORDER1261</v>
      </c>
      <c r="B1481" s="14">
        <f>Txn_Details!F1481</f>
        <v>45409</v>
      </c>
      <c r="C1481" s="13" t="str">
        <f>Txn_Details!H1481</f>
        <v>CUST7461</v>
      </c>
      <c r="D1481" s="13" t="str">
        <f>Txn_Details!I1481</f>
        <v>SoftDrink</v>
      </c>
      <c r="E1481" s="13">
        <f>VALUE(Txn_Details!J1481)</f>
        <v>1</v>
      </c>
      <c r="F1481" s="13">
        <f>value(Txn_Details!K1481)</f>
        <v>50</v>
      </c>
    </row>
    <row r="1482">
      <c r="A1482" s="13" t="str">
        <f>Txn_Details!G1482</f>
        <v>ORDER1260</v>
      </c>
      <c r="B1482" s="14">
        <f>Txn_Details!F1482</f>
        <v>45409</v>
      </c>
      <c r="C1482" s="13" t="str">
        <f>Txn_Details!H1482</f>
        <v>CUST2970</v>
      </c>
      <c r="D1482" s="13" t="str">
        <f>Txn_Details!I1482</f>
        <v>BasmatiRice</v>
      </c>
      <c r="E1482" s="13">
        <f>VALUE(Txn_Details!J1482)</f>
        <v>1</v>
      </c>
      <c r="F1482" s="13">
        <f>value(Txn_Details!K1482)</f>
        <v>60</v>
      </c>
    </row>
    <row r="1483">
      <c r="A1483" s="13" t="str">
        <f>Txn_Details!G1483</f>
        <v>ORDER1260</v>
      </c>
      <c r="B1483" s="14">
        <f>Txn_Details!F1483</f>
        <v>45409</v>
      </c>
      <c r="C1483" s="13" t="str">
        <f>Txn_Details!H1483</f>
        <v>CUST2970</v>
      </c>
      <c r="D1483" s="13" t="str">
        <f>Txn_Details!I1483</f>
        <v>WholeWheatBread</v>
      </c>
      <c r="E1483" s="13">
        <f>VALUE(Txn_Details!J1483)</f>
        <v>1</v>
      </c>
      <c r="F1483" s="13">
        <f>value(Txn_Details!K1483)</f>
        <v>20</v>
      </c>
    </row>
    <row r="1484">
      <c r="A1484" s="13" t="str">
        <f>Txn_Details!G1484</f>
        <v>ORDER1259</v>
      </c>
      <c r="B1484" s="14">
        <f>Txn_Details!F1484</f>
        <v>45409</v>
      </c>
      <c r="C1484" s="13" t="str">
        <f>Txn_Details!H1484</f>
        <v>CUST8951</v>
      </c>
      <c r="D1484" s="13" t="str">
        <f>Txn_Details!I1484</f>
        <v>FreshMilk</v>
      </c>
      <c r="E1484" s="13">
        <f>VALUE(Txn_Details!J1484)</f>
        <v>1</v>
      </c>
      <c r="F1484" s="13">
        <f>value(Txn_Details!K1484)</f>
        <v>30</v>
      </c>
    </row>
    <row r="1485">
      <c r="A1485" s="13" t="str">
        <f>Txn_Details!G1485</f>
        <v>ORDER1259</v>
      </c>
      <c r="B1485" s="14">
        <f>Txn_Details!F1485</f>
        <v>45409</v>
      </c>
      <c r="C1485" s="13" t="str">
        <f>Txn_Details!H1485</f>
        <v>CUST8951</v>
      </c>
      <c r="D1485" s="13" t="str">
        <f>Txn_Details!I1485</f>
        <v>Eggs</v>
      </c>
      <c r="E1485" s="13">
        <f>VALUE(Txn_Details!J1485)</f>
        <v>2</v>
      </c>
      <c r="F1485" s="13">
        <f>value(Txn_Details!K1485)</f>
        <v>80</v>
      </c>
    </row>
    <row r="1486">
      <c r="A1486" s="13" t="str">
        <f>Txn_Details!G1486</f>
        <v>ORDER1258</v>
      </c>
      <c r="B1486" s="14">
        <f>Txn_Details!F1486</f>
        <v>45409</v>
      </c>
      <c r="C1486" s="13" t="str">
        <f>Txn_Details!H1486</f>
        <v>CUST8814</v>
      </c>
      <c r="D1486" s="13" t="str">
        <f>Txn_Details!I1486</f>
        <v>ChickenBreast</v>
      </c>
      <c r="E1486" s="13">
        <f>VALUE(Txn_Details!J1486)</f>
        <v>1</v>
      </c>
      <c r="F1486" s="13">
        <f>value(Txn_Details!K1486)</f>
        <v>125</v>
      </c>
    </row>
    <row r="1487">
      <c r="A1487" s="13" t="str">
        <f>Txn_Details!G1487</f>
        <v>ORDER1258</v>
      </c>
      <c r="B1487" s="14">
        <f>Txn_Details!F1487</f>
        <v>45409</v>
      </c>
      <c r="C1487" s="13" t="str">
        <f>Txn_Details!H1487</f>
        <v>CUST8814</v>
      </c>
      <c r="D1487" s="13" t="str">
        <f>Txn_Details!I1487</f>
        <v>Apples</v>
      </c>
      <c r="E1487" s="13">
        <f>VALUE(Txn_Details!J1487)</f>
        <v>2</v>
      </c>
      <c r="F1487" s="13">
        <f>value(Txn_Details!K1487)</f>
        <v>150</v>
      </c>
    </row>
    <row r="1488">
      <c r="A1488" s="13" t="str">
        <f>Txn_Details!G1488</f>
        <v>ORDER1257</v>
      </c>
      <c r="B1488" s="14">
        <f>Txn_Details!F1488</f>
        <v>45409</v>
      </c>
      <c r="C1488" s="13" t="str">
        <f>Txn_Details!H1488</f>
        <v>CUST7984</v>
      </c>
      <c r="D1488" s="13" t="str">
        <f>Txn_Details!I1488</f>
        <v>Bananas</v>
      </c>
      <c r="E1488" s="13">
        <f>VALUE(Txn_Details!J1488)</f>
        <v>2</v>
      </c>
      <c r="F1488" s="13">
        <f>value(Txn_Details!K1488)</f>
        <v>50</v>
      </c>
    </row>
    <row r="1489">
      <c r="A1489" s="13" t="str">
        <f>Txn_Details!G1489</f>
        <v>ORDER1257</v>
      </c>
      <c r="B1489" s="14">
        <f>Txn_Details!F1489</f>
        <v>45409</v>
      </c>
      <c r="C1489" s="13" t="str">
        <f>Txn_Details!H1489</f>
        <v>CUST7984</v>
      </c>
      <c r="D1489" s="13" t="str">
        <f>Txn_Details!I1489</f>
        <v>Potatoes</v>
      </c>
      <c r="E1489" s="13">
        <f>VALUE(Txn_Details!J1489)</f>
        <v>1</v>
      </c>
      <c r="F1489" s="13">
        <f>value(Txn_Details!K1489)</f>
        <v>15</v>
      </c>
    </row>
    <row r="1490">
      <c r="A1490" s="13" t="str">
        <f>Txn_Details!G1490</f>
        <v>ORDER1256</v>
      </c>
      <c r="B1490" s="14">
        <f>Txn_Details!F1490</f>
        <v>45408</v>
      </c>
      <c r="C1490" s="13" t="str">
        <f>Txn_Details!H1490</f>
        <v>CUST6210</v>
      </c>
      <c r="D1490" s="13" t="str">
        <f>Txn_Details!I1490</f>
        <v>Onions</v>
      </c>
      <c r="E1490" s="13">
        <f>VALUE(Txn_Details!J1490)</f>
        <v>1</v>
      </c>
      <c r="F1490" s="13">
        <f>value(Txn_Details!K1490)</f>
        <v>12.5</v>
      </c>
    </row>
    <row r="1491">
      <c r="A1491" s="13" t="str">
        <f>Txn_Details!G1491</f>
        <v>ORDER1256</v>
      </c>
      <c r="B1491" s="14">
        <f>Txn_Details!F1491</f>
        <v>45408</v>
      </c>
      <c r="C1491" s="13" t="str">
        <f>Txn_Details!H1491</f>
        <v>CUST6210</v>
      </c>
      <c r="D1491" s="13" t="str">
        <f>Txn_Details!I1491</f>
        <v>Paneer</v>
      </c>
      <c r="E1491" s="13">
        <f>VALUE(Txn_Details!J1491)</f>
        <v>1</v>
      </c>
      <c r="F1491" s="13">
        <f>value(Txn_Details!K1491)</f>
        <v>40</v>
      </c>
    </row>
    <row r="1492">
      <c r="A1492" s="13" t="str">
        <f>Txn_Details!G1492</f>
        <v>ORDER1255</v>
      </c>
      <c r="B1492" s="14">
        <f>Txn_Details!F1492</f>
        <v>45408</v>
      </c>
      <c r="C1492" s="13" t="str">
        <f>Txn_Details!H1492</f>
        <v>CUST8552</v>
      </c>
      <c r="D1492" s="13" t="str">
        <f>Txn_Details!I1492</f>
        <v>Butter</v>
      </c>
      <c r="E1492" s="13">
        <f>VALUE(Txn_Details!J1492)</f>
        <v>2</v>
      </c>
      <c r="F1492" s="13">
        <f>value(Txn_Details!K1492)</f>
        <v>250</v>
      </c>
    </row>
    <row r="1493">
      <c r="A1493" s="13" t="str">
        <f>Txn_Details!G1493</f>
        <v>ORDER1255</v>
      </c>
      <c r="B1493" s="14">
        <f>Txn_Details!F1493</f>
        <v>45408</v>
      </c>
      <c r="C1493" s="13" t="str">
        <f>Txn_Details!H1493</f>
        <v>CUST8552</v>
      </c>
      <c r="D1493" s="13" t="str">
        <f>Txn_Details!I1493</f>
        <v>CheeseSlices</v>
      </c>
      <c r="E1493" s="13">
        <f>VALUE(Txn_Details!J1493)</f>
        <v>1</v>
      </c>
      <c r="F1493" s="13">
        <f>value(Txn_Details!K1493)</f>
        <v>60</v>
      </c>
    </row>
    <row r="1494">
      <c r="A1494" s="13" t="str">
        <f>Txn_Details!G1494</f>
        <v>ORDER1254</v>
      </c>
      <c r="B1494" s="14">
        <f>Txn_Details!F1494</f>
        <v>45408</v>
      </c>
      <c r="C1494" s="13" t="str">
        <f>Txn_Details!H1494</f>
        <v>CUST8244</v>
      </c>
      <c r="D1494" s="13" t="str">
        <f>Txn_Details!I1494</f>
        <v>Sugar</v>
      </c>
      <c r="E1494" s="13">
        <f>VALUE(Txn_Details!J1494)</f>
        <v>2</v>
      </c>
      <c r="F1494" s="13">
        <f>value(Txn_Details!K1494)</f>
        <v>45</v>
      </c>
    </row>
    <row r="1495">
      <c r="A1495" s="13" t="str">
        <f>Txn_Details!G1495</f>
        <v>ORDER1254</v>
      </c>
      <c r="B1495" s="14">
        <f>Txn_Details!F1495</f>
        <v>45408</v>
      </c>
      <c r="C1495" s="13" t="str">
        <f>Txn_Details!H1495</f>
        <v>CUST8244</v>
      </c>
      <c r="D1495" s="13" t="str">
        <f>Txn_Details!I1495</f>
        <v>CookingOil</v>
      </c>
      <c r="E1495" s="13">
        <f>VALUE(Txn_Details!J1495)</f>
        <v>1</v>
      </c>
      <c r="F1495" s="13">
        <f>value(Txn_Details!K1495)</f>
        <v>75</v>
      </c>
    </row>
    <row r="1496">
      <c r="A1496" s="13" t="str">
        <f>Txn_Details!G1496</f>
        <v>ORDER1253</v>
      </c>
      <c r="B1496" s="14">
        <f>Txn_Details!F1496</f>
        <v>45408</v>
      </c>
      <c r="C1496" s="13" t="str">
        <f>Txn_Details!H1496</f>
        <v>CUST7498</v>
      </c>
      <c r="D1496" s="13" t="str">
        <f>Txn_Details!I1496</f>
        <v>TeaLeaves</v>
      </c>
      <c r="E1496" s="13">
        <f>VALUE(Txn_Details!J1496)</f>
        <v>1</v>
      </c>
      <c r="F1496" s="13">
        <f>value(Txn_Details!K1496)</f>
        <v>60</v>
      </c>
    </row>
    <row r="1497">
      <c r="A1497" s="13" t="str">
        <f>Txn_Details!G1497</f>
        <v>ORDER1253</v>
      </c>
      <c r="B1497" s="14">
        <f>Txn_Details!F1497</f>
        <v>45408</v>
      </c>
      <c r="C1497" s="13" t="str">
        <f>Txn_Details!H1497</f>
        <v>CUST7498</v>
      </c>
      <c r="D1497" s="13" t="str">
        <f>Txn_Details!I1497</f>
        <v>CoffeePowder</v>
      </c>
      <c r="E1497" s="13">
        <f>VALUE(Txn_Details!J1497)</f>
        <v>1</v>
      </c>
      <c r="F1497" s="13">
        <f>value(Txn_Details!K1497)</f>
        <v>45</v>
      </c>
    </row>
    <row r="1498">
      <c r="A1498" s="13" t="str">
        <f>Txn_Details!G1498</f>
        <v>ORDER1252</v>
      </c>
      <c r="B1498" s="14">
        <f>Txn_Details!F1498</f>
        <v>45408</v>
      </c>
      <c r="C1498" s="13" t="str">
        <f>Txn_Details!H1498</f>
        <v>CUST8317</v>
      </c>
      <c r="D1498" s="13" t="str">
        <f>Txn_Details!I1498</f>
        <v>Biscuits</v>
      </c>
      <c r="E1498" s="13">
        <f>VALUE(Txn_Details!J1498)</f>
        <v>1</v>
      </c>
      <c r="F1498" s="13">
        <f>value(Txn_Details!K1498)</f>
        <v>20</v>
      </c>
    </row>
    <row r="1499">
      <c r="A1499" s="13" t="str">
        <f>Txn_Details!G1499</f>
        <v>ORDER1252</v>
      </c>
      <c r="B1499" s="14">
        <f>Txn_Details!F1499</f>
        <v>45408</v>
      </c>
      <c r="C1499" s="13" t="str">
        <f>Txn_Details!H1499</f>
        <v>CUST8317</v>
      </c>
      <c r="D1499" s="13" t="str">
        <f>Txn_Details!I1499</f>
        <v>Chocolates</v>
      </c>
      <c r="E1499" s="13">
        <f>VALUE(Txn_Details!J1499)</f>
        <v>1</v>
      </c>
      <c r="F1499" s="13">
        <f>value(Txn_Details!K1499)</f>
        <v>50</v>
      </c>
    </row>
    <row r="1500">
      <c r="A1500" s="13" t="str">
        <f>Txn_Details!G1500</f>
        <v>ORDER1251</v>
      </c>
      <c r="B1500" s="14">
        <f>Txn_Details!F1500</f>
        <v>45408</v>
      </c>
      <c r="C1500" s="13" t="str">
        <f>Txn_Details!H1500</f>
        <v>CUST6210</v>
      </c>
      <c r="D1500" s="13" t="str">
        <f>Txn_Details!I1500</f>
        <v>IceCream</v>
      </c>
      <c r="E1500" s="13">
        <f>VALUE(Txn_Details!J1500)</f>
        <v>1</v>
      </c>
      <c r="F1500" s="13">
        <f>value(Txn_Details!K1500)</f>
        <v>90</v>
      </c>
    </row>
    <row r="1501">
      <c r="A1501" s="13" t="str">
        <f>Txn_Details!G1501</f>
        <v>ORDER1251</v>
      </c>
      <c r="B1501" s="14">
        <f>Txn_Details!F1501</f>
        <v>45408</v>
      </c>
      <c r="C1501" s="13" t="str">
        <f>Txn_Details!H1501</f>
        <v>CUST6210</v>
      </c>
      <c r="D1501" s="13" t="str">
        <f>Txn_Details!I1501</f>
        <v>SoftDrink</v>
      </c>
      <c r="E1501" s="13">
        <f>VALUE(Txn_Details!J1501)</f>
        <v>1</v>
      </c>
      <c r="F1501" s="13">
        <f>value(Txn_Details!K1501)</f>
        <v>50</v>
      </c>
    </row>
    <row r="1502">
      <c r="A1502" s="13" t="str">
        <f>Txn_Details!G1502</f>
        <v>ORDER1250</v>
      </c>
      <c r="B1502" s="14">
        <f>Txn_Details!F1502</f>
        <v>45408</v>
      </c>
      <c r="C1502" s="13" t="str">
        <f>Txn_Details!H1502</f>
        <v>CUST6549</v>
      </c>
      <c r="D1502" s="13" t="str">
        <f>Txn_Details!I1502</f>
        <v>BasmatiRice</v>
      </c>
      <c r="E1502" s="13">
        <f>VALUE(Txn_Details!J1502)</f>
        <v>1</v>
      </c>
      <c r="F1502" s="13">
        <f>value(Txn_Details!K1502)</f>
        <v>60</v>
      </c>
    </row>
    <row r="1503">
      <c r="A1503" s="13" t="str">
        <f>Txn_Details!G1503</f>
        <v>ORDER1250</v>
      </c>
      <c r="B1503" s="14">
        <f>Txn_Details!F1503</f>
        <v>45408</v>
      </c>
      <c r="C1503" s="13" t="str">
        <f>Txn_Details!H1503</f>
        <v>CUST6549</v>
      </c>
      <c r="D1503" s="13" t="str">
        <f>Txn_Details!I1503</f>
        <v>WholeWheatBread</v>
      </c>
      <c r="E1503" s="13">
        <f>VALUE(Txn_Details!J1503)</f>
        <v>1</v>
      </c>
      <c r="F1503" s="13">
        <f>value(Txn_Details!K1503)</f>
        <v>20</v>
      </c>
    </row>
    <row r="1504">
      <c r="A1504" s="13" t="str">
        <f>Txn_Details!G1504</f>
        <v>ORDER1249</v>
      </c>
      <c r="B1504" s="14">
        <f>Txn_Details!F1504</f>
        <v>45408</v>
      </c>
      <c r="C1504" s="13" t="str">
        <f>Txn_Details!H1504</f>
        <v>CUST7626</v>
      </c>
      <c r="D1504" s="13" t="str">
        <f>Txn_Details!I1504</f>
        <v>FreshMilk</v>
      </c>
      <c r="E1504" s="13">
        <f>VALUE(Txn_Details!J1504)</f>
        <v>1</v>
      </c>
      <c r="F1504" s="13">
        <f>value(Txn_Details!K1504)</f>
        <v>30</v>
      </c>
    </row>
    <row r="1505">
      <c r="A1505" s="13" t="str">
        <f>Txn_Details!G1505</f>
        <v>ORDER1249</v>
      </c>
      <c r="B1505" s="14">
        <f>Txn_Details!F1505</f>
        <v>45408</v>
      </c>
      <c r="C1505" s="13" t="str">
        <f>Txn_Details!H1505</f>
        <v>CUST7626</v>
      </c>
      <c r="D1505" s="13" t="str">
        <f>Txn_Details!I1505</f>
        <v>Eggs</v>
      </c>
      <c r="E1505" s="13">
        <f>VALUE(Txn_Details!J1505)</f>
        <v>2</v>
      </c>
      <c r="F1505" s="13">
        <f>value(Txn_Details!K1505)</f>
        <v>80</v>
      </c>
    </row>
    <row r="1506">
      <c r="A1506" s="13" t="str">
        <f>Txn_Details!G1506</f>
        <v>ORDER1248</v>
      </c>
      <c r="B1506" s="14">
        <f>Txn_Details!F1506</f>
        <v>45408</v>
      </c>
      <c r="C1506" s="13" t="str">
        <f>Txn_Details!H1506</f>
        <v>CUST2169</v>
      </c>
      <c r="D1506" s="13" t="str">
        <f>Txn_Details!I1506</f>
        <v>ChickenBreast</v>
      </c>
      <c r="E1506" s="13">
        <f>VALUE(Txn_Details!J1506)</f>
        <v>1</v>
      </c>
      <c r="F1506" s="13">
        <f>value(Txn_Details!K1506)</f>
        <v>125</v>
      </c>
    </row>
    <row r="1507">
      <c r="A1507" s="13" t="str">
        <f>Txn_Details!G1507</f>
        <v>ORDER1248</v>
      </c>
      <c r="B1507" s="14">
        <f>Txn_Details!F1507</f>
        <v>45408</v>
      </c>
      <c r="C1507" s="13" t="str">
        <f>Txn_Details!H1507</f>
        <v>CUST2169</v>
      </c>
      <c r="D1507" s="13" t="str">
        <f>Txn_Details!I1507</f>
        <v>Apples</v>
      </c>
      <c r="E1507" s="13">
        <f>VALUE(Txn_Details!J1507)</f>
        <v>1</v>
      </c>
      <c r="F1507" s="13">
        <f>value(Txn_Details!K1507)</f>
        <v>75</v>
      </c>
    </row>
    <row r="1508">
      <c r="A1508" s="13" t="str">
        <f>Txn_Details!G1508</f>
        <v>ORDER1247</v>
      </c>
      <c r="B1508" s="14">
        <f>Txn_Details!F1508</f>
        <v>45408</v>
      </c>
      <c r="C1508" s="13" t="str">
        <f>Txn_Details!H1508</f>
        <v>CUST1803</v>
      </c>
      <c r="D1508" s="13" t="str">
        <f>Txn_Details!I1508</f>
        <v>Bananas</v>
      </c>
      <c r="E1508" s="13">
        <f>VALUE(Txn_Details!J1508)</f>
        <v>1</v>
      </c>
      <c r="F1508" s="13">
        <f>value(Txn_Details!K1508)</f>
        <v>25</v>
      </c>
    </row>
    <row r="1509">
      <c r="A1509" s="13" t="str">
        <f>Txn_Details!G1509</f>
        <v>ORDER1247</v>
      </c>
      <c r="B1509" s="14">
        <f>Txn_Details!F1509</f>
        <v>45408</v>
      </c>
      <c r="C1509" s="13" t="str">
        <f>Txn_Details!H1509</f>
        <v>CUST1803</v>
      </c>
      <c r="D1509" s="13" t="str">
        <f>Txn_Details!I1509</f>
        <v>Potatoes</v>
      </c>
      <c r="E1509" s="13">
        <f>VALUE(Txn_Details!J1509)</f>
        <v>2</v>
      </c>
      <c r="F1509" s="13">
        <f>value(Txn_Details!K1509)</f>
        <v>30</v>
      </c>
    </row>
    <row r="1510">
      <c r="A1510" s="13" t="str">
        <f>Txn_Details!G1510</f>
        <v>ORDER1246</v>
      </c>
      <c r="B1510" s="14">
        <f>Txn_Details!F1510</f>
        <v>45408</v>
      </c>
      <c r="C1510" s="13" t="str">
        <f>Txn_Details!H1510</f>
        <v>CUST7862</v>
      </c>
      <c r="D1510" s="13" t="str">
        <f>Txn_Details!I1510</f>
        <v>Onions</v>
      </c>
      <c r="E1510" s="13">
        <f>VALUE(Txn_Details!J1510)</f>
        <v>2</v>
      </c>
      <c r="F1510" s="13">
        <f>value(Txn_Details!K1510)</f>
        <v>25</v>
      </c>
    </row>
    <row r="1511">
      <c r="A1511" s="13" t="str">
        <f>Txn_Details!G1511</f>
        <v>ORDER1246</v>
      </c>
      <c r="B1511" s="14">
        <f>Txn_Details!F1511</f>
        <v>45408</v>
      </c>
      <c r="C1511" s="13" t="str">
        <f>Txn_Details!H1511</f>
        <v>CUST7862</v>
      </c>
      <c r="D1511" s="13" t="str">
        <f>Txn_Details!I1511</f>
        <v>Paneer</v>
      </c>
      <c r="E1511" s="13">
        <f>VALUE(Txn_Details!J1511)</f>
        <v>1</v>
      </c>
      <c r="F1511" s="13">
        <f>value(Txn_Details!K1511)</f>
        <v>40</v>
      </c>
    </row>
    <row r="1512">
      <c r="A1512" s="13" t="str">
        <f>Txn_Details!G1512</f>
        <v>ORDER1245</v>
      </c>
      <c r="B1512" s="14">
        <f>Txn_Details!F1512</f>
        <v>45408</v>
      </c>
      <c r="C1512" s="13" t="str">
        <f>Txn_Details!H1512</f>
        <v>CUST8484</v>
      </c>
      <c r="D1512" s="13" t="str">
        <f>Txn_Details!I1512</f>
        <v>Butter</v>
      </c>
      <c r="E1512" s="13">
        <f>VALUE(Txn_Details!J1512)</f>
        <v>1</v>
      </c>
      <c r="F1512" s="13">
        <f>value(Txn_Details!K1512)</f>
        <v>125</v>
      </c>
    </row>
    <row r="1513">
      <c r="A1513" s="13" t="str">
        <f>Txn_Details!G1513</f>
        <v>ORDER1245</v>
      </c>
      <c r="B1513" s="14">
        <f>Txn_Details!F1513</f>
        <v>45408</v>
      </c>
      <c r="C1513" s="13" t="str">
        <f>Txn_Details!H1513</f>
        <v>CUST8484</v>
      </c>
      <c r="D1513" s="13" t="str">
        <f>Txn_Details!I1513</f>
        <v>CheeseSlices</v>
      </c>
      <c r="E1513" s="13">
        <f>VALUE(Txn_Details!J1513)</f>
        <v>2</v>
      </c>
      <c r="F1513" s="13">
        <f>value(Txn_Details!K1513)</f>
        <v>120</v>
      </c>
    </row>
    <row r="1514">
      <c r="A1514" s="13" t="str">
        <f>Txn_Details!G1514</f>
        <v>ORDER1244</v>
      </c>
      <c r="B1514" s="14">
        <f>Txn_Details!F1514</f>
        <v>45408</v>
      </c>
      <c r="C1514" s="13" t="str">
        <f>Txn_Details!H1514</f>
        <v>CUST8924</v>
      </c>
      <c r="D1514" s="13" t="str">
        <f>Txn_Details!I1514</f>
        <v>Sugar</v>
      </c>
      <c r="E1514" s="13">
        <f>VALUE(Txn_Details!J1514)</f>
        <v>1</v>
      </c>
      <c r="F1514" s="13">
        <f>value(Txn_Details!K1514)</f>
        <v>22.5</v>
      </c>
    </row>
    <row r="1515">
      <c r="A1515" s="13" t="str">
        <f>Txn_Details!G1515</f>
        <v>ORDER1244</v>
      </c>
      <c r="B1515" s="14">
        <f>Txn_Details!F1515</f>
        <v>45408</v>
      </c>
      <c r="C1515" s="13" t="str">
        <f>Txn_Details!H1515</f>
        <v>CUST8924</v>
      </c>
      <c r="D1515" s="13" t="str">
        <f>Txn_Details!I1515</f>
        <v>CookingOil</v>
      </c>
      <c r="E1515" s="13">
        <f>VALUE(Txn_Details!J1515)</f>
        <v>1</v>
      </c>
      <c r="F1515" s="13">
        <f>value(Txn_Details!K1515)</f>
        <v>75</v>
      </c>
    </row>
    <row r="1516">
      <c r="A1516" s="13" t="str">
        <f>Txn_Details!G1516</f>
        <v>ORDER1243</v>
      </c>
      <c r="B1516" s="14">
        <f>Txn_Details!F1516</f>
        <v>45408</v>
      </c>
      <c r="C1516" s="13" t="str">
        <f>Txn_Details!H1516</f>
        <v>CUST8909</v>
      </c>
      <c r="D1516" s="13" t="str">
        <f>Txn_Details!I1516</f>
        <v>TeaLeaves</v>
      </c>
      <c r="E1516" s="13">
        <f>VALUE(Txn_Details!J1516)</f>
        <v>1</v>
      </c>
      <c r="F1516" s="13">
        <f>value(Txn_Details!K1516)</f>
        <v>60</v>
      </c>
    </row>
    <row r="1517">
      <c r="A1517" s="13" t="str">
        <f>Txn_Details!G1517</f>
        <v>ORDER1243</v>
      </c>
      <c r="B1517" s="14">
        <f>Txn_Details!F1517</f>
        <v>45408</v>
      </c>
      <c r="C1517" s="13" t="str">
        <f>Txn_Details!H1517</f>
        <v>CUST8909</v>
      </c>
      <c r="D1517" s="13" t="str">
        <f>Txn_Details!I1517</f>
        <v>CoffeePowder</v>
      </c>
      <c r="E1517" s="13">
        <f>VALUE(Txn_Details!J1517)</f>
        <v>1</v>
      </c>
      <c r="F1517" s="13">
        <f>value(Txn_Details!K1517)</f>
        <v>45</v>
      </c>
    </row>
    <row r="1518">
      <c r="A1518" s="13" t="str">
        <f>Txn_Details!G1518</f>
        <v>ORDER1242</v>
      </c>
      <c r="B1518" s="14">
        <f>Txn_Details!F1518</f>
        <v>45408</v>
      </c>
      <c r="C1518" s="13" t="str">
        <f>Txn_Details!H1518</f>
        <v>CUST1960</v>
      </c>
      <c r="D1518" s="13" t="str">
        <f>Txn_Details!I1518</f>
        <v>Biscuits</v>
      </c>
      <c r="E1518" s="13">
        <f>VALUE(Txn_Details!J1518)</f>
        <v>1</v>
      </c>
      <c r="F1518" s="13">
        <f>value(Txn_Details!K1518)</f>
        <v>20</v>
      </c>
    </row>
    <row r="1519">
      <c r="A1519" s="13" t="str">
        <f>Txn_Details!G1519</f>
        <v>ORDER1242</v>
      </c>
      <c r="B1519" s="14">
        <f>Txn_Details!F1519</f>
        <v>45408</v>
      </c>
      <c r="C1519" s="13" t="str">
        <f>Txn_Details!H1519</f>
        <v>CUST1960</v>
      </c>
      <c r="D1519" s="13" t="str">
        <f>Txn_Details!I1519</f>
        <v>Chocolates</v>
      </c>
      <c r="E1519" s="13">
        <f>VALUE(Txn_Details!J1519)</f>
        <v>1</v>
      </c>
      <c r="F1519" s="13">
        <f>value(Txn_Details!K1519)</f>
        <v>50</v>
      </c>
    </row>
    <row r="1520">
      <c r="A1520" s="13" t="str">
        <f>Txn_Details!G1520</f>
        <v>ORDER1241</v>
      </c>
      <c r="B1520" s="14">
        <f>Txn_Details!F1520</f>
        <v>45408</v>
      </c>
      <c r="C1520" s="13" t="str">
        <f>Txn_Details!H1520</f>
        <v>CUST4475</v>
      </c>
      <c r="D1520" s="13" t="str">
        <f>Txn_Details!I1520</f>
        <v>IceCream</v>
      </c>
      <c r="E1520" s="13">
        <f>VALUE(Txn_Details!J1520)</f>
        <v>1</v>
      </c>
      <c r="F1520" s="13">
        <f>value(Txn_Details!K1520)</f>
        <v>90</v>
      </c>
    </row>
    <row r="1521">
      <c r="A1521" s="13" t="str">
        <f>Txn_Details!G1521</f>
        <v>ORDER1241</v>
      </c>
      <c r="B1521" s="14">
        <f>Txn_Details!F1521</f>
        <v>45408</v>
      </c>
      <c r="C1521" s="13" t="str">
        <f>Txn_Details!H1521</f>
        <v>CUST4475</v>
      </c>
      <c r="D1521" s="13" t="str">
        <f>Txn_Details!I1521</f>
        <v>SoftDrink</v>
      </c>
      <c r="E1521" s="13">
        <f>VALUE(Txn_Details!J1521)</f>
        <v>1</v>
      </c>
      <c r="F1521" s="13">
        <f>value(Txn_Details!K1521)</f>
        <v>50</v>
      </c>
    </row>
    <row r="1522">
      <c r="A1522" s="13" t="str">
        <f>Txn_Details!G1522</f>
        <v>ORDER1240</v>
      </c>
      <c r="B1522" s="14">
        <f>Txn_Details!F1522</f>
        <v>45408</v>
      </c>
      <c r="C1522" s="13" t="str">
        <f>Txn_Details!H1522</f>
        <v>CUST2832</v>
      </c>
      <c r="D1522" s="13" t="str">
        <f>Txn_Details!I1522</f>
        <v>BasmatiRice</v>
      </c>
      <c r="E1522" s="13">
        <f>VALUE(Txn_Details!J1522)</f>
        <v>1</v>
      </c>
      <c r="F1522" s="13">
        <f>value(Txn_Details!K1522)</f>
        <v>60</v>
      </c>
    </row>
    <row r="1523">
      <c r="A1523" s="13" t="str">
        <f>Txn_Details!G1523</f>
        <v>ORDER1240</v>
      </c>
      <c r="B1523" s="14">
        <f>Txn_Details!F1523</f>
        <v>45408</v>
      </c>
      <c r="C1523" s="13" t="str">
        <f>Txn_Details!H1523</f>
        <v>CUST2832</v>
      </c>
      <c r="D1523" s="13" t="str">
        <f>Txn_Details!I1523</f>
        <v>WholeWheatBread</v>
      </c>
      <c r="E1523" s="13">
        <f>VALUE(Txn_Details!J1523)</f>
        <v>1</v>
      </c>
      <c r="F1523" s="13">
        <f>value(Txn_Details!K1523)</f>
        <v>20</v>
      </c>
    </row>
    <row r="1524">
      <c r="A1524" s="13" t="str">
        <f>Txn_Details!G1524</f>
        <v>ORDER1239</v>
      </c>
      <c r="B1524" s="14">
        <f>Txn_Details!F1524</f>
        <v>45408</v>
      </c>
      <c r="C1524" s="13" t="str">
        <f>Txn_Details!H1524</f>
        <v>CUST2124</v>
      </c>
      <c r="D1524" s="13" t="str">
        <f>Txn_Details!I1524</f>
        <v>FreshMilk</v>
      </c>
      <c r="E1524" s="13">
        <f>VALUE(Txn_Details!J1524)</f>
        <v>1</v>
      </c>
      <c r="F1524" s="13">
        <f>value(Txn_Details!K1524)</f>
        <v>30</v>
      </c>
    </row>
    <row r="1525">
      <c r="A1525" s="13" t="str">
        <f>Txn_Details!G1525</f>
        <v>ORDER1239</v>
      </c>
      <c r="B1525" s="14">
        <f>Txn_Details!F1525</f>
        <v>45408</v>
      </c>
      <c r="C1525" s="13" t="str">
        <f>Txn_Details!H1525</f>
        <v>CUST2124</v>
      </c>
      <c r="D1525" s="13" t="str">
        <f>Txn_Details!I1525</f>
        <v>Eggs</v>
      </c>
      <c r="E1525" s="13">
        <f>VALUE(Txn_Details!J1525)</f>
        <v>1</v>
      </c>
      <c r="F1525" s="13">
        <f>value(Txn_Details!K1525)</f>
        <v>40</v>
      </c>
    </row>
    <row r="1526">
      <c r="A1526" s="13" t="str">
        <f>Txn_Details!G1526</f>
        <v>ORDER1238</v>
      </c>
      <c r="B1526" s="14">
        <f>Txn_Details!F1526</f>
        <v>45408</v>
      </c>
      <c r="C1526" s="13" t="str">
        <f>Txn_Details!H1526</f>
        <v>CUST7461</v>
      </c>
      <c r="D1526" s="13" t="str">
        <f>Txn_Details!I1526</f>
        <v>ChickenBreast</v>
      </c>
      <c r="E1526" s="13">
        <f>VALUE(Txn_Details!J1526)</f>
        <v>1</v>
      </c>
      <c r="F1526" s="13">
        <f>value(Txn_Details!K1526)</f>
        <v>125</v>
      </c>
    </row>
    <row r="1527">
      <c r="A1527" s="13" t="str">
        <f>Txn_Details!G1527</f>
        <v>ORDER1238</v>
      </c>
      <c r="B1527" s="14">
        <f>Txn_Details!F1527</f>
        <v>45408</v>
      </c>
      <c r="C1527" s="13" t="str">
        <f>Txn_Details!H1527</f>
        <v>CUST7461</v>
      </c>
      <c r="D1527" s="13" t="str">
        <f>Txn_Details!I1527</f>
        <v>Apples</v>
      </c>
      <c r="E1527" s="13">
        <f>VALUE(Txn_Details!J1527)</f>
        <v>2</v>
      </c>
      <c r="F1527" s="13">
        <f>value(Txn_Details!K1527)</f>
        <v>150</v>
      </c>
    </row>
    <row r="1528">
      <c r="A1528" s="13" t="str">
        <f>Txn_Details!G1528</f>
        <v>ORDER1237</v>
      </c>
      <c r="B1528" s="14">
        <f>Txn_Details!F1528</f>
        <v>45407</v>
      </c>
      <c r="C1528" s="13" t="str">
        <f>Txn_Details!H1528</f>
        <v>CUST6210</v>
      </c>
      <c r="D1528" s="13" t="str">
        <f>Txn_Details!I1528</f>
        <v>Bananas</v>
      </c>
      <c r="E1528" s="13">
        <f>VALUE(Txn_Details!J1528)</f>
        <v>1</v>
      </c>
      <c r="F1528" s="13">
        <f>value(Txn_Details!K1528)</f>
        <v>25</v>
      </c>
    </row>
    <row r="1529">
      <c r="A1529" s="13" t="str">
        <f>Txn_Details!G1529</f>
        <v>ORDER1237</v>
      </c>
      <c r="B1529" s="14">
        <f>Txn_Details!F1529</f>
        <v>45407</v>
      </c>
      <c r="C1529" s="13" t="str">
        <f>Txn_Details!H1529</f>
        <v>CUST6210</v>
      </c>
      <c r="D1529" s="13" t="str">
        <f>Txn_Details!I1529</f>
        <v>Potatoes</v>
      </c>
      <c r="E1529" s="13">
        <f>VALUE(Txn_Details!J1529)</f>
        <v>2</v>
      </c>
      <c r="F1529" s="13">
        <f>value(Txn_Details!K1529)</f>
        <v>30</v>
      </c>
    </row>
    <row r="1530">
      <c r="A1530" s="13" t="str">
        <f>Txn_Details!G1530</f>
        <v>ORDER1236</v>
      </c>
      <c r="B1530" s="14">
        <f>Txn_Details!F1530</f>
        <v>45407</v>
      </c>
      <c r="C1530" s="13" t="str">
        <f>Txn_Details!H1530</f>
        <v>CUST6327</v>
      </c>
      <c r="D1530" s="13" t="str">
        <f>Txn_Details!I1530</f>
        <v>Onions</v>
      </c>
      <c r="E1530" s="13">
        <f>VALUE(Txn_Details!J1530)</f>
        <v>1</v>
      </c>
      <c r="F1530" s="13">
        <f>value(Txn_Details!K1530)</f>
        <v>12.5</v>
      </c>
    </row>
    <row r="1531">
      <c r="A1531" s="13" t="str">
        <f>Txn_Details!G1531</f>
        <v>ORDER1236</v>
      </c>
      <c r="B1531" s="14">
        <f>Txn_Details!F1531</f>
        <v>45407</v>
      </c>
      <c r="C1531" s="13" t="str">
        <f>Txn_Details!H1531</f>
        <v>CUST6327</v>
      </c>
      <c r="D1531" s="13" t="str">
        <f>Txn_Details!I1531</f>
        <v>Paneer</v>
      </c>
      <c r="E1531" s="13">
        <f>VALUE(Txn_Details!J1531)</f>
        <v>1</v>
      </c>
      <c r="F1531" s="13">
        <f>value(Txn_Details!K1531)</f>
        <v>40</v>
      </c>
    </row>
    <row r="1532">
      <c r="A1532" s="13" t="str">
        <f>Txn_Details!G1532</f>
        <v>ORDER1235</v>
      </c>
      <c r="B1532" s="14">
        <f>Txn_Details!F1532</f>
        <v>45407</v>
      </c>
      <c r="C1532" s="13" t="str">
        <f>Txn_Details!H1532</f>
        <v>CUST3153</v>
      </c>
      <c r="D1532" s="13" t="str">
        <f>Txn_Details!I1532</f>
        <v>Butter</v>
      </c>
      <c r="E1532" s="13">
        <f>VALUE(Txn_Details!J1532)</f>
        <v>1</v>
      </c>
      <c r="F1532" s="13">
        <f>value(Txn_Details!K1532)</f>
        <v>125</v>
      </c>
    </row>
    <row r="1533">
      <c r="A1533" s="13" t="str">
        <f>Txn_Details!G1533</f>
        <v>ORDER1235</v>
      </c>
      <c r="B1533" s="14">
        <f>Txn_Details!F1533</f>
        <v>45407</v>
      </c>
      <c r="C1533" s="13" t="str">
        <f>Txn_Details!H1533</f>
        <v>CUST3153</v>
      </c>
      <c r="D1533" s="13" t="str">
        <f>Txn_Details!I1533</f>
        <v>CheeseSlices</v>
      </c>
      <c r="E1533" s="13">
        <f>VALUE(Txn_Details!J1533)</f>
        <v>1</v>
      </c>
      <c r="F1533" s="13">
        <f>value(Txn_Details!K1533)</f>
        <v>60</v>
      </c>
    </row>
    <row r="1534">
      <c r="A1534" s="13" t="str">
        <f>Txn_Details!G1534</f>
        <v>ORDER1234</v>
      </c>
      <c r="B1534" s="14">
        <f>Txn_Details!F1534</f>
        <v>45407</v>
      </c>
      <c r="C1534" s="13" t="str">
        <f>Txn_Details!H1534</f>
        <v>CUST8105</v>
      </c>
      <c r="D1534" s="13" t="str">
        <f>Txn_Details!I1534</f>
        <v>Sugar</v>
      </c>
      <c r="E1534" s="13">
        <f>VALUE(Txn_Details!J1534)</f>
        <v>1</v>
      </c>
      <c r="F1534" s="13">
        <f>value(Txn_Details!K1534)</f>
        <v>22.5</v>
      </c>
    </row>
    <row r="1535">
      <c r="A1535" s="13" t="str">
        <f>Txn_Details!G1535</f>
        <v>ORDER1234</v>
      </c>
      <c r="B1535" s="14">
        <f>Txn_Details!F1535</f>
        <v>45407</v>
      </c>
      <c r="C1535" s="13" t="str">
        <f>Txn_Details!H1535</f>
        <v>CUST8105</v>
      </c>
      <c r="D1535" s="13" t="str">
        <f>Txn_Details!I1535</f>
        <v>CookingOil</v>
      </c>
      <c r="E1535" s="13">
        <f>VALUE(Txn_Details!J1535)</f>
        <v>2</v>
      </c>
      <c r="F1535" s="13">
        <f>value(Txn_Details!K1535)</f>
        <v>150</v>
      </c>
    </row>
    <row r="1536">
      <c r="A1536" s="13" t="str">
        <f>Txn_Details!G1536</f>
        <v>ORDER1233</v>
      </c>
      <c r="B1536" s="14">
        <f>Txn_Details!F1536</f>
        <v>45407</v>
      </c>
      <c r="C1536" s="13" t="str">
        <f>Txn_Details!H1536</f>
        <v>CUST3521</v>
      </c>
      <c r="D1536" s="13" t="str">
        <f>Txn_Details!I1536</f>
        <v>TeaLeaves</v>
      </c>
      <c r="E1536" s="13">
        <f>VALUE(Txn_Details!J1536)</f>
        <v>1</v>
      </c>
      <c r="F1536" s="13">
        <f>value(Txn_Details!K1536)</f>
        <v>60</v>
      </c>
    </row>
    <row r="1537">
      <c r="A1537" s="13" t="str">
        <f>Txn_Details!G1537</f>
        <v>ORDER1233</v>
      </c>
      <c r="B1537" s="14">
        <f>Txn_Details!F1537</f>
        <v>45407</v>
      </c>
      <c r="C1537" s="13" t="str">
        <f>Txn_Details!H1537</f>
        <v>CUST3521</v>
      </c>
      <c r="D1537" s="13" t="str">
        <f>Txn_Details!I1537</f>
        <v>CoffeePowder</v>
      </c>
      <c r="E1537" s="13">
        <f>VALUE(Txn_Details!J1537)</f>
        <v>1</v>
      </c>
      <c r="F1537" s="13">
        <f>value(Txn_Details!K1537)</f>
        <v>45</v>
      </c>
    </row>
    <row r="1538">
      <c r="A1538" s="13" t="str">
        <f>Txn_Details!G1538</f>
        <v>ORDER1232</v>
      </c>
      <c r="B1538" s="14">
        <f>Txn_Details!F1538</f>
        <v>45407</v>
      </c>
      <c r="C1538" s="13" t="str">
        <f>Txn_Details!H1538</f>
        <v>CUST4022</v>
      </c>
      <c r="D1538" s="13" t="str">
        <f>Txn_Details!I1538</f>
        <v>Biscuits</v>
      </c>
      <c r="E1538" s="13">
        <f>VALUE(Txn_Details!J1538)</f>
        <v>1</v>
      </c>
      <c r="F1538" s="13">
        <f>value(Txn_Details!K1538)</f>
        <v>20</v>
      </c>
    </row>
    <row r="1539">
      <c r="A1539" s="13" t="str">
        <f>Txn_Details!G1539</f>
        <v>ORDER1232</v>
      </c>
      <c r="B1539" s="14">
        <f>Txn_Details!F1539</f>
        <v>45407</v>
      </c>
      <c r="C1539" s="13" t="str">
        <f>Txn_Details!H1539</f>
        <v>CUST4022</v>
      </c>
      <c r="D1539" s="13" t="str">
        <f>Txn_Details!I1539</f>
        <v>Chocolates</v>
      </c>
      <c r="E1539" s="13">
        <f>VALUE(Txn_Details!J1539)</f>
        <v>1</v>
      </c>
      <c r="F1539" s="13">
        <f>value(Txn_Details!K1539)</f>
        <v>50</v>
      </c>
    </row>
    <row r="1540">
      <c r="A1540" s="13" t="str">
        <f>Txn_Details!G1540</f>
        <v>ORDER1231</v>
      </c>
      <c r="B1540" s="14">
        <f>Txn_Details!F1540</f>
        <v>45407</v>
      </c>
      <c r="C1540" s="13" t="str">
        <f>Txn_Details!H1540</f>
        <v>CUST5349</v>
      </c>
      <c r="D1540" s="13" t="str">
        <f>Txn_Details!I1540</f>
        <v>IceCream</v>
      </c>
      <c r="E1540" s="13">
        <f>VALUE(Txn_Details!J1540)</f>
        <v>1</v>
      </c>
      <c r="F1540" s="13">
        <f>value(Txn_Details!K1540)</f>
        <v>90</v>
      </c>
    </row>
    <row r="1541">
      <c r="A1541" s="13" t="str">
        <f>Txn_Details!G1541</f>
        <v>ORDER1231</v>
      </c>
      <c r="B1541" s="14">
        <f>Txn_Details!F1541</f>
        <v>45407</v>
      </c>
      <c r="C1541" s="13" t="str">
        <f>Txn_Details!H1541</f>
        <v>CUST5349</v>
      </c>
      <c r="D1541" s="13" t="str">
        <f>Txn_Details!I1541</f>
        <v>SoftDrink</v>
      </c>
      <c r="E1541" s="13">
        <f>VALUE(Txn_Details!J1541)</f>
        <v>1</v>
      </c>
      <c r="F1541" s="13">
        <f>value(Txn_Details!K1541)</f>
        <v>50</v>
      </c>
    </row>
    <row r="1542">
      <c r="A1542" s="13" t="str">
        <f>Txn_Details!G1542</f>
        <v>ORDER1230</v>
      </c>
      <c r="B1542" s="14">
        <f>Txn_Details!F1542</f>
        <v>45407</v>
      </c>
      <c r="C1542" s="13" t="str">
        <f>Txn_Details!H1542</f>
        <v>CUST4759</v>
      </c>
      <c r="D1542" s="13" t="str">
        <f>Txn_Details!I1542</f>
        <v>BasmatiRice</v>
      </c>
      <c r="E1542" s="13">
        <f>VALUE(Txn_Details!J1542)</f>
        <v>2</v>
      </c>
      <c r="F1542" s="13">
        <f>value(Txn_Details!K1542)</f>
        <v>120</v>
      </c>
    </row>
    <row r="1543">
      <c r="A1543" s="13" t="str">
        <f>Txn_Details!G1543</f>
        <v>ORDER1230</v>
      </c>
      <c r="B1543" s="14">
        <f>Txn_Details!F1543</f>
        <v>45407</v>
      </c>
      <c r="C1543" s="13" t="str">
        <f>Txn_Details!H1543</f>
        <v>CUST4759</v>
      </c>
      <c r="D1543" s="13" t="str">
        <f>Txn_Details!I1543</f>
        <v>WholeWheatBread</v>
      </c>
      <c r="E1543" s="13">
        <f>VALUE(Txn_Details!J1543)</f>
        <v>1</v>
      </c>
      <c r="F1543" s="13">
        <f>value(Txn_Details!K1543)</f>
        <v>20</v>
      </c>
    </row>
    <row r="1544">
      <c r="A1544" s="13" t="str">
        <f>Txn_Details!G1544</f>
        <v>ORDER1229</v>
      </c>
      <c r="B1544" s="14">
        <f>Txn_Details!F1544</f>
        <v>45407</v>
      </c>
      <c r="C1544" s="13" t="str">
        <f>Txn_Details!H1544</f>
        <v>CUST3384</v>
      </c>
      <c r="D1544" s="13" t="str">
        <f>Txn_Details!I1544</f>
        <v>FreshMilk</v>
      </c>
      <c r="E1544" s="13">
        <f>VALUE(Txn_Details!J1544)</f>
        <v>1</v>
      </c>
      <c r="F1544" s="13">
        <f>value(Txn_Details!K1544)</f>
        <v>30</v>
      </c>
    </row>
    <row r="1545">
      <c r="A1545" s="13" t="str">
        <f>Txn_Details!G1545</f>
        <v>ORDER1229</v>
      </c>
      <c r="B1545" s="14">
        <f>Txn_Details!F1545</f>
        <v>45407</v>
      </c>
      <c r="C1545" s="13" t="str">
        <f>Txn_Details!H1545</f>
        <v>CUST3384</v>
      </c>
      <c r="D1545" s="13" t="str">
        <f>Txn_Details!I1545</f>
        <v>Eggs</v>
      </c>
      <c r="E1545" s="13">
        <f>VALUE(Txn_Details!J1545)</f>
        <v>1</v>
      </c>
      <c r="F1545" s="13">
        <f>value(Txn_Details!K1545)</f>
        <v>40</v>
      </c>
    </row>
    <row r="1546">
      <c r="A1546" s="13" t="str">
        <f>Txn_Details!G1546</f>
        <v>ORDER1228</v>
      </c>
      <c r="B1546" s="14">
        <f>Txn_Details!F1546</f>
        <v>45407</v>
      </c>
      <c r="C1546" s="13" t="str">
        <f>Txn_Details!H1546</f>
        <v>CUST2658</v>
      </c>
      <c r="D1546" s="13" t="str">
        <f>Txn_Details!I1546</f>
        <v>ChickenBreast</v>
      </c>
      <c r="E1546" s="13">
        <f>VALUE(Txn_Details!J1546)</f>
        <v>2</v>
      </c>
      <c r="F1546" s="13">
        <f>value(Txn_Details!K1546)</f>
        <v>250</v>
      </c>
    </row>
    <row r="1547">
      <c r="A1547" s="13" t="str">
        <f>Txn_Details!G1547</f>
        <v>ORDER1228</v>
      </c>
      <c r="B1547" s="14">
        <f>Txn_Details!F1547</f>
        <v>45407</v>
      </c>
      <c r="C1547" s="13" t="str">
        <f>Txn_Details!H1547</f>
        <v>CUST2658</v>
      </c>
      <c r="D1547" s="13" t="str">
        <f>Txn_Details!I1547</f>
        <v>Apples</v>
      </c>
      <c r="E1547" s="13">
        <f>VALUE(Txn_Details!J1547)</f>
        <v>1</v>
      </c>
      <c r="F1547" s="13">
        <f>value(Txn_Details!K1547)</f>
        <v>75</v>
      </c>
    </row>
    <row r="1548">
      <c r="A1548" s="13" t="str">
        <f>Txn_Details!G1548</f>
        <v>ORDER1227</v>
      </c>
      <c r="B1548" s="14">
        <f>Txn_Details!F1548</f>
        <v>45407</v>
      </c>
      <c r="C1548" s="13" t="str">
        <f>Txn_Details!H1548</f>
        <v>CUST4675</v>
      </c>
      <c r="D1548" s="13" t="str">
        <f>Txn_Details!I1548</f>
        <v>Bananas</v>
      </c>
      <c r="E1548" s="13">
        <f>VALUE(Txn_Details!J1548)</f>
        <v>1</v>
      </c>
      <c r="F1548" s="13">
        <f>value(Txn_Details!K1548)</f>
        <v>25</v>
      </c>
    </row>
    <row r="1549">
      <c r="A1549" s="13" t="str">
        <f>Txn_Details!G1549</f>
        <v>ORDER1227</v>
      </c>
      <c r="B1549" s="14">
        <f>Txn_Details!F1549</f>
        <v>45407</v>
      </c>
      <c r="C1549" s="13" t="str">
        <f>Txn_Details!H1549</f>
        <v>CUST4675</v>
      </c>
      <c r="D1549" s="13" t="str">
        <f>Txn_Details!I1549</f>
        <v>Potatoes</v>
      </c>
      <c r="E1549" s="13">
        <f>VALUE(Txn_Details!J1549)</f>
        <v>1</v>
      </c>
      <c r="F1549" s="13">
        <f>value(Txn_Details!K1549)</f>
        <v>15</v>
      </c>
    </row>
    <row r="1550">
      <c r="A1550" s="13" t="str">
        <f>Txn_Details!G1550</f>
        <v>ORDER1226</v>
      </c>
      <c r="B1550" s="14">
        <f>Txn_Details!F1550</f>
        <v>45407</v>
      </c>
      <c r="C1550" s="13" t="str">
        <f>Txn_Details!H1550</f>
        <v>CUST8552</v>
      </c>
      <c r="D1550" s="13" t="str">
        <f>Txn_Details!I1550</f>
        <v>Onions</v>
      </c>
      <c r="E1550" s="13">
        <f>VALUE(Txn_Details!J1550)</f>
        <v>1</v>
      </c>
      <c r="F1550" s="13">
        <f>value(Txn_Details!K1550)</f>
        <v>12.5</v>
      </c>
    </row>
    <row r="1551">
      <c r="A1551" s="13" t="str">
        <f>Txn_Details!G1551</f>
        <v>ORDER1226</v>
      </c>
      <c r="B1551" s="14">
        <f>Txn_Details!F1551</f>
        <v>45407</v>
      </c>
      <c r="C1551" s="13" t="str">
        <f>Txn_Details!H1551</f>
        <v>CUST8552</v>
      </c>
      <c r="D1551" s="13" t="str">
        <f>Txn_Details!I1551</f>
        <v>Paneer</v>
      </c>
      <c r="E1551" s="13">
        <f>VALUE(Txn_Details!J1551)</f>
        <v>1</v>
      </c>
      <c r="F1551" s="13">
        <f>value(Txn_Details!K1551)</f>
        <v>40</v>
      </c>
    </row>
    <row r="1552">
      <c r="A1552" s="13" t="str">
        <f>Txn_Details!G1552</f>
        <v>ORDER1225</v>
      </c>
      <c r="B1552" s="14">
        <f>Txn_Details!F1552</f>
        <v>45407</v>
      </c>
      <c r="C1552" s="13" t="str">
        <f>Txn_Details!H1552</f>
        <v>CUST8484</v>
      </c>
      <c r="D1552" s="13" t="str">
        <f>Txn_Details!I1552</f>
        <v>Butter</v>
      </c>
      <c r="E1552" s="13">
        <f>VALUE(Txn_Details!J1552)</f>
        <v>1</v>
      </c>
      <c r="F1552" s="13">
        <f>value(Txn_Details!K1552)</f>
        <v>125</v>
      </c>
    </row>
    <row r="1553">
      <c r="A1553" s="13" t="str">
        <f>Txn_Details!G1553</f>
        <v>ORDER1225</v>
      </c>
      <c r="B1553" s="14">
        <f>Txn_Details!F1553</f>
        <v>45407</v>
      </c>
      <c r="C1553" s="13" t="str">
        <f>Txn_Details!H1553</f>
        <v>CUST8484</v>
      </c>
      <c r="D1553" s="13" t="str">
        <f>Txn_Details!I1553</f>
        <v>CheeseSlices</v>
      </c>
      <c r="E1553" s="13">
        <f>VALUE(Txn_Details!J1553)</f>
        <v>1</v>
      </c>
      <c r="F1553" s="13">
        <f>value(Txn_Details!K1553)</f>
        <v>60</v>
      </c>
    </row>
    <row r="1554">
      <c r="A1554" s="13" t="str">
        <f>Txn_Details!G1554</f>
        <v>ORDER1224</v>
      </c>
      <c r="B1554" s="14">
        <f>Txn_Details!F1554</f>
        <v>45407</v>
      </c>
      <c r="C1554" s="13" t="str">
        <f>Txn_Details!H1554</f>
        <v>CUST2188</v>
      </c>
      <c r="D1554" s="13" t="str">
        <f>Txn_Details!I1554</f>
        <v>Sugar</v>
      </c>
      <c r="E1554" s="13">
        <f>VALUE(Txn_Details!J1554)</f>
        <v>1</v>
      </c>
      <c r="F1554" s="13">
        <f>value(Txn_Details!K1554)</f>
        <v>22.5</v>
      </c>
    </row>
    <row r="1555">
      <c r="A1555" s="13" t="str">
        <f>Txn_Details!G1555</f>
        <v>ORDER1224</v>
      </c>
      <c r="B1555" s="14">
        <f>Txn_Details!F1555</f>
        <v>45407</v>
      </c>
      <c r="C1555" s="13" t="str">
        <f>Txn_Details!H1555</f>
        <v>CUST2188</v>
      </c>
      <c r="D1555" s="13" t="str">
        <f>Txn_Details!I1555</f>
        <v>CookingOil</v>
      </c>
      <c r="E1555" s="13">
        <f>VALUE(Txn_Details!J1555)</f>
        <v>1</v>
      </c>
      <c r="F1555" s="13">
        <f>value(Txn_Details!K1555)</f>
        <v>75</v>
      </c>
    </row>
    <row r="1556">
      <c r="A1556" s="13" t="str">
        <f>Txn_Details!G1556</f>
        <v>ORDER1223</v>
      </c>
      <c r="B1556" s="14">
        <f>Txn_Details!F1556</f>
        <v>45407</v>
      </c>
      <c r="C1556" s="13" t="str">
        <f>Txn_Details!H1556</f>
        <v>CUST8814</v>
      </c>
      <c r="D1556" s="13" t="str">
        <f>Txn_Details!I1556</f>
        <v>TeaLeaves</v>
      </c>
      <c r="E1556" s="13">
        <f>VALUE(Txn_Details!J1556)</f>
        <v>1</v>
      </c>
      <c r="F1556" s="13">
        <f>value(Txn_Details!K1556)</f>
        <v>60</v>
      </c>
    </row>
    <row r="1557">
      <c r="A1557" s="13" t="str">
        <f>Txn_Details!G1557</f>
        <v>ORDER1223</v>
      </c>
      <c r="B1557" s="14">
        <f>Txn_Details!F1557</f>
        <v>45407</v>
      </c>
      <c r="C1557" s="13" t="str">
        <f>Txn_Details!H1557</f>
        <v>CUST8814</v>
      </c>
      <c r="D1557" s="13" t="str">
        <f>Txn_Details!I1557</f>
        <v>CoffeePowder</v>
      </c>
      <c r="E1557" s="13">
        <f>VALUE(Txn_Details!J1557)</f>
        <v>1</v>
      </c>
      <c r="F1557" s="13">
        <f>value(Txn_Details!K1557)</f>
        <v>45</v>
      </c>
    </row>
    <row r="1558">
      <c r="A1558" s="13" t="str">
        <f>Txn_Details!G1558</f>
        <v>ORDER1222</v>
      </c>
      <c r="B1558" s="14">
        <f>Txn_Details!F1558</f>
        <v>45407</v>
      </c>
      <c r="C1558" s="13" t="str">
        <f>Txn_Details!H1558</f>
        <v>CUST8909</v>
      </c>
      <c r="D1558" s="13" t="str">
        <f>Txn_Details!I1558</f>
        <v>Biscuits</v>
      </c>
      <c r="E1558" s="13">
        <f>VALUE(Txn_Details!J1558)</f>
        <v>1</v>
      </c>
      <c r="F1558" s="13">
        <f>value(Txn_Details!K1558)</f>
        <v>20</v>
      </c>
    </row>
    <row r="1559">
      <c r="A1559" s="13" t="str">
        <f>Txn_Details!G1559</f>
        <v>ORDER1222</v>
      </c>
      <c r="B1559" s="14">
        <f>Txn_Details!F1559</f>
        <v>45407</v>
      </c>
      <c r="C1559" s="13" t="str">
        <f>Txn_Details!H1559</f>
        <v>CUST8909</v>
      </c>
      <c r="D1559" s="13" t="str">
        <f>Txn_Details!I1559</f>
        <v>Chocolates</v>
      </c>
      <c r="E1559" s="13">
        <f>VALUE(Txn_Details!J1559)</f>
        <v>2</v>
      </c>
      <c r="F1559" s="13">
        <f>value(Txn_Details!K1559)</f>
        <v>100</v>
      </c>
    </row>
    <row r="1560">
      <c r="A1560" s="13" t="str">
        <f>Txn_Details!G1560</f>
        <v>ORDER1221</v>
      </c>
      <c r="B1560" s="14">
        <f>Txn_Details!F1560</f>
        <v>45407</v>
      </c>
      <c r="C1560" s="13" t="str">
        <f>Txn_Details!H1560</f>
        <v>CUST1960</v>
      </c>
      <c r="D1560" s="13" t="str">
        <f>Txn_Details!I1560</f>
        <v>IceCream</v>
      </c>
      <c r="E1560" s="13">
        <f>VALUE(Txn_Details!J1560)</f>
        <v>1</v>
      </c>
      <c r="F1560" s="13">
        <f>value(Txn_Details!K1560)</f>
        <v>90</v>
      </c>
    </row>
    <row r="1561">
      <c r="A1561" s="13" t="str">
        <f>Txn_Details!G1561</f>
        <v>ORDER1221</v>
      </c>
      <c r="B1561" s="14">
        <f>Txn_Details!F1561</f>
        <v>45407</v>
      </c>
      <c r="C1561" s="13" t="str">
        <f>Txn_Details!H1561</f>
        <v>CUST1960</v>
      </c>
      <c r="D1561" s="13" t="str">
        <f>Txn_Details!I1561</f>
        <v>SoftDrink</v>
      </c>
      <c r="E1561" s="13">
        <f>VALUE(Txn_Details!J1561)</f>
        <v>1</v>
      </c>
      <c r="F1561" s="13">
        <f>value(Txn_Details!K1561)</f>
        <v>50</v>
      </c>
    </row>
    <row r="1562">
      <c r="A1562" s="13" t="str">
        <f>Txn_Details!G1562</f>
        <v>ORDER1220</v>
      </c>
      <c r="B1562" s="14">
        <f>Txn_Details!F1562</f>
        <v>45407</v>
      </c>
      <c r="C1562" s="13" t="str">
        <f>Txn_Details!H1562</f>
        <v>CUST8105</v>
      </c>
      <c r="D1562" s="13" t="str">
        <f>Txn_Details!I1562</f>
        <v>BasmatiRice</v>
      </c>
      <c r="E1562" s="13">
        <f>VALUE(Txn_Details!J1562)</f>
        <v>2</v>
      </c>
      <c r="F1562" s="13">
        <f>value(Txn_Details!K1562)</f>
        <v>120</v>
      </c>
    </row>
    <row r="1563">
      <c r="A1563" s="13" t="str">
        <f>Txn_Details!G1563</f>
        <v>ORDER1220</v>
      </c>
      <c r="B1563" s="14">
        <f>Txn_Details!F1563</f>
        <v>45407</v>
      </c>
      <c r="C1563" s="13" t="str">
        <f>Txn_Details!H1563</f>
        <v>CUST8105</v>
      </c>
      <c r="D1563" s="13" t="str">
        <f>Txn_Details!I1563</f>
        <v>WholeWheatBread</v>
      </c>
      <c r="E1563" s="13">
        <f>VALUE(Txn_Details!J1563)</f>
        <v>1</v>
      </c>
      <c r="F1563" s="13">
        <f>value(Txn_Details!K1563)</f>
        <v>20</v>
      </c>
    </row>
    <row r="1564">
      <c r="A1564" s="13" t="str">
        <f>Txn_Details!G1564</f>
        <v>ORDER1219</v>
      </c>
      <c r="B1564" s="14">
        <f>Txn_Details!F1564</f>
        <v>45406</v>
      </c>
      <c r="C1564" s="13" t="str">
        <f>Txn_Details!H1564</f>
        <v>CUST2679</v>
      </c>
      <c r="D1564" s="13" t="str">
        <f>Txn_Details!I1564</f>
        <v>FreshMilk</v>
      </c>
      <c r="E1564" s="13">
        <f>VALUE(Txn_Details!J1564)</f>
        <v>1</v>
      </c>
      <c r="F1564" s="13">
        <f>value(Txn_Details!K1564)</f>
        <v>30</v>
      </c>
    </row>
    <row r="1565">
      <c r="A1565" s="13" t="str">
        <f>Txn_Details!G1565</f>
        <v>ORDER1219</v>
      </c>
      <c r="B1565" s="14">
        <f>Txn_Details!F1565</f>
        <v>45406</v>
      </c>
      <c r="C1565" s="13" t="str">
        <f>Txn_Details!H1565</f>
        <v>CUST2679</v>
      </c>
      <c r="D1565" s="13" t="str">
        <f>Txn_Details!I1565</f>
        <v>Eggs</v>
      </c>
      <c r="E1565" s="13">
        <f>VALUE(Txn_Details!J1565)</f>
        <v>1</v>
      </c>
      <c r="F1565" s="13">
        <f>value(Txn_Details!K1565)</f>
        <v>40</v>
      </c>
    </row>
    <row r="1566">
      <c r="A1566" s="13" t="str">
        <f>Txn_Details!G1566</f>
        <v>ORDER1218</v>
      </c>
      <c r="B1566" s="14">
        <f>Txn_Details!F1566</f>
        <v>45406</v>
      </c>
      <c r="C1566" s="13" t="str">
        <f>Txn_Details!H1566</f>
        <v>CUST7043</v>
      </c>
      <c r="D1566" s="13" t="str">
        <f>Txn_Details!I1566</f>
        <v>ChickenBreast</v>
      </c>
      <c r="E1566" s="13">
        <f>VALUE(Txn_Details!J1566)</f>
        <v>1</v>
      </c>
      <c r="F1566" s="13">
        <f>value(Txn_Details!K1566)</f>
        <v>125</v>
      </c>
    </row>
    <row r="1567">
      <c r="A1567" s="13" t="str">
        <f>Txn_Details!G1567</f>
        <v>ORDER1218</v>
      </c>
      <c r="B1567" s="14">
        <f>Txn_Details!F1567</f>
        <v>45406</v>
      </c>
      <c r="C1567" s="13" t="str">
        <f>Txn_Details!H1567</f>
        <v>CUST7043</v>
      </c>
      <c r="D1567" s="13" t="str">
        <f>Txn_Details!I1567</f>
        <v>Apples</v>
      </c>
      <c r="E1567" s="13">
        <f>VALUE(Txn_Details!J1567)</f>
        <v>1</v>
      </c>
      <c r="F1567" s="13">
        <f>value(Txn_Details!K1567)</f>
        <v>75</v>
      </c>
    </row>
    <row r="1568">
      <c r="A1568" s="13" t="str">
        <f>Txn_Details!G1568</f>
        <v>ORDER1217</v>
      </c>
      <c r="B1568" s="14">
        <f>Txn_Details!F1568</f>
        <v>45406</v>
      </c>
      <c r="C1568" s="13" t="str">
        <f>Txn_Details!H1568</f>
        <v>CUST8951</v>
      </c>
      <c r="D1568" s="13" t="str">
        <f>Txn_Details!I1568</f>
        <v>Bananas</v>
      </c>
      <c r="E1568" s="13">
        <f>VALUE(Txn_Details!J1568)</f>
        <v>2</v>
      </c>
      <c r="F1568" s="13">
        <f>value(Txn_Details!K1568)</f>
        <v>50</v>
      </c>
    </row>
    <row r="1569">
      <c r="A1569" s="13" t="str">
        <f>Txn_Details!G1569</f>
        <v>ORDER1217</v>
      </c>
      <c r="B1569" s="14">
        <f>Txn_Details!F1569</f>
        <v>45406</v>
      </c>
      <c r="C1569" s="13" t="str">
        <f>Txn_Details!H1569</f>
        <v>CUST8951</v>
      </c>
      <c r="D1569" s="13" t="str">
        <f>Txn_Details!I1569</f>
        <v>Potatoes</v>
      </c>
      <c r="E1569" s="13">
        <f>VALUE(Txn_Details!J1569)</f>
        <v>1</v>
      </c>
      <c r="F1569" s="13">
        <f>value(Txn_Details!K1569)</f>
        <v>15</v>
      </c>
    </row>
    <row r="1570">
      <c r="A1570" s="13" t="str">
        <f>Txn_Details!G1570</f>
        <v>ORDER1216</v>
      </c>
      <c r="B1570" s="14">
        <f>Txn_Details!F1570</f>
        <v>45406</v>
      </c>
      <c r="C1570" s="13" t="str">
        <f>Txn_Details!H1570</f>
        <v>CUST3938</v>
      </c>
      <c r="D1570" s="13" t="str">
        <f>Txn_Details!I1570</f>
        <v>Onions</v>
      </c>
      <c r="E1570" s="13">
        <f>VALUE(Txn_Details!J1570)</f>
        <v>2</v>
      </c>
      <c r="F1570" s="13">
        <f>value(Txn_Details!K1570)</f>
        <v>25</v>
      </c>
    </row>
    <row r="1571">
      <c r="A1571" s="13" t="str">
        <f>Txn_Details!G1571</f>
        <v>ORDER1216</v>
      </c>
      <c r="B1571" s="14">
        <f>Txn_Details!F1571</f>
        <v>45406</v>
      </c>
      <c r="C1571" s="13" t="str">
        <f>Txn_Details!H1571</f>
        <v>CUST3938</v>
      </c>
      <c r="D1571" s="13" t="str">
        <f>Txn_Details!I1571</f>
        <v>Paneer</v>
      </c>
      <c r="E1571" s="13">
        <f>VALUE(Txn_Details!J1571)</f>
        <v>1</v>
      </c>
      <c r="F1571" s="13">
        <f>value(Txn_Details!K1571)</f>
        <v>40</v>
      </c>
    </row>
    <row r="1572">
      <c r="A1572" s="13" t="str">
        <f>Txn_Details!G1572</f>
        <v>ORDER1215</v>
      </c>
      <c r="B1572" s="14">
        <f>Txn_Details!F1572</f>
        <v>45406</v>
      </c>
      <c r="C1572" s="13" t="str">
        <f>Txn_Details!H1572</f>
        <v>CUST7862</v>
      </c>
      <c r="D1572" s="13" t="str">
        <f>Txn_Details!I1572</f>
        <v>Butter</v>
      </c>
      <c r="E1572" s="13">
        <f>VALUE(Txn_Details!J1572)</f>
        <v>1</v>
      </c>
      <c r="F1572" s="13">
        <f>value(Txn_Details!K1572)</f>
        <v>125</v>
      </c>
    </row>
    <row r="1573">
      <c r="A1573" s="13" t="str">
        <f>Txn_Details!G1573</f>
        <v>ORDER1215</v>
      </c>
      <c r="B1573" s="14">
        <f>Txn_Details!F1573</f>
        <v>45406</v>
      </c>
      <c r="C1573" s="13" t="str">
        <f>Txn_Details!H1573</f>
        <v>CUST7862</v>
      </c>
      <c r="D1573" s="13" t="str">
        <f>Txn_Details!I1573</f>
        <v>CheeseSlices</v>
      </c>
      <c r="E1573" s="13">
        <f>VALUE(Txn_Details!J1573)</f>
        <v>1</v>
      </c>
      <c r="F1573" s="13">
        <f>value(Txn_Details!K1573)</f>
        <v>60</v>
      </c>
    </row>
    <row r="1574">
      <c r="A1574" s="13" t="str">
        <f>Txn_Details!G1574</f>
        <v>ORDER1214</v>
      </c>
      <c r="B1574" s="14">
        <f>Txn_Details!F1574</f>
        <v>45406</v>
      </c>
      <c r="C1574" s="13" t="str">
        <f>Txn_Details!H1574</f>
        <v>CUST5067</v>
      </c>
      <c r="D1574" s="13" t="str">
        <f>Txn_Details!I1574</f>
        <v>Sugar</v>
      </c>
      <c r="E1574" s="13">
        <f>VALUE(Txn_Details!J1574)</f>
        <v>1</v>
      </c>
      <c r="F1574" s="13">
        <f>value(Txn_Details!K1574)</f>
        <v>22.5</v>
      </c>
    </row>
    <row r="1575">
      <c r="A1575" s="13" t="str">
        <f>Txn_Details!G1575</f>
        <v>ORDER1214</v>
      </c>
      <c r="B1575" s="14">
        <f>Txn_Details!F1575</f>
        <v>45406</v>
      </c>
      <c r="C1575" s="13" t="str">
        <f>Txn_Details!H1575</f>
        <v>CUST5067</v>
      </c>
      <c r="D1575" s="13" t="str">
        <f>Txn_Details!I1575</f>
        <v>CookingOil</v>
      </c>
      <c r="E1575" s="13">
        <f>VALUE(Txn_Details!J1575)</f>
        <v>1</v>
      </c>
      <c r="F1575" s="13">
        <f>value(Txn_Details!K1575)</f>
        <v>75</v>
      </c>
    </row>
    <row r="1576">
      <c r="A1576" s="13" t="str">
        <f>Txn_Details!G1576</f>
        <v>ORDER1213</v>
      </c>
      <c r="B1576" s="14">
        <f>Txn_Details!F1576</f>
        <v>45406</v>
      </c>
      <c r="C1576" s="13" t="str">
        <f>Txn_Details!H1576</f>
        <v>CUST1803</v>
      </c>
      <c r="D1576" s="13" t="str">
        <f>Txn_Details!I1576</f>
        <v>TeaLeaves</v>
      </c>
      <c r="E1576" s="13">
        <f>VALUE(Txn_Details!J1576)</f>
        <v>1</v>
      </c>
      <c r="F1576" s="13">
        <f>value(Txn_Details!K1576)</f>
        <v>60</v>
      </c>
    </row>
    <row r="1577">
      <c r="A1577" s="13" t="str">
        <f>Txn_Details!G1577</f>
        <v>ORDER1213</v>
      </c>
      <c r="B1577" s="14">
        <f>Txn_Details!F1577</f>
        <v>45406</v>
      </c>
      <c r="C1577" s="13" t="str">
        <f>Txn_Details!H1577</f>
        <v>CUST1803</v>
      </c>
      <c r="D1577" s="13" t="str">
        <f>Txn_Details!I1577</f>
        <v>CoffeePowder</v>
      </c>
      <c r="E1577" s="13">
        <f>VALUE(Txn_Details!J1577)</f>
        <v>1</v>
      </c>
      <c r="F1577" s="13">
        <f>value(Txn_Details!K1577)</f>
        <v>45</v>
      </c>
    </row>
    <row r="1578">
      <c r="A1578" s="13" t="str">
        <f>Txn_Details!G1578</f>
        <v>ORDER1212</v>
      </c>
      <c r="B1578" s="14">
        <f>Txn_Details!F1578</f>
        <v>45406</v>
      </c>
      <c r="C1578" s="13" t="str">
        <f>Txn_Details!H1578</f>
        <v>CUST8909</v>
      </c>
      <c r="D1578" s="13" t="str">
        <f>Txn_Details!I1578</f>
        <v>Biscuits</v>
      </c>
      <c r="E1578" s="13">
        <f>VALUE(Txn_Details!J1578)</f>
        <v>2</v>
      </c>
      <c r="F1578" s="13">
        <f>value(Txn_Details!K1578)</f>
        <v>40</v>
      </c>
    </row>
    <row r="1579">
      <c r="A1579" s="13" t="str">
        <f>Txn_Details!G1579</f>
        <v>ORDER1212</v>
      </c>
      <c r="B1579" s="14">
        <f>Txn_Details!F1579</f>
        <v>45406</v>
      </c>
      <c r="C1579" s="13" t="str">
        <f>Txn_Details!H1579</f>
        <v>CUST8909</v>
      </c>
      <c r="D1579" s="13" t="str">
        <f>Txn_Details!I1579</f>
        <v>Chocolates</v>
      </c>
      <c r="E1579" s="13">
        <f>VALUE(Txn_Details!J1579)</f>
        <v>1</v>
      </c>
      <c r="F1579" s="13">
        <f>value(Txn_Details!K1579)</f>
        <v>50</v>
      </c>
    </row>
    <row r="1580">
      <c r="A1580" s="13" t="str">
        <f>Txn_Details!G1580</f>
        <v>ORDER1211</v>
      </c>
      <c r="B1580" s="14">
        <f>Txn_Details!F1580</f>
        <v>45406</v>
      </c>
      <c r="C1580" s="13" t="str">
        <f>Txn_Details!H1580</f>
        <v>CUST2970</v>
      </c>
      <c r="D1580" s="13" t="str">
        <f>Txn_Details!I1580</f>
        <v>IceCream</v>
      </c>
      <c r="E1580" s="13">
        <f>VALUE(Txn_Details!J1580)</f>
        <v>1</v>
      </c>
      <c r="F1580" s="13">
        <f>value(Txn_Details!K1580)</f>
        <v>90</v>
      </c>
    </row>
    <row r="1581">
      <c r="A1581" s="13" t="str">
        <f>Txn_Details!G1581</f>
        <v>ORDER1211</v>
      </c>
      <c r="B1581" s="14">
        <f>Txn_Details!F1581</f>
        <v>45406</v>
      </c>
      <c r="C1581" s="13" t="str">
        <f>Txn_Details!H1581</f>
        <v>CUST2970</v>
      </c>
      <c r="D1581" s="13" t="str">
        <f>Txn_Details!I1581</f>
        <v>SoftDrink</v>
      </c>
      <c r="E1581" s="13">
        <f>VALUE(Txn_Details!J1581)</f>
        <v>1</v>
      </c>
      <c r="F1581" s="13">
        <f>value(Txn_Details!K1581)</f>
        <v>50</v>
      </c>
    </row>
    <row r="1582">
      <c r="A1582" s="13" t="str">
        <f>Txn_Details!G1582</f>
        <v>ORDER1210</v>
      </c>
      <c r="B1582" s="14">
        <f>Txn_Details!F1582</f>
        <v>45406</v>
      </c>
      <c r="C1582" s="13" t="str">
        <f>Txn_Details!H1582</f>
        <v>CUST8105</v>
      </c>
      <c r="D1582" s="13" t="str">
        <f>Txn_Details!I1582</f>
        <v>BasmatiRice</v>
      </c>
      <c r="E1582" s="13">
        <f>VALUE(Txn_Details!J1582)</f>
        <v>2</v>
      </c>
      <c r="F1582" s="13">
        <f>value(Txn_Details!K1582)</f>
        <v>120</v>
      </c>
    </row>
    <row r="1583">
      <c r="A1583" s="13" t="str">
        <f>Txn_Details!G1583</f>
        <v>ORDER1210</v>
      </c>
      <c r="B1583" s="14">
        <f>Txn_Details!F1583</f>
        <v>45406</v>
      </c>
      <c r="C1583" s="13" t="str">
        <f>Txn_Details!H1583</f>
        <v>CUST8105</v>
      </c>
      <c r="D1583" s="13" t="str">
        <f>Txn_Details!I1583</f>
        <v>WholeWheatBread</v>
      </c>
      <c r="E1583" s="13">
        <f>VALUE(Txn_Details!J1583)</f>
        <v>1</v>
      </c>
      <c r="F1583" s="13">
        <f>value(Txn_Details!K1583)</f>
        <v>20</v>
      </c>
    </row>
    <row r="1584">
      <c r="A1584" s="13" t="str">
        <f>Txn_Details!G1584</f>
        <v>ORDER1209</v>
      </c>
      <c r="B1584" s="14">
        <f>Txn_Details!F1584</f>
        <v>45406</v>
      </c>
      <c r="C1584" s="13" t="str">
        <f>Txn_Details!H1584</f>
        <v>CUST9595</v>
      </c>
      <c r="D1584" s="13" t="str">
        <f>Txn_Details!I1584</f>
        <v>FreshMilk</v>
      </c>
      <c r="E1584" s="13">
        <f>VALUE(Txn_Details!J1584)</f>
        <v>1</v>
      </c>
      <c r="F1584" s="13">
        <f>value(Txn_Details!K1584)</f>
        <v>30</v>
      </c>
    </row>
    <row r="1585">
      <c r="A1585" s="13" t="str">
        <f>Txn_Details!G1585</f>
        <v>ORDER1209</v>
      </c>
      <c r="B1585" s="14">
        <f>Txn_Details!F1585</f>
        <v>45406</v>
      </c>
      <c r="C1585" s="13" t="str">
        <f>Txn_Details!H1585</f>
        <v>CUST9595</v>
      </c>
      <c r="D1585" s="13" t="str">
        <f>Txn_Details!I1585</f>
        <v>Eggs</v>
      </c>
      <c r="E1585" s="13">
        <f>VALUE(Txn_Details!J1585)</f>
        <v>2</v>
      </c>
      <c r="F1585" s="13">
        <f>value(Txn_Details!K1585)</f>
        <v>80</v>
      </c>
    </row>
    <row r="1586">
      <c r="A1586" s="13" t="str">
        <f>Txn_Details!G1586</f>
        <v>ORDER1208</v>
      </c>
      <c r="B1586" s="14">
        <f>Txn_Details!F1586</f>
        <v>45406</v>
      </c>
      <c r="C1586" s="13" t="str">
        <f>Txn_Details!H1586</f>
        <v>CUST4943</v>
      </c>
      <c r="D1586" s="13" t="str">
        <f>Txn_Details!I1586</f>
        <v>ChickenBreast</v>
      </c>
      <c r="E1586" s="13">
        <f>VALUE(Txn_Details!J1586)</f>
        <v>1</v>
      </c>
      <c r="F1586" s="13">
        <f>value(Txn_Details!K1586)</f>
        <v>125</v>
      </c>
    </row>
    <row r="1587">
      <c r="A1587" s="13" t="str">
        <f>Txn_Details!G1587</f>
        <v>ORDER1208</v>
      </c>
      <c r="B1587" s="14">
        <f>Txn_Details!F1587</f>
        <v>45406</v>
      </c>
      <c r="C1587" s="13" t="str">
        <f>Txn_Details!H1587</f>
        <v>CUST4943</v>
      </c>
      <c r="D1587" s="13" t="str">
        <f>Txn_Details!I1587</f>
        <v>Apples</v>
      </c>
      <c r="E1587" s="13">
        <f>VALUE(Txn_Details!J1587)</f>
        <v>2</v>
      </c>
      <c r="F1587" s="13">
        <f>value(Txn_Details!K1587)</f>
        <v>150</v>
      </c>
    </row>
    <row r="1588">
      <c r="A1588" s="13" t="str">
        <f>Txn_Details!G1588</f>
        <v>ORDER1207</v>
      </c>
      <c r="B1588" s="14">
        <f>Txn_Details!F1588</f>
        <v>45406</v>
      </c>
      <c r="C1588" s="13" t="str">
        <f>Txn_Details!H1588</f>
        <v>CUST2658</v>
      </c>
      <c r="D1588" s="13" t="str">
        <f>Txn_Details!I1588</f>
        <v>Bananas</v>
      </c>
      <c r="E1588" s="13">
        <f>VALUE(Txn_Details!J1588)</f>
        <v>1</v>
      </c>
      <c r="F1588" s="13">
        <f>value(Txn_Details!K1588)</f>
        <v>25</v>
      </c>
    </row>
    <row r="1589">
      <c r="A1589" s="13" t="str">
        <f>Txn_Details!G1589</f>
        <v>ORDER1207</v>
      </c>
      <c r="B1589" s="14">
        <f>Txn_Details!F1589</f>
        <v>45406</v>
      </c>
      <c r="C1589" s="13" t="str">
        <f>Txn_Details!H1589</f>
        <v>CUST2658</v>
      </c>
      <c r="D1589" s="13" t="str">
        <f>Txn_Details!I1589</f>
        <v>Potatoes</v>
      </c>
      <c r="E1589" s="13">
        <f>VALUE(Txn_Details!J1589)</f>
        <v>1</v>
      </c>
      <c r="F1589" s="13">
        <f>value(Txn_Details!K1589)</f>
        <v>15</v>
      </c>
    </row>
    <row r="1590">
      <c r="A1590" s="13" t="str">
        <f>Txn_Details!G1590</f>
        <v>ORDER1206</v>
      </c>
      <c r="B1590" s="14">
        <f>Txn_Details!F1590</f>
        <v>45406</v>
      </c>
      <c r="C1590" s="13" t="str">
        <f>Txn_Details!H1590</f>
        <v>CUST9582</v>
      </c>
      <c r="D1590" s="13" t="str">
        <f>Txn_Details!I1590</f>
        <v>Onions</v>
      </c>
      <c r="E1590" s="13">
        <f>VALUE(Txn_Details!J1590)</f>
        <v>2</v>
      </c>
      <c r="F1590" s="13">
        <f>value(Txn_Details!K1590)</f>
        <v>25</v>
      </c>
    </row>
    <row r="1591">
      <c r="A1591" s="13" t="str">
        <f>Txn_Details!G1591</f>
        <v>ORDER1206</v>
      </c>
      <c r="B1591" s="14">
        <f>Txn_Details!F1591</f>
        <v>45406</v>
      </c>
      <c r="C1591" s="13" t="str">
        <f>Txn_Details!H1591</f>
        <v>CUST9582</v>
      </c>
      <c r="D1591" s="13" t="str">
        <f>Txn_Details!I1591</f>
        <v>Paneer</v>
      </c>
      <c r="E1591" s="13">
        <f>VALUE(Txn_Details!J1591)</f>
        <v>1</v>
      </c>
      <c r="F1591" s="13">
        <f>value(Txn_Details!K1591)</f>
        <v>40</v>
      </c>
    </row>
    <row r="1592">
      <c r="A1592" s="13" t="str">
        <f>Txn_Details!G1592</f>
        <v>ORDER1205</v>
      </c>
      <c r="B1592" s="14">
        <f>Txn_Details!F1592</f>
        <v>45406</v>
      </c>
      <c r="C1592" s="13" t="str">
        <f>Txn_Details!H1592</f>
        <v>CUST9317</v>
      </c>
      <c r="D1592" s="13" t="str">
        <f>Txn_Details!I1592</f>
        <v>Butter</v>
      </c>
      <c r="E1592" s="13">
        <f>VALUE(Txn_Details!J1592)</f>
        <v>1</v>
      </c>
      <c r="F1592" s="13">
        <f>value(Txn_Details!K1592)</f>
        <v>125</v>
      </c>
    </row>
    <row r="1593">
      <c r="A1593" s="13" t="str">
        <f>Txn_Details!G1593</f>
        <v>ORDER1205</v>
      </c>
      <c r="B1593" s="14">
        <f>Txn_Details!F1593</f>
        <v>45406</v>
      </c>
      <c r="C1593" s="13" t="str">
        <f>Txn_Details!H1593</f>
        <v>CUST9317</v>
      </c>
      <c r="D1593" s="13" t="str">
        <f>Txn_Details!I1593</f>
        <v>CheeseSlices</v>
      </c>
      <c r="E1593" s="13">
        <f>VALUE(Txn_Details!J1593)</f>
        <v>1</v>
      </c>
      <c r="F1593" s="13">
        <f>value(Txn_Details!K1593)</f>
        <v>60</v>
      </c>
    </row>
    <row r="1594">
      <c r="A1594" s="13" t="str">
        <f>Txn_Details!G1594</f>
        <v>ORDER1204</v>
      </c>
      <c r="B1594" s="14">
        <f>Txn_Details!F1594</f>
        <v>45406</v>
      </c>
      <c r="C1594" s="13" t="str">
        <f>Txn_Details!H1594</f>
        <v>CUST8532</v>
      </c>
      <c r="D1594" s="13" t="str">
        <f>Txn_Details!I1594</f>
        <v>Sugar</v>
      </c>
      <c r="E1594" s="13">
        <f>VALUE(Txn_Details!J1594)</f>
        <v>1</v>
      </c>
      <c r="F1594" s="13">
        <f>value(Txn_Details!K1594)</f>
        <v>22.5</v>
      </c>
    </row>
    <row r="1595">
      <c r="A1595" s="13" t="str">
        <f>Txn_Details!G1595</f>
        <v>ORDER1204</v>
      </c>
      <c r="B1595" s="14">
        <f>Txn_Details!F1595</f>
        <v>45406</v>
      </c>
      <c r="C1595" s="13" t="str">
        <f>Txn_Details!H1595</f>
        <v>CUST8532</v>
      </c>
      <c r="D1595" s="13" t="str">
        <f>Txn_Details!I1595</f>
        <v>CookingOil</v>
      </c>
      <c r="E1595" s="13">
        <f>VALUE(Txn_Details!J1595)</f>
        <v>1</v>
      </c>
      <c r="F1595" s="13">
        <f>value(Txn_Details!K1595)</f>
        <v>75</v>
      </c>
    </row>
    <row r="1596">
      <c r="A1596" s="13" t="str">
        <f>Txn_Details!G1596</f>
        <v>ORDER1203</v>
      </c>
      <c r="B1596" s="14">
        <f>Txn_Details!F1596</f>
        <v>45406</v>
      </c>
      <c r="C1596" s="13" t="str">
        <f>Txn_Details!H1596</f>
        <v>CUST1879</v>
      </c>
      <c r="D1596" s="13" t="str">
        <f>Txn_Details!I1596</f>
        <v>TeaLeaves</v>
      </c>
      <c r="E1596" s="13">
        <f>VALUE(Txn_Details!J1596)</f>
        <v>1</v>
      </c>
      <c r="F1596" s="13">
        <f>value(Txn_Details!K1596)</f>
        <v>60</v>
      </c>
    </row>
    <row r="1597">
      <c r="A1597" s="13" t="str">
        <f>Txn_Details!G1597</f>
        <v>ORDER1203</v>
      </c>
      <c r="B1597" s="14">
        <f>Txn_Details!F1597</f>
        <v>45406</v>
      </c>
      <c r="C1597" s="13" t="str">
        <f>Txn_Details!H1597</f>
        <v>CUST1879</v>
      </c>
      <c r="D1597" s="13" t="str">
        <f>Txn_Details!I1597</f>
        <v>CoffeePowder</v>
      </c>
      <c r="E1597" s="13">
        <f>VALUE(Txn_Details!J1597)</f>
        <v>1</v>
      </c>
      <c r="F1597" s="13">
        <f>value(Txn_Details!K1597)</f>
        <v>45</v>
      </c>
    </row>
    <row r="1598">
      <c r="A1598" s="13" t="str">
        <f>Txn_Details!G1598</f>
        <v>ORDER1202</v>
      </c>
      <c r="B1598" s="14">
        <f>Txn_Details!F1598</f>
        <v>45406</v>
      </c>
      <c r="C1598" s="13" t="str">
        <f>Txn_Details!H1598</f>
        <v>CUST1960</v>
      </c>
      <c r="D1598" s="13" t="str">
        <f>Txn_Details!I1598</f>
        <v>Biscuits</v>
      </c>
      <c r="E1598" s="13">
        <f>VALUE(Txn_Details!J1598)</f>
        <v>1</v>
      </c>
      <c r="F1598" s="13">
        <f>value(Txn_Details!K1598)</f>
        <v>20</v>
      </c>
    </row>
    <row r="1599">
      <c r="A1599" s="13" t="str">
        <f>Txn_Details!G1599</f>
        <v>ORDER1202</v>
      </c>
      <c r="B1599" s="14">
        <f>Txn_Details!F1599</f>
        <v>45406</v>
      </c>
      <c r="C1599" s="13" t="str">
        <f>Txn_Details!H1599</f>
        <v>CUST1960</v>
      </c>
      <c r="D1599" s="13" t="str">
        <f>Txn_Details!I1599</f>
        <v>Chocolates</v>
      </c>
      <c r="E1599" s="13">
        <f>VALUE(Txn_Details!J1599)</f>
        <v>2</v>
      </c>
      <c r="F1599" s="13">
        <f>value(Txn_Details!K1599)</f>
        <v>100</v>
      </c>
    </row>
    <row r="1600">
      <c r="A1600" s="13" t="str">
        <f>Txn_Details!G1600</f>
        <v>ORDER1201</v>
      </c>
      <c r="B1600" s="14">
        <f>Txn_Details!F1600</f>
        <v>45406</v>
      </c>
      <c r="C1600" s="13" t="str">
        <f>Txn_Details!H1600</f>
        <v>CUST8814</v>
      </c>
      <c r="D1600" s="13" t="str">
        <f>Txn_Details!I1600</f>
        <v>IceCream</v>
      </c>
      <c r="E1600" s="13">
        <f>VALUE(Txn_Details!J1600)</f>
        <v>1</v>
      </c>
      <c r="F1600" s="13">
        <f>value(Txn_Details!K1600)</f>
        <v>90</v>
      </c>
    </row>
    <row r="1601">
      <c r="A1601" s="13" t="str">
        <f>Txn_Details!G1601</f>
        <v>ORDER1201</v>
      </c>
      <c r="B1601" s="14">
        <f>Txn_Details!F1601</f>
        <v>45406</v>
      </c>
      <c r="C1601" s="13" t="str">
        <f>Txn_Details!H1601</f>
        <v>CUST8814</v>
      </c>
      <c r="D1601" s="13" t="str">
        <f>Txn_Details!I1601</f>
        <v>SoftDrink</v>
      </c>
      <c r="E1601" s="13">
        <f>VALUE(Txn_Details!J1601)</f>
        <v>1</v>
      </c>
      <c r="F1601" s="13">
        <f>value(Txn_Details!K1601)</f>
        <v>50</v>
      </c>
    </row>
    <row r="1602">
      <c r="A1602" s="13" t="str">
        <f>Txn_Details!G1602</f>
        <v>ORDER1200</v>
      </c>
      <c r="B1602" s="14">
        <f>Txn_Details!F1602</f>
        <v>45405</v>
      </c>
      <c r="C1602" s="13" t="str">
        <f>Txn_Details!H1602</f>
        <v>CUST4271</v>
      </c>
      <c r="D1602" s="13" t="str">
        <f>Txn_Details!I1602</f>
        <v>BasmatiRice</v>
      </c>
      <c r="E1602" s="13">
        <f>VALUE(Txn_Details!J1602)</f>
        <v>2</v>
      </c>
      <c r="F1602" s="13">
        <f>value(Txn_Details!K1602)</f>
        <v>120</v>
      </c>
    </row>
    <row r="1603">
      <c r="A1603" s="13" t="str">
        <f>Txn_Details!G1603</f>
        <v>ORDER1200</v>
      </c>
      <c r="B1603" s="14">
        <f>Txn_Details!F1603</f>
        <v>45405</v>
      </c>
      <c r="C1603" s="13" t="str">
        <f>Txn_Details!H1603</f>
        <v>CUST4271</v>
      </c>
      <c r="D1603" s="13" t="str">
        <f>Txn_Details!I1603</f>
        <v>WholeWheatBread</v>
      </c>
      <c r="E1603" s="13">
        <f>VALUE(Txn_Details!J1603)</f>
        <v>1</v>
      </c>
      <c r="F1603" s="13">
        <f>value(Txn_Details!K1603)</f>
        <v>20</v>
      </c>
    </row>
    <row r="1604">
      <c r="A1604" s="13" t="str">
        <f>Txn_Details!G1604</f>
        <v>ORDER1199</v>
      </c>
      <c r="B1604" s="14">
        <f>Txn_Details!F1604</f>
        <v>45405</v>
      </c>
      <c r="C1604" s="13" t="str">
        <f>Txn_Details!H1604</f>
        <v>CUST3521</v>
      </c>
      <c r="D1604" s="13" t="str">
        <f>Txn_Details!I1604</f>
        <v>FreshMilk</v>
      </c>
      <c r="E1604" s="13">
        <f>VALUE(Txn_Details!J1604)</f>
        <v>2</v>
      </c>
      <c r="F1604" s="13">
        <f>value(Txn_Details!K1604)</f>
        <v>60</v>
      </c>
    </row>
    <row r="1605">
      <c r="A1605" s="13" t="str">
        <f>Txn_Details!G1605</f>
        <v>ORDER1199</v>
      </c>
      <c r="B1605" s="14">
        <f>Txn_Details!F1605</f>
        <v>45405</v>
      </c>
      <c r="C1605" s="13" t="str">
        <f>Txn_Details!H1605</f>
        <v>CUST3521</v>
      </c>
      <c r="D1605" s="13" t="str">
        <f>Txn_Details!I1605</f>
        <v>Eggs</v>
      </c>
      <c r="E1605" s="13">
        <f>VALUE(Txn_Details!J1605)</f>
        <v>1</v>
      </c>
      <c r="F1605" s="13">
        <f>value(Txn_Details!K1605)</f>
        <v>40</v>
      </c>
    </row>
    <row r="1606">
      <c r="A1606" s="13" t="str">
        <f>Txn_Details!G1606</f>
        <v>ORDER1198</v>
      </c>
      <c r="B1606" s="14">
        <f>Txn_Details!F1606</f>
        <v>45405</v>
      </c>
      <c r="C1606" s="13" t="str">
        <f>Txn_Details!H1606</f>
        <v>CUST2124</v>
      </c>
      <c r="D1606" s="13" t="str">
        <f>Txn_Details!I1606</f>
        <v>ChickenBreast</v>
      </c>
      <c r="E1606" s="13">
        <f>VALUE(Txn_Details!J1606)</f>
        <v>2</v>
      </c>
      <c r="F1606" s="13">
        <f>value(Txn_Details!K1606)</f>
        <v>250</v>
      </c>
    </row>
    <row r="1607">
      <c r="A1607" s="13" t="str">
        <f>Txn_Details!G1607</f>
        <v>ORDER1198</v>
      </c>
      <c r="B1607" s="14">
        <f>Txn_Details!F1607</f>
        <v>45405</v>
      </c>
      <c r="C1607" s="13" t="str">
        <f>Txn_Details!H1607</f>
        <v>CUST2124</v>
      </c>
      <c r="D1607" s="13" t="str">
        <f>Txn_Details!I1607</f>
        <v>Apples</v>
      </c>
      <c r="E1607" s="13">
        <f>VALUE(Txn_Details!J1607)</f>
        <v>1</v>
      </c>
      <c r="F1607" s="13">
        <f>value(Txn_Details!K1607)</f>
        <v>75</v>
      </c>
    </row>
    <row r="1608">
      <c r="A1608" s="13" t="str">
        <f>Txn_Details!G1608</f>
        <v>ORDER1197</v>
      </c>
      <c r="B1608" s="14">
        <f>Txn_Details!F1608</f>
        <v>45405</v>
      </c>
      <c r="C1608" s="13" t="str">
        <f>Txn_Details!H1608</f>
        <v>CUST2234</v>
      </c>
      <c r="D1608" s="13" t="str">
        <f>Txn_Details!I1608</f>
        <v>Bananas</v>
      </c>
      <c r="E1608" s="13">
        <f>VALUE(Txn_Details!J1608)</f>
        <v>1</v>
      </c>
      <c r="F1608" s="13">
        <f>value(Txn_Details!K1608)</f>
        <v>25</v>
      </c>
    </row>
    <row r="1609">
      <c r="A1609" s="13" t="str">
        <f>Txn_Details!G1609</f>
        <v>ORDER1197</v>
      </c>
      <c r="B1609" s="14">
        <f>Txn_Details!F1609</f>
        <v>45405</v>
      </c>
      <c r="C1609" s="13" t="str">
        <f>Txn_Details!H1609</f>
        <v>CUST2234</v>
      </c>
      <c r="D1609" s="13" t="str">
        <f>Txn_Details!I1609</f>
        <v>Potatoes</v>
      </c>
      <c r="E1609" s="13">
        <f>VALUE(Txn_Details!J1609)</f>
        <v>2</v>
      </c>
      <c r="F1609" s="13">
        <f>value(Txn_Details!K1609)</f>
        <v>30</v>
      </c>
    </row>
    <row r="1610">
      <c r="A1610" s="13" t="str">
        <f>Txn_Details!G1610</f>
        <v>ORDER1196</v>
      </c>
      <c r="B1610" s="14">
        <f>Txn_Details!F1610</f>
        <v>45405</v>
      </c>
      <c r="C1610" s="13" t="str">
        <f>Txn_Details!H1610</f>
        <v>CUST9482</v>
      </c>
      <c r="D1610" s="13" t="str">
        <f>Txn_Details!I1610</f>
        <v>Onions</v>
      </c>
      <c r="E1610" s="13">
        <f>VALUE(Txn_Details!J1610)</f>
        <v>1</v>
      </c>
      <c r="F1610" s="13">
        <f>value(Txn_Details!K1610)</f>
        <v>12.5</v>
      </c>
    </row>
    <row r="1611">
      <c r="A1611" s="13" t="str">
        <f>Txn_Details!G1611</f>
        <v>ORDER1196</v>
      </c>
      <c r="B1611" s="14">
        <f>Txn_Details!F1611</f>
        <v>45405</v>
      </c>
      <c r="C1611" s="13" t="str">
        <f>Txn_Details!H1611</f>
        <v>CUST9482</v>
      </c>
      <c r="D1611" s="13" t="str">
        <f>Txn_Details!I1611</f>
        <v>Paneer</v>
      </c>
      <c r="E1611" s="13">
        <f>VALUE(Txn_Details!J1611)</f>
        <v>1</v>
      </c>
      <c r="F1611" s="13">
        <f>value(Txn_Details!K1611)</f>
        <v>40</v>
      </c>
    </row>
    <row r="1612">
      <c r="A1612" s="13" t="str">
        <f>Txn_Details!G1612</f>
        <v>ORDER1195</v>
      </c>
      <c r="B1612" s="14">
        <f>Txn_Details!F1612</f>
        <v>45405</v>
      </c>
      <c r="C1612" s="13" t="str">
        <f>Txn_Details!H1612</f>
        <v>CUST4759</v>
      </c>
      <c r="D1612" s="13" t="str">
        <f>Txn_Details!I1612</f>
        <v>Butter</v>
      </c>
      <c r="E1612" s="13">
        <f>VALUE(Txn_Details!J1612)</f>
        <v>2</v>
      </c>
      <c r="F1612" s="13">
        <f>value(Txn_Details!K1612)</f>
        <v>250</v>
      </c>
    </row>
    <row r="1613">
      <c r="A1613" s="13" t="str">
        <f>Txn_Details!G1613</f>
        <v>ORDER1195</v>
      </c>
      <c r="B1613" s="14">
        <f>Txn_Details!F1613</f>
        <v>45405</v>
      </c>
      <c r="C1613" s="13" t="str">
        <f>Txn_Details!H1613</f>
        <v>CUST4759</v>
      </c>
      <c r="D1613" s="13" t="str">
        <f>Txn_Details!I1613</f>
        <v>CheeseSlices</v>
      </c>
      <c r="E1613" s="13">
        <f>VALUE(Txn_Details!J1613)</f>
        <v>2</v>
      </c>
      <c r="F1613" s="13">
        <f>value(Txn_Details!K1613)</f>
        <v>120</v>
      </c>
    </row>
    <row r="1614">
      <c r="A1614" s="13" t="str">
        <f>Txn_Details!G1614</f>
        <v>ORDER1194</v>
      </c>
      <c r="B1614" s="14">
        <f>Txn_Details!F1614</f>
        <v>45405</v>
      </c>
      <c r="C1614" s="13" t="str">
        <f>Txn_Details!H1614</f>
        <v>CUST7984</v>
      </c>
      <c r="D1614" s="13" t="str">
        <f>Txn_Details!I1614</f>
        <v>Sugar</v>
      </c>
      <c r="E1614" s="13">
        <f>VALUE(Txn_Details!J1614)</f>
        <v>1</v>
      </c>
      <c r="F1614" s="13">
        <f>value(Txn_Details!K1614)</f>
        <v>22.5</v>
      </c>
    </row>
    <row r="1615">
      <c r="A1615" s="13" t="str">
        <f>Txn_Details!G1615</f>
        <v>ORDER1194</v>
      </c>
      <c r="B1615" s="14">
        <f>Txn_Details!F1615</f>
        <v>45405</v>
      </c>
      <c r="C1615" s="13" t="str">
        <f>Txn_Details!H1615</f>
        <v>CUST7984</v>
      </c>
      <c r="D1615" s="13" t="str">
        <f>Txn_Details!I1615</f>
        <v>CookingOil</v>
      </c>
      <c r="E1615" s="13">
        <f>VALUE(Txn_Details!J1615)</f>
        <v>1</v>
      </c>
      <c r="F1615" s="13">
        <f>value(Txn_Details!K1615)</f>
        <v>75</v>
      </c>
    </row>
    <row r="1616">
      <c r="A1616" s="13" t="str">
        <f>Txn_Details!G1616</f>
        <v>ORDER1193</v>
      </c>
      <c r="B1616" s="14">
        <f>Txn_Details!F1616</f>
        <v>45405</v>
      </c>
      <c r="C1616" s="13" t="str">
        <f>Txn_Details!H1616</f>
        <v>CUST8951</v>
      </c>
      <c r="D1616" s="13" t="str">
        <f>Txn_Details!I1616</f>
        <v>TeaLeaves</v>
      </c>
      <c r="E1616" s="13">
        <f>VALUE(Txn_Details!J1616)</f>
        <v>2</v>
      </c>
      <c r="F1616" s="13">
        <f>value(Txn_Details!K1616)</f>
        <v>120</v>
      </c>
    </row>
    <row r="1617">
      <c r="A1617" s="13" t="str">
        <f>Txn_Details!G1617</f>
        <v>ORDER1193</v>
      </c>
      <c r="B1617" s="14">
        <f>Txn_Details!F1617</f>
        <v>45405</v>
      </c>
      <c r="C1617" s="13" t="str">
        <f>Txn_Details!H1617</f>
        <v>CUST8951</v>
      </c>
      <c r="D1617" s="13" t="str">
        <f>Txn_Details!I1617</f>
        <v>CoffeePowder</v>
      </c>
      <c r="E1617" s="13">
        <f>VALUE(Txn_Details!J1617)</f>
        <v>1</v>
      </c>
      <c r="F1617" s="13">
        <f>value(Txn_Details!K1617)</f>
        <v>45</v>
      </c>
    </row>
    <row r="1618">
      <c r="A1618" s="13" t="str">
        <f>Txn_Details!G1618</f>
        <v>ORDER1192</v>
      </c>
      <c r="B1618" s="14">
        <f>Txn_Details!F1618</f>
        <v>45405</v>
      </c>
      <c r="C1618" s="13" t="str">
        <f>Txn_Details!H1618</f>
        <v>CUST7498</v>
      </c>
      <c r="D1618" s="13" t="str">
        <f>Txn_Details!I1618</f>
        <v>Biscuits</v>
      </c>
      <c r="E1618" s="13">
        <f>VALUE(Txn_Details!J1618)</f>
        <v>2</v>
      </c>
      <c r="F1618" s="13">
        <f>value(Txn_Details!K1618)</f>
        <v>40</v>
      </c>
    </row>
    <row r="1619">
      <c r="A1619" s="13" t="str">
        <f>Txn_Details!G1619</f>
        <v>ORDER1192</v>
      </c>
      <c r="B1619" s="14">
        <f>Txn_Details!F1619</f>
        <v>45405</v>
      </c>
      <c r="C1619" s="13" t="str">
        <f>Txn_Details!H1619</f>
        <v>CUST7498</v>
      </c>
      <c r="D1619" s="13" t="str">
        <f>Txn_Details!I1619</f>
        <v>Chocolates</v>
      </c>
      <c r="E1619" s="13">
        <f>VALUE(Txn_Details!J1619)</f>
        <v>1</v>
      </c>
      <c r="F1619" s="13">
        <f>value(Txn_Details!K1619)</f>
        <v>50</v>
      </c>
    </row>
    <row r="1620">
      <c r="A1620" s="13" t="str">
        <f>Txn_Details!G1620</f>
        <v>ORDER1191</v>
      </c>
      <c r="B1620" s="14">
        <f>Txn_Details!F1620</f>
        <v>45405</v>
      </c>
      <c r="C1620" s="13" t="str">
        <f>Txn_Details!H1620</f>
        <v>CUST6327</v>
      </c>
      <c r="D1620" s="13" t="str">
        <f>Txn_Details!I1620</f>
        <v>IceCream</v>
      </c>
      <c r="E1620" s="13">
        <f>VALUE(Txn_Details!J1620)</f>
        <v>1</v>
      </c>
      <c r="F1620" s="13">
        <f>value(Txn_Details!K1620)</f>
        <v>90</v>
      </c>
    </row>
    <row r="1621">
      <c r="A1621" s="13" t="str">
        <f>Txn_Details!G1621</f>
        <v>ORDER1191</v>
      </c>
      <c r="B1621" s="14">
        <f>Txn_Details!F1621</f>
        <v>45405</v>
      </c>
      <c r="C1621" s="13" t="str">
        <f>Txn_Details!H1621</f>
        <v>CUST6327</v>
      </c>
      <c r="D1621" s="13" t="str">
        <f>Txn_Details!I1621</f>
        <v>SoftDrink</v>
      </c>
      <c r="E1621" s="13">
        <f>VALUE(Txn_Details!J1621)</f>
        <v>1</v>
      </c>
      <c r="F1621" s="13">
        <f>value(Txn_Details!K1621)</f>
        <v>50</v>
      </c>
    </row>
    <row r="1622">
      <c r="A1622" s="13" t="str">
        <f>Txn_Details!G1622</f>
        <v>ORDER1190</v>
      </c>
      <c r="B1622" s="14">
        <f>Txn_Details!F1622</f>
        <v>45405</v>
      </c>
      <c r="C1622" s="13" t="str">
        <f>Txn_Details!H1622</f>
        <v>CUST8317</v>
      </c>
      <c r="D1622" s="13" t="str">
        <f>Txn_Details!I1622</f>
        <v>BasmatiRice</v>
      </c>
      <c r="E1622" s="13">
        <f>VALUE(Txn_Details!J1622)</f>
        <v>1</v>
      </c>
      <c r="F1622" s="13">
        <f>value(Txn_Details!K1622)</f>
        <v>60</v>
      </c>
    </row>
    <row r="1623">
      <c r="A1623" s="13" t="str">
        <f>Txn_Details!G1623</f>
        <v>ORDER1190</v>
      </c>
      <c r="B1623" s="14">
        <f>Txn_Details!F1623</f>
        <v>45405</v>
      </c>
      <c r="C1623" s="13" t="str">
        <f>Txn_Details!H1623</f>
        <v>CUST8317</v>
      </c>
      <c r="D1623" s="13" t="str">
        <f>Txn_Details!I1623</f>
        <v>WholeWheatBread</v>
      </c>
      <c r="E1623" s="13">
        <f>VALUE(Txn_Details!J1623)</f>
        <v>2</v>
      </c>
      <c r="F1623" s="13">
        <f>value(Txn_Details!K1623)</f>
        <v>40</v>
      </c>
    </row>
    <row r="1624">
      <c r="A1624" s="13" t="str">
        <f>Txn_Details!G1624</f>
        <v>ORDER1189</v>
      </c>
      <c r="B1624" s="14">
        <f>Txn_Details!F1624</f>
        <v>45405</v>
      </c>
      <c r="C1624" s="13" t="str">
        <f>Txn_Details!H1624</f>
        <v>CUST6210</v>
      </c>
      <c r="D1624" s="13" t="str">
        <f>Txn_Details!I1624</f>
        <v>FreshMilk</v>
      </c>
      <c r="E1624" s="13">
        <f>VALUE(Txn_Details!J1624)</f>
        <v>1</v>
      </c>
      <c r="F1624" s="13">
        <f>value(Txn_Details!K1624)</f>
        <v>30</v>
      </c>
    </row>
    <row r="1625">
      <c r="A1625" s="13" t="str">
        <f>Txn_Details!G1625</f>
        <v>ORDER1189</v>
      </c>
      <c r="B1625" s="14">
        <f>Txn_Details!F1625</f>
        <v>45405</v>
      </c>
      <c r="C1625" s="13" t="str">
        <f>Txn_Details!H1625</f>
        <v>CUST6210</v>
      </c>
      <c r="D1625" s="13" t="str">
        <f>Txn_Details!I1625</f>
        <v>Eggs</v>
      </c>
      <c r="E1625" s="13">
        <f>VALUE(Txn_Details!J1625)</f>
        <v>1</v>
      </c>
      <c r="F1625" s="13">
        <f>value(Txn_Details!K1625)</f>
        <v>40</v>
      </c>
    </row>
    <row r="1626">
      <c r="A1626" s="13" t="str">
        <f>Txn_Details!G1626</f>
        <v>ORDER1188</v>
      </c>
      <c r="B1626" s="14">
        <f>Txn_Details!F1626</f>
        <v>45404</v>
      </c>
      <c r="C1626" s="13" t="str">
        <f>Txn_Details!H1626</f>
        <v>CUST2970</v>
      </c>
      <c r="D1626" s="13" t="str">
        <f>Txn_Details!I1626</f>
        <v>ChickenBreast</v>
      </c>
      <c r="E1626" s="13">
        <f>VALUE(Txn_Details!J1626)</f>
        <v>1</v>
      </c>
      <c r="F1626" s="13">
        <f>value(Txn_Details!K1626)</f>
        <v>125</v>
      </c>
    </row>
    <row r="1627">
      <c r="A1627" s="13" t="str">
        <f>Txn_Details!G1627</f>
        <v>ORDER1188</v>
      </c>
      <c r="B1627" s="14">
        <f>Txn_Details!F1627</f>
        <v>45404</v>
      </c>
      <c r="C1627" s="13" t="str">
        <f>Txn_Details!H1627</f>
        <v>CUST2970</v>
      </c>
      <c r="D1627" s="13" t="str">
        <f>Txn_Details!I1627</f>
        <v>Apples</v>
      </c>
      <c r="E1627" s="13">
        <f>VALUE(Txn_Details!J1627)</f>
        <v>2</v>
      </c>
      <c r="F1627" s="13">
        <f>value(Txn_Details!K1627)</f>
        <v>150</v>
      </c>
    </row>
    <row r="1628">
      <c r="A1628" s="13" t="str">
        <f>Txn_Details!G1628</f>
        <v>ORDER1187</v>
      </c>
      <c r="B1628" s="14">
        <f>Txn_Details!F1628</f>
        <v>45404</v>
      </c>
      <c r="C1628" s="13" t="str">
        <f>Txn_Details!H1628</f>
        <v>CUST4470</v>
      </c>
      <c r="D1628" s="13" t="str">
        <f>Txn_Details!I1628</f>
        <v>Bananas</v>
      </c>
      <c r="E1628" s="13">
        <f>VALUE(Txn_Details!J1628)</f>
        <v>1</v>
      </c>
      <c r="F1628" s="13">
        <f>value(Txn_Details!K1628)</f>
        <v>25</v>
      </c>
    </row>
    <row r="1629">
      <c r="A1629" s="13" t="str">
        <f>Txn_Details!G1629</f>
        <v>ORDER1187</v>
      </c>
      <c r="B1629" s="14">
        <f>Txn_Details!F1629</f>
        <v>45404</v>
      </c>
      <c r="C1629" s="13" t="str">
        <f>Txn_Details!H1629</f>
        <v>CUST4470</v>
      </c>
      <c r="D1629" s="13" t="str">
        <f>Txn_Details!I1629</f>
        <v>Potatoes</v>
      </c>
      <c r="E1629" s="13">
        <f>VALUE(Txn_Details!J1629)</f>
        <v>1</v>
      </c>
      <c r="F1629" s="13">
        <f>value(Txn_Details!K1629)</f>
        <v>15</v>
      </c>
    </row>
    <row r="1630">
      <c r="A1630" s="13" t="str">
        <f>Txn_Details!G1630</f>
        <v>ORDER1186</v>
      </c>
      <c r="B1630" s="14">
        <f>Txn_Details!F1630</f>
        <v>45404</v>
      </c>
      <c r="C1630" s="13" t="str">
        <f>Txn_Details!H1630</f>
        <v>CUST3213</v>
      </c>
      <c r="D1630" s="13" t="str">
        <f>Txn_Details!I1630</f>
        <v>Onions</v>
      </c>
      <c r="E1630" s="13">
        <f>VALUE(Txn_Details!J1630)</f>
        <v>2</v>
      </c>
      <c r="F1630" s="13">
        <f>value(Txn_Details!K1630)</f>
        <v>25</v>
      </c>
    </row>
    <row r="1631">
      <c r="A1631" s="13" t="str">
        <f>Txn_Details!G1631</f>
        <v>ORDER1186</v>
      </c>
      <c r="B1631" s="14">
        <f>Txn_Details!F1631</f>
        <v>45404</v>
      </c>
      <c r="C1631" s="13" t="str">
        <f>Txn_Details!H1631</f>
        <v>CUST3213</v>
      </c>
      <c r="D1631" s="13" t="str">
        <f>Txn_Details!I1631</f>
        <v>Paneer</v>
      </c>
      <c r="E1631" s="13">
        <f>VALUE(Txn_Details!J1631)</f>
        <v>1</v>
      </c>
      <c r="F1631" s="13">
        <f>value(Txn_Details!K1631)</f>
        <v>40</v>
      </c>
    </row>
    <row r="1632">
      <c r="A1632" s="13" t="str">
        <f>Txn_Details!G1632</f>
        <v>ORDER1185</v>
      </c>
      <c r="B1632" s="14">
        <f>Txn_Details!F1632</f>
        <v>45404</v>
      </c>
      <c r="C1632" s="13" t="str">
        <f>Txn_Details!H1632</f>
        <v>CUST2625</v>
      </c>
      <c r="D1632" s="13" t="str">
        <f>Txn_Details!I1632</f>
        <v>Butter</v>
      </c>
      <c r="E1632" s="13">
        <f>VALUE(Txn_Details!J1632)</f>
        <v>1</v>
      </c>
      <c r="F1632" s="13">
        <f>value(Txn_Details!K1632)</f>
        <v>125</v>
      </c>
    </row>
    <row r="1633">
      <c r="A1633" s="13" t="str">
        <f>Txn_Details!G1633</f>
        <v>ORDER1185</v>
      </c>
      <c r="B1633" s="14">
        <f>Txn_Details!F1633</f>
        <v>45404</v>
      </c>
      <c r="C1633" s="13" t="str">
        <f>Txn_Details!H1633</f>
        <v>CUST2625</v>
      </c>
      <c r="D1633" s="13" t="str">
        <f>Txn_Details!I1633</f>
        <v>CheeseSlices</v>
      </c>
      <c r="E1633" s="13">
        <f>VALUE(Txn_Details!J1633)</f>
        <v>2</v>
      </c>
      <c r="F1633" s="13">
        <f>value(Txn_Details!K1633)</f>
        <v>120</v>
      </c>
    </row>
    <row r="1634">
      <c r="A1634" s="13" t="str">
        <f>Txn_Details!G1634</f>
        <v>ORDER1184</v>
      </c>
      <c r="B1634" s="14">
        <f>Txn_Details!F1634</f>
        <v>45404</v>
      </c>
      <c r="C1634" s="13" t="str">
        <f>Txn_Details!H1634</f>
        <v>CUST8909</v>
      </c>
      <c r="D1634" s="13" t="str">
        <f>Txn_Details!I1634</f>
        <v>Sugar</v>
      </c>
      <c r="E1634" s="13">
        <f>VALUE(Txn_Details!J1634)</f>
        <v>2</v>
      </c>
      <c r="F1634" s="13">
        <f>value(Txn_Details!K1634)</f>
        <v>45</v>
      </c>
    </row>
    <row r="1635">
      <c r="A1635" s="13" t="str">
        <f>Txn_Details!G1635</f>
        <v>ORDER1184</v>
      </c>
      <c r="B1635" s="14">
        <f>Txn_Details!F1635</f>
        <v>45404</v>
      </c>
      <c r="C1635" s="13" t="str">
        <f>Txn_Details!H1635</f>
        <v>CUST8909</v>
      </c>
      <c r="D1635" s="13" t="str">
        <f>Txn_Details!I1635</f>
        <v>CookingOil</v>
      </c>
      <c r="E1635" s="13">
        <f>VALUE(Txn_Details!J1635)</f>
        <v>1</v>
      </c>
      <c r="F1635" s="13">
        <f>value(Txn_Details!K1635)</f>
        <v>75</v>
      </c>
    </row>
    <row r="1636">
      <c r="A1636" s="13" t="str">
        <f>Txn_Details!G1636</f>
        <v>ORDER1183</v>
      </c>
      <c r="B1636" s="14">
        <f>Txn_Details!F1636</f>
        <v>45404</v>
      </c>
      <c r="C1636" s="13" t="str">
        <f>Txn_Details!H1636</f>
        <v>CUST7626</v>
      </c>
      <c r="D1636" s="13" t="str">
        <f>Txn_Details!I1636</f>
        <v>TeaLeaves</v>
      </c>
      <c r="E1636" s="13">
        <f>VALUE(Txn_Details!J1636)</f>
        <v>1</v>
      </c>
      <c r="F1636" s="13">
        <f>value(Txn_Details!K1636)</f>
        <v>60</v>
      </c>
    </row>
    <row r="1637">
      <c r="A1637" s="13" t="str">
        <f>Txn_Details!G1637</f>
        <v>ORDER1183</v>
      </c>
      <c r="B1637" s="14">
        <f>Txn_Details!F1637</f>
        <v>45404</v>
      </c>
      <c r="C1637" s="13" t="str">
        <f>Txn_Details!H1637</f>
        <v>CUST7626</v>
      </c>
      <c r="D1637" s="13" t="str">
        <f>Txn_Details!I1637</f>
        <v>CoffeePowder</v>
      </c>
      <c r="E1637" s="13">
        <f>VALUE(Txn_Details!J1637)</f>
        <v>1</v>
      </c>
      <c r="F1637" s="13">
        <f>value(Txn_Details!K1637)</f>
        <v>45</v>
      </c>
    </row>
    <row r="1638">
      <c r="A1638" s="13" t="str">
        <f>Txn_Details!G1638</f>
        <v>ORDER1182</v>
      </c>
      <c r="B1638" s="14">
        <f>Txn_Details!F1638</f>
        <v>45404</v>
      </c>
      <c r="C1638" s="13" t="str">
        <f>Txn_Details!H1638</f>
        <v>CUST7984</v>
      </c>
      <c r="D1638" s="13" t="str">
        <f>Txn_Details!I1638</f>
        <v>Biscuits</v>
      </c>
      <c r="E1638" s="13">
        <f>VALUE(Txn_Details!J1638)</f>
        <v>1</v>
      </c>
      <c r="F1638" s="13">
        <f>value(Txn_Details!K1638)</f>
        <v>20</v>
      </c>
    </row>
    <row r="1639">
      <c r="A1639" s="13" t="str">
        <f>Txn_Details!G1639</f>
        <v>ORDER1182</v>
      </c>
      <c r="B1639" s="14">
        <f>Txn_Details!F1639</f>
        <v>45404</v>
      </c>
      <c r="C1639" s="13" t="str">
        <f>Txn_Details!H1639</f>
        <v>CUST7984</v>
      </c>
      <c r="D1639" s="13" t="str">
        <f>Txn_Details!I1639</f>
        <v>Chocolates</v>
      </c>
      <c r="E1639" s="13">
        <f>VALUE(Txn_Details!J1639)</f>
        <v>1</v>
      </c>
      <c r="F1639" s="13">
        <f>value(Txn_Details!K1639)</f>
        <v>50</v>
      </c>
    </row>
    <row r="1640">
      <c r="A1640" s="13" t="str">
        <f>Txn_Details!G1640</f>
        <v>ORDER1181</v>
      </c>
      <c r="B1640" s="14">
        <f>Txn_Details!F1640</f>
        <v>45404</v>
      </c>
      <c r="C1640" s="13" t="str">
        <f>Txn_Details!H1640</f>
        <v>CUST7043</v>
      </c>
      <c r="D1640" s="13" t="str">
        <f>Txn_Details!I1640</f>
        <v>IceCream</v>
      </c>
      <c r="E1640" s="13">
        <f>VALUE(Txn_Details!J1640)</f>
        <v>2</v>
      </c>
      <c r="F1640" s="13">
        <f>value(Txn_Details!K1640)</f>
        <v>180</v>
      </c>
    </row>
    <row r="1641">
      <c r="A1641" s="13" t="str">
        <f>Txn_Details!G1641</f>
        <v>ORDER1181</v>
      </c>
      <c r="B1641" s="14">
        <f>Txn_Details!F1641</f>
        <v>45404</v>
      </c>
      <c r="C1641" s="13" t="str">
        <f>Txn_Details!H1641</f>
        <v>CUST7043</v>
      </c>
      <c r="D1641" s="13" t="str">
        <f>Txn_Details!I1641</f>
        <v>SoftDrink</v>
      </c>
      <c r="E1641" s="13">
        <f>VALUE(Txn_Details!J1641)</f>
        <v>1</v>
      </c>
      <c r="F1641" s="13">
        <f>value(Txn_Details!K1641)</f>
        <v>50</v>
      </c>
    </row>
    <row r="1642">
      <c r="A1642" s="13" t="str">
        <f>Txn_Details!G1642</f>
        <v>ORDER1180</v>
      </c>
      <c r="B1642" s="14">
        <f>Txn_Details!F1642</f>
        <v>45404</v>
      </c>
      <c r="C1642" s="13" t="str">
        <f>Txn_Details!H1642</f>
        <v>CUST8909</v>
      </c>
      <c r="D1642" s="13" t="str">
        <f>Txn_Details!I1642</f>
        <v>BasmatiRice</v>
      </c>
      <c r="E1642" s="13">
        <f>VALUE(Txn_Details!J1642)</f>
        <v>1</v>
      </c>
      <c r="F1642" s="13">
        <f>value(Txn_Details!K1642)</f>
        <v>60</v>
      </c>
    </row>
    <row r="1643">
      <c r="A1643" s="13" t="str">
        <f>Txn_Details!G1643</f>
        <v>ORDER1180</v>
      </c>
      <c r="B1643" s="14">
        <f>Txn_Details!F1643</f>
        <v>45404</v>
      </c>
      <c r="C1643" s="13" t="str">
        <f>Txn_Details!H1643</f>
        <v>CUST8909</v>
      </c>
      <c r="D1643" s="13" t="str">
        <f>Txn_Details!I1643</f>
        <v>WholeWheatBread</v>
      </c>
      <c r="E1643" s="13">
        <f>VALUE(Txn_Details!J1643)</f>
        <v>1</v>
      </c>
      <c r="F1643" s="13">
        <f>value(Txn_Details!K1643)</f>
        <v>20</v>
      </c>
    </row>
    <row r="1644">
      <c r="A1644" s="13" t="str">
        <f>Txn_Details!G1644</f>
        <v>ORDER1179</v>
      </c>
      <c r="B1644" s="14">
        <f>Txn_Details!F1644</f>
        <v>45404</v>
      </c>
      <c r="C1644" s="13" t="str">
        <f>Txn_Details!H1644</f>
        <v>CUST7862</v>
      </c>
      <c r="D1644" s="13" t="str">
        <f>Txn_Details!I1644</f>
        <v>FreshMilk</v>
      </c>
      <c r="E1644" s="13">
        <f>VALUE(Txn_Details!J1644)</f>
        <v>1</v>
      </c>
      <c r="F1644" s="13">
        <f>value(Txn_Details!K1644)</f>
        <v>30</v>
      </c>
    </row>
    <row r="1645">
      <c r="A1645" s="13" t="str">
        <f>Txn_Details!G1645</f>
        <v>ORDER1179</v>
      </c>
      <c r="B1645" s="14">
        <f>Txn_Details!F1645</f>
        <v>45404</v>
      </c>
      <c r="C1645" s="13" t="str">
        <f>Txn_Details!H1645</f>
        <v>CUST7862</v>
      </c>
      <c r="D1645" s="13" t="str">
        <f>Txn_Details!I1645</f>
        <v>Eggs</v>
      </c>
      <c r="E1645" s="13">
        <f>VALUE(Txn_Details!J1645)</f>
        <v>1</v>
      </c>
      <c r="F1645" s="13">
        <f>value(Txn_Details!K1645)</f>
        <v>40</v>
      </c>
    </row>
    <row r="1646">
      <c r="A1646" s="13" t="str">
        <f>Txn_Details!G1646</f>
        <v>ORDER1178</v>
      </c>
      <c r="B1646" s="14">
        <f>Txn_Details!F1646</f>
        <v>45404</v>
      </c>
      <c r="C1646" s="13" t="str">
        <f>Txn_Details!H1646</f>
        <v>CUST3153</v>
      </c>
      <c r="D1646" s="13" t="str">
        <f>Txn_Details!I1646</f>
        <v>ChickenBreast</v>
      </c>
      <c r="E1646" s="13">
        <f>VALUE(Txn_Details!J1646)</f>
        <v>1</v>
      </c>
      <c r="F1646" s="13">
        <f>value(Txn_Details!K1646)</f>
        <v>125</v>
      </c>
    </row>
    <row r="1647">
      <c r="A1647" s="13" t="str">
        <f>Txn_Details!G1647</f>
        <v>ORDER1178</v>
      </c>
      <c r="B1647" s="14">
        <f>Txn_Details!F1647</f>
        <v>45404</v>
      </c>
      <c r="C1647" s="13" t="str">
        <f>Txn_Details!H1647</f>
        <v>CUST3153</v>
      </c>
      <c r="D1647" s="13" t="str">
        <f>Txn_Details!I1647</f>
        <v>Apples</v>
      </c>
      <c r="E1647" s="13">
        <f>VALUE(Txn_Details!J1647)</f>
        <v>1</v>
      </c>
      <c r="F1647" s="13">
        <f>value(Txn_Details!K1647)</f>
        <v>75</v>
      </c>
    </row>
    <row r="1648">
      <c r="A1648" s="13" t="str">
        <f>Txn_Details!G1648</f>
        <v>ORDER1177</v>
      </c>
      <c r="B1648" s="14">
        <f>Txn_Details!F1648</f>
        <v>45404</v>
      </c>
      <c r="C1648" s="13" t="str">
        <f>Txn_Details!H1648</f>
        <v>CUST2124</v>
      </c>
      <c r="D1648" s="13" t="str">
        <f>Txn_Details!I1648</f>
        <v>Bananas</v>
      </c>
      <c r="E1648" s="13">
        <f>VALUE(Txn_Details!J1648)</f>
        <v>1</v>
      </c>
      <c r="F1648" s="13">
        <f>value(Txn_Details!K1648)</f>
        <v>25</v>
      </c>
    </row>
    <row r="1649">
      <c r="A1649" s="13" t="str">
        <f>Txn_Details!G1649</f>
        <v>ORDER1177</v>
      </c>
      <c r="B1649" s="14">
        <f>Txn_Details!F1649</f>
        <v>45404</v>
      </c>
      <c r="C1649" s="13" t="str">
        <f>Txn_Details!H1649</f>
        <v>CUST2124</v>
      </c>
      <c r="D1649" s="13" t="str">
        <f>Txn_Details!I1649</f>
        <v>Potatoes</v>
      </c>
      <c r="E1649" s="13">
        <f>VALUE(Txn_Details!J1649)</f>
        <v>1</v>
      </c>
      <c r="F1649" s="13">
        <f>value(Txn_Details!K1649)</f>
        <v>15</v>
      </c>
    </row>
    <row r="1650">
      <c r="A1650" s="13" t="str">
        <f>Txn_Details!G1650</f>
        <v>ORDER1176</v>
      </c>
      <c r="B1650" s="14">
        <f>Txn_Details!F1650</f>
        <v>45404</v>
      </c>
      <c r="C1650" s="13" t="str">
        <f>Txn_Details!H1650</f>
        <v>CUST6818</v>
      </c>
      <c r="D1650" s="13" t="str">
        <f>Txn_Details!I1650</f>
        <v>Onions</v>
      </c>
      <c r="E1650" s="13">
        <f>VALUE(Txn_Details!J1650)</f>
        <v>1</v>
      </c>
      <c r="F1650" s="13">
        <f>value(Txn_Details!K1650)</f>
        <v>12.5</v>
      </c>
    </row>
    <row r="1651">
      <c r="A1651" s="13" t="str">
        <f>Txn_Details!G1651</f>
        <v>ORDER1176</v>
      </c>
      <c r="B1651" s="14">
        <f>Txn_Details!F1651</f>
        <v>45404</v>
      </c>
      <c r="C1651" s="13" t="str">
        <f>Txn_Details!H1651</f>
        <v>CUST6818</v>
      </c>
      <c r="D1651" s="13" t="str">
        <f>Txn_Details!I1651</f>
        <v>Paneer</v>
      </c>
      <c r="E1651" s="13">
        <f>VALUE(Txn_Details!J1651)</f>
        <v>1</v>
      </c>
      <c r="F1651" s="13">
        <f>value(Txn_Details!K1651)</f>
        <v>40</v>
      </c>
    </row>
    <row r="1652">
      <c r="A1652" s="13" t="str">
        <f>Txn_Details!G1652</f>
        <v>ORDER1175</v>
      </c>
      <c r="B1652" s="14">
        <f>Txn_Details!F1652</f>
        <v>45403</v>
      </c>
      <c r="C1652" s="13" t="str">
        <f>Txn_Details!H1652</f>
        <v>CUST2124</v>
      </c>
      <c r="D1652" s="13" t="str">
        <f>Txn_Details!I1652</f>
        <v>Butter</v>
      </c>
      <c r="E1652" s="13">
        <f>VALUE(Txn_Details!J1652)</f>
        <v>1</v>
      </c>
      <c r="F1652" s="13">
        <f>value(Txn_Details!K1652)</f>
        <v>125</v>
      </c>
    </row>
    <row r="1653">
      <c r="A1653" s="13" t="str">
        <f>Txn_Details!G1653</f>
        <v>ORDER1175</v>
      </c>
      <c r="B1653" s="14">
        <f>Txn_Details!F1653</f>
        <v>45403</v>
      </c>
      <c r="C1653" s="13" t="str">
        <f>Txn_Details!H1653</f>
        <v>CUST2124</v>
      </c>
      <c r="D1653" s="13" t="str">
        <f>Txn_Details!I1653</f>
        <v>CheeseSlices</v>
      </c>
      <c r="E1653" s="13">
        <f>VALUE(Txn_Details!J1653)</f>
        <v>1</v>
      </c>
      <c r="F1653" s="13">
        <f>value(Txn_Details!K1653)</f>
        <v>60</v>
      </c>
    </row>
    <row r="1654">
      <c r="A1654" s="13" t="str">
        <f>Txn_Details!G1654</f>
        <v>ORDER1174</v>
      </c>
      <c r="B1654" s="14">
        <f>Txn_Details!F1654</f>
        <v>45403</v>
      </c>
      <c r="C1654" s="13" t="str">
        <f>Txn_Details!H1654</f>
        <v>CUST6549</v>
      </c>
      <c r="D1654" s="13" t="str">
        <f>Txn_Details!I1654</f>
        <v>Sugar</v>
      </c>
      <c r="E1654" s="13">
        <f>VALUE(Txn_Details!J1654)</f>
        <v>1</v>
      </c>
      <c r="F1654" s="13">
        <f>value(Txn_Details!K1654)</f>
        <v>22.5</v>
      </c>
    </row>
    <row r="1655">
      <c r="A1655" s="13" t="str">
        <f>Txn_Details!G1655</f>
        <v>ORDER1174</v>
      </c>
      <c r="B1655" s="14">
        <f>Txn_Details!F1655</f>
        <v>45403</v>
      </c>
      <c r="C1655" s="13" t="str">
        <f>Txn_Details!H1655</f>
        <v>CUST6549</v>
      </c>
      <c r="D1655" s="13" t="str">
        <f>Txn_Details!I1655</f>
        <v>CookingOil</v>
      </c>
      <c r="E1655" s="13">
        <f>VALUE(Txn_Details!J1655)</f>
        <v>1</v>
      </c>
      <c r="F1655" s="13">
        <f>value(Txn_Details!K1655)</f>
        <v>75</v>
      </c>
    </row>
    <row r="1656">
      <c r="A1656" s="13" t="str">
        <f>Txn_Details!G1656</f>
        <v>ORDER1173</v>
      </c>
      <c r="B1656" s="14">
        <f>Txn_Details!F1656</f>
        <v>45403</v>
      </c>
      <c r="C1656" s="13" t="str">
        <f>Txn_Details!H1656</f>
        <v>CUST1960</v>
      </c>
      <c r="D1656" s="13" t="str">
        <f>Txn_Details!I1656</f>
        <v>TeaLeaves</v>
      </c>
      <c r="E1656" s="13">
        <f>VALUE(Txn_Details!J1656)</f>
        <v>1</v>
      </c>
      <c r="F1656" s="13">
        <f>value(Txn_Details!K1656)</f>
        <v>60</v>
      </c>
    </row>
    <row r="1657">
      <c r="A1657" s="13" t="str">
        <f>Txn_Details!G1657</f>
        <v>ORDER1173</v>
      </c>
      <c r="B1657" s="14">
        <f>Txn_Details!F1657</f>
        <v>45403</v>
      </c>
      <c r="C1657" s="13" t="str">
        <f>Txn_Details!H1657</f>
        <v>CUST1960</v>
      </c>
      <c r="D1657" s="13" t="str">
        <f>Txn_Details!I1657</f>
        <v>CoffeePowder</v>
      </c>
      <c r="E1657" s="13">
        <f>VALUE(Txn_Details!J1657)</f>
        <v>1</v>
      </c>
      <c r="F1657" s="13">
        <f>value(Txn_Details!K1657)</f>
        <v>45</v>
      </c>
    </row>
    <row r="1658">
      <c r="A1658" s="13" t="str">
        <f>Txn_Details!G1658</f>
        <v>ORDER1172</v>
      </c>
      <c r="B1658" s="14">
        <f>Txn_Details!F1658</f>
        <v>45403</v>
      </c>
      <c r="C1658" s="13" t="str">
        <f>Txn_Details!H1658</f>
        <v>CUST2624</v>
      </c>
      <c r="D1658" s="13" t="str">
        <f>Txn_Details!I1658</f>
        <v>Biscuits</v>
      </c>
      <c r="E1658" s="13">
        <f>VALUE(Txn_Details!J1658)</f>
        <v>1</v>
      </c>
      <c r="F1658" s="13">
        <f>value(Txn_Details!K1658)</f>
        <v>20</v>
      </c>
    </row>
    <row r="1659">
      <c r="A1659" s="13" t="str">
        <f>Txn_Details!G1659</f>
        <v>ORDER1172</v>
      </c>
      <c r="B1659" s="14">
        <f>Txn_Details!F1659</f>
        <v>45403</v>
      </c>
      <c r="C1659" s="13" t="str">
        <f>Txn_Details!H1659</f>
        <v>CUST2624</v>
      </c>
      <c r="D1659" s="13" t="str">
        <f>Txn_Details!I1659</f>
        <v>Chocolates</v>
      </c>
      <c r="E1659" s="13">
        <f>VALUE(Txn_Details!J1659)</f>
        <v>2</v>
      </c>
      <c r="F1659" s="13">
        <f>value(Txn_Details!K1659)</f>
        <v>100</v>
      </c>
    </row>
    <row r="1660">
      <c r="A1660" s="13" t="str">
        <f>Txn_Details!G1660</f>
        <v>ORDER1171</v>
      </c>
      <c r="B1660" s="14">
        <f>Txn_Details!F1660</f>
        <v>45403</v>
      </c>
      <c r="C1660" s="13" t="str">
        <f>Txn_Details!H1660</f>
        <v>CUST6818</v>
      </c>
      <c r="D1660" s="13" t="str">
        <f>Txn_Details!I1660</f>
        <v>IceCream</v>
      </c>
      <c r="E1660" s="13">
        <f>VALUE(Txn_Details!J1660)</f>
        <v>1</v>
      </c>
      <c r="F1660" s="13">
        <f>value(Txn_Details!K1660)</f>
        <v>90</v>
      </c>
    </row>
    <row r="1661">
      <c r="A1661" s="13" t="str">
        <f>Txn_Details!G1661</f>
        <v>ORDER1171</v>
      </c>
      <c r="B1661" s="14">
        <f>Txn_Details!F1661</f>
        <v>45403</v>
      </c>
      <c r="C1661" s="13" t="str">
        <f>Txn_Details!H1661</f>
        <v>CUST6818</v>
      </c>
      <c r="D1661" s="13" t="str">
        <f>Txn_Details!I1661</f>
        <v>SoftDrink</v>
      </c>
      <c r="E1661" s="13">
        <f>VALUE(Txn_Details!J1661)</f>
        <v>2</v>
      </c>
      <c r="F1661" s="13">
        <f>value(Txn_Details!K1661)</f>
        <v>100</v>
      </c>
    </row>
    <row r="1662">
      <c r="A1662" s="13" t="str">
        <f>Txn_Details!G1662</f>
        <v>ORDER1170</v>
      </c>
      <c r="B1662" s="14">
        <f>Txn_Details!F1662</f>
        <v>45403</v>
      </c>
      <c r="C1662" s="13" t="str">
        <f>Txn_Details!H1662</f>
        <v>CUST3954</v>
      </c>
      <c r="D1662" s="13" t="str">
        <f>Txn_Details!I1662</f>
        <v>BasmatiRice</v>
      </c>
      <c r="E1662" s="13">
        <f>VALUE(Txn_Details!J1662)</f>
        <v>1</v>
      </c>
      <c r="F1662" s="13">
        <f>value(Txn_Details!K1662)</f>
        <v>60</v>
      </c>
    </row>
    <row r="1663">
      <c r="A1663" s="13" t="str">
        <f>Txn_Details!G1663</f>
        <v>ORDER1170</v>
      </c>
      <c r="B1663" s="14">
        <f>Txn_Details!F1663</f>
        <v>45403</v>
      </c>
      <c r="C1663" s="13" t="str">
        <f>Txn_Details!H1663</f>
        <v>CUST3954</v>
      </c>
      <c r="D1663" s="13" t="str">
        <f>Txn_Details!I1663</f>
        <v>WholeWheatBread</v>
      </c>
      <c r="E1663" s="13">
        <f>VALUE(Txn_Details!J1663)</f>
        <v>1</v>
      </c>
      <c r="F1663" s="13">
        <f>value(Txn_Details!K1663)</f>
        <v>20</v>
      </c>
    </row>
    <row r="1664">
      <c r="A1664" s="13" t="str">
        <f>Txn_Details!G1664</f>
        <v>ORDER1169</v>
      </c>
      <c r="B1664" s="14">
        <f>Txn_Details!F1664</f>
        <v>45403</v>
      </c>
      <c r="C1664" s="13" t="str">
        <f>Txn_Details!H1664</f>
        <v>CUST7909</v>
      </c>
      <c r="D1664" s="13" t="str">
        <f>Txn_Details!I1664</f>
        <v>FreshMilk</v>
      </c>
      <c r="E1664" s="13">
        <f>VALUE(Txn_Details!J1664)</f>
        <v>1</v>
      </c>
      <c r="F1664" s="13">
        <f>value(Txn_Details!K1664)</f>
        <v>30</v>
      </c>
    </row>
    <row r="1665">
      <c r="A1665" s="13" t="str">
        <f>Txn_Details!G1665</f>
        <v>ORDER1169</v>
      </c>
      <c r="B1665" s="14">
        <f>Txn_Details!F1665</f>
        <v>45403</v>
      </c>
      <c r="C1665" s="13" t="str">
        <f>Txn_Details!H1665</f>
        <v>CUST7909</v>
      </c>
      <c r="D1665" s="13" t="str">
        <f>Txn_Details!I1665</f>
        <v>Eggs</v>
      </c>
      <c r="E1665" s="13">
        <f>VALUE(Txn_Details!J1665)</f>
        <v>1</v>
      </c>
      <c r="F1665" s="13">
        <f>value(Txn_Details!K1665)</f>
        <v>40</v>
      </c>
    </row>
    <row r="1666">
      <c r="A1666" s="13" t="str">
        <f>Txn_Details!G1666</f>
        <v>ORDER1168</v>
      </c>
      <c r="B1666" s="14">
        <f>Txn_Details!F1666</f>
        <v>45403</v>
      </c>
      <c r="C1666" s="13" t="str">
        <f>Txn_Details!H1666</f>
        <v>CUST3521</v>
      </c>
      <c r="D1666" s="13" t="str">
        <f>Txn_Details!I1666</f>
        <v>ChickenBreast</v>
      </c>
      <c r="E1666" s="13">
        <f>VALUE(Txn_Details!J1666)</f>
        <v>1</v>
      </c>
      <c r="F1666" s="13">
        <f>value(Txn_Details!K1666)</f>
        <v>125</v>
      </c>
    </row>
    <row r="1667">
      <c r="A1667" s="13" t="str">
        <f>Txn_Details!G1667</f>
        <v>ORDER1168</v>
      </c>
      <c r="B1667" s="14">
        <f>Txn_Details!F1667</f>
        <v>45403</v>
      </c>
      <c r="C1667" s="13" t="str">
        <f>Txn_Details!H1667</f>
        <v>CUST3521</v>
      </c>
      <c r="D1667" s="13" t="str">
        <f>Txn_Details!I1667</f>
        <v>Apples</v>
      </c>
      <c r="E1667" s="13">
        <f>VALUE(Txn_Details!J1667)</f>
        <v>1</v>
      </c>
      <c r="F1667" s="13">
        <f>value(Txn_Details!K1667)</f>
        <v>75</v>
      </c>
    </row>
    <row r="1668">
      <c r="A1668" s="13" t="str">
        <f>Txn_Details!G1668</f>
        <v>ORDER1167</v>
      </c>
      <c r="B1668" s="14">
        <f>Txn_Details!F1668</f>
        <v>45403</v>
      </c>
      <c r="C1668" s="13" t="str">
        <f>Txn_Details!H1668</f>
        <v>CUST8449</v>
      </c>
      <c r="D1668" s="13" t="str">
        <f>Txn_Details!I1668</f>
        <v>Bananas</v>
      </c>
      <c r="E1668" s="13">
        <f>VALUE(Txn_Details!J1668)</f>
        <v>1</v>
      </c>
      <c r="F1668" s="13">
        <f>value(Txn_Details!K1668)</f>
        <v>25</v>
      </c>
    </row>
    <row r="1669">
      <c r="A1669" s="13" t="str">
        <f>Txn_Details!G1669</f>
        <v>ORDER1167</v>
      </c>
      <c r="B1669" s="14">
        <f>Txn_Details!F1669</f>
        <v>45403</v>
      </c>
      <c r="C1669" s="13" t="str">
        <f>Txn_Details!H1669</f>
        <v>CUST8449</v>
      </c>
      <c r="D1669" s="13" t="str">
        <f>Txn_Details!I1669</f>
        <v>Potatoes</v>
      </c>
      <c r="E1669" s="13">
        <f>VALUE(Txn_Details!J1669)</f>
        <v>2</v>
      </c>
      <c r="F1669" s="13">
        <f>value(Txn_Details!K1669)</f>
        <v>30</v>
      </c>
    </row>
    <row r="1670">
      <c r="A1670" s="13" t="str">
        <f>Txn_Details!G1670</f>
        <v>ORDER1166</v>
      </c>
      <c r="B1670" s="14">
        <f>Txn_Details!F1670</f>
        <v>45403</v>
      </c>
      <c r="C1670" s="13" t="str">
        <f>Txn_Details!H1670</f>
        <v>CUST7498</v>
      </c>
      <c r="D1670" s="13" t="str">
        <f>Txn_Details!I1670</f>
        <v>Onions</v>
      </c>
      <c r="E1670" s="13">
        <f>VALUE(Txn_Details!J1670)</f>
        <v>2</v>
      </c>
      <c r="F1670" s="13">
        <f>value(Txn_Details!K1670)</f>
        <v>25</v>
      </c>
    </row>
    <row r="1671">
      <c r="A1671" s="13" t="str">
        <f>Txn_Details!G1671</f>
        <v>ORDER1166</v>
      </c>
      <c r="B1671" s="14">
        <f>Txn_Details!F1671</f>
        <v>45403</v>
      </c>
      <c r="C1671" s="13" t="str">
        <f>Txn_Details!H1671</f>
        <v>CUST7498</v>
      </c>
      <c r="D1671" s="13" t="str">
        <f>Txn_Details!I1671</f>
        <v>Paneer</v>
      </c>
      <c r="E1671" s="13">
        <f>VALUE(Txn_Details!J1671)</f>
        <v>1</v>
      </c>
      <c r="F1671" s="13">
        <f>value(Txn_Details!K1671)</f>
        <v>40</v>
      </c>
    </row>
    <row r="1672">
      <c r="A1672" s="13" t="str">
        <f>Txn_Details!G1672</f>
        <v>ORDER1165</v>
      </c>
      <c r="B1672" s="14">
        <f>Txn_Details!F1672</f>
        <v>45403</v>
      </c>
      <c r="C1672" s="13" t="str">
        <f>Txn_Details!H1672</f>
        <v>CUST4022</v>
      </c>
      <c r="D1672" s="13" t="str">
        <f>Txn_Details!I1672</f>
        <v>Butter</v>
      </c>
      <c r="E1672" s="13">
        <f>VALUE(Txn_Details!J1672)</f>
        <v>2</v>
      </c>
      <c r="F1672" s="13">
        <f>value(Txn_Details!K1672)</f>
        <v>250</v>
      </c>
    </row>
    <row r="1673">
      <c r="A1673" s="13" t="str">
        <f>Txn_Details!G1673</f>
        <v>ORDER1165</v>
      </c>
      <c r="B1673" s="14">
        <f>Txn_Details!F1673</f>
        <v>45403</v>
      </c>
      <c r="C1673" s="13" t="str">
        <f>Txn_Details!H1673</f>
        <v>CUST4022</v>
      </c>
      <c r="D1673" s="13" t="str">
        <f>Txn_Details!I1673</f>
        <v>CheeseSlices</v>
      </c>
      <c r="E1673" s="13">
        <f>VALUE(Txn_Details!J1673)</f>
        <v>1</v>
      </c>
      <c r="F1673" s="13">
        <f>value(Txn_Details!K1673)</f>
        <v>60</v>
      </c>
    </row>
    <row r="1674">
      <c r="A1674" s="13" t="str">
        <f>Txn_Details!G1674</f>
        <v>ORDER1164</v>
      </c>
      <c r="B1674" s="14">
        <f>Txn_Details!F1674</f>
        <v>45403</v>
      </c>
      <c r="C1674" s="13" t="str">
        <f>Txn_Details!H1674</f>
        <v>CUST6549</v>
      </c>
      <c r="D1674" s="13" t="str">
        <f>Txn_Details!I1674</f>
        <v>Sugar</v>
      </c>
      <c r="E1674" s="13">
        <f>VALUE(Txn_Details!J1674)</f>
        <v>2</v>
      </c>
      <c r="F1674" s="13">
        <f>value(Txn_Details!K1674)</f>
        <v>45</v>
      </c>
    </row>
    <row r="1675">
      <c r="A1675" s="13" t="str">
        <f>Txn_Details!G1675</f>
        <v>ORDER1164</v>
      </c>
      <c r="B1675" s="14">
        <f>Txn_Details!F1675</f>
        <v>45403</v>
      </c>
      <c r="C1675" s="13" t="str">
        <f>Txn_Details!H1675</f>
        <v>CUST6549</v>
      </c>
      <c r="D1675" s="13" t="str">
        <f>Txn_Details!I1675</f>
        <v>CookingOil</v>
      </c>
      <c r="E1675" s="13">
        <f>VALUE(Txn_Details!J1675)</f>
        <v>1</v>
      </c>
      <c r="F1675" s="13">
        <f>value(Txn_Details!K1675)</f>
        <v>75</v>
      </c>
    </row>
    <row r="1676">
      <c r="A1676" s="13" t="str">
        <f>Txn_Details!G1676</f>
        <v>ORDER1163</v>
      </c>
      <c r="B1676" s="14">
        <f>Txn_Details!F1676</f>
        <v>45403</v>
      </c>
      <c r="C1676" s="13" t="str">
        <f>Txn_Details!H1676</f>
        <v>CUST4759</v>
      </c>
      <c r="D1676" s="13" t="str">
        <f>Txn_Details!I1676</f>
        <v>TeaLeaves</v>
      </c>
      <c r="E1676" s="13">
        <f>VALUE(Txn_Details!J1676)</f>
        <v>1</v>
      </c>
      <c r="F1676" s="13">
        <f>value(Txn_Details!K1676)</f>
        <v>60</v>
      </c>
    </row>
    <row r="1677">
      <c r="A1677" s="13" t="str">
        <f>Txn_Details!G1677</f>
        <v>ORDER1163</v>
      </c>
      <c r="B1677" s="14">
        <f>Txn_Details!F1677</f>
        <v>45403</v>
      </c>
      <c r="C1677" s="13" t="str">
        <f>Txn_Details!H1677</f>
        <v>CUST4759</v>
      </c>
      <c r="D1677" s="13" t="str">
        <f>Txn_Details!I1677</f>
        <v>CoffeePowder</v>
      </c>
      <c r="E1677" s="13">
        <f>VALUE(Txn_Details!J1677)</f>
        <v>1</v>
      </c>
      <c r="F1677" s="13">
        <f>value(Txn_Details!K1677)</f>
        <v>45</v>
      </c>
    </row>
    <row r="1678">
      <c r="A1678" s="13" t="str">
        <f>Txn_Details!G1678</f>
        <v>ORDER1162</v>
      </c>
      <c r="B1678" s="14">
        <f>Txn_Details!F1678</f>
        <v>45403</v>
      </c>
      <c r="C1678" s="13" t="str">
        <f>Txn_Details!H1678</f>
        <v>CUST2970</v>
      </c>
      <c r="D1678" s="13" t="str">
        <f>Txn_Details!I1678</f>
        <v>Biscuits</v>
      </c>
      <c r="E1678" s="13">
        <f>VALUE(Txn_Details!J1678)</f>
        <v>1</v>
      </c>
      <c r="F1678" s="13">
        <f>value(Txn_Details!K1678)</f>
        <v>20</v>
      </c>
    </row>
    <row r="1679">
      <c r="A1679" s="13" t="str">
        <f>Txn_Details!G1679</f>
        <v>ORDER1162</v>
      </c>
      <c r="B1679" s="14">
        <f>Txn_Details!F1679</f>
        <v>45403</v>
      </c>
      <c r="C1679" s="13" t="str">
        <f>Txn_Details!H1679</f>
        <v>CUST2970</v>
      </c>
      <c r="D1679" s="13" t="str">
        <f>Txn_Details!I1679</f>
        <v>Chocolates</v>
      </c>
      <c r="E1679" s="13">
        <f>VALUE(Txn_Details!J1679)</f>
        <v>1</v>
      </c>
      <c r="F1679" s="13">
        <f>value(Txn_Details!K1679)</f>
        <v>50</v>
      </c>
    </row>
    <row r="1680">
      <c r="A1680" s="13" t="str">
        <f>Txn_Details!G1680</f>
        <v>ORDER1161</v>
      </c>
      <c r="B1680" s="14">
        <f>Txn_Details!F1680</f>
        <v>45403</v>
      </c>
      <c r="C1680" s="13" t="str">
        <f>Txn_Details!H1680</f>
        <v>CUST8814</v>
      </c>
      <c r="D1680" s="13" t="str">
        <f>Txn_Details!I1680</f>
        <v>IceCream</v>
      </c>
      <c r="E1680" s="13">
        <f>VALUE(Txn_Details!J1680)</f>
        <v>1</v>
      </c>
      <c r="F1680" s="13">
        <f>value(Txn_Details!K1680)</f>
        <v>90</v>
      </c>
    </row>
    <row r="1681">
      <c r="A1681" s="13" t="str">
        <f>Txn_Details!G1681</f>
        <v>ORDER1161</v>
      </c>
      <c r="B1681" s="14">
        <f>Txn_Details!F1681</f>
        <v>45403</v>
      </c>
      <c r="C1681" s="13" t="str">
        <f>Txn_Details!H1681</f>
        <v>CUST8814</v>
      </c>
      <c r="D1681" s="13" t="str">
        <f>Txn_Details!I1681</f>
        <v>SoftDrink</v>
      </c>
      <c r="E1681" s="13">
        <f>VALUE(Txn_Details!J1681)</f>
        <v>1</v>
      </c>
      <c r="F1681" s="13">
        <f>value(Txn_Details!K1681)</f>
        <v>50</v>
      </c>
    </row>
    <row r="1682">
      <c r="A1682" s="13" t="str">
        <f>Txn_Details!G1682</f>
        <v>ORDER1160</v>
      </c>
      <c r="B1682" s="14">
        <f>Txn_Details!F1682</f>
        <v>45403</v>
      </c>
      <c r="C1682" s="13" t="str">
        <f>Txn_Details!H1682</f>
        <v>CUST2624</v>
      </c>
      <c r="D1682" s="13" t="str">
        <f>Txn_Details!I1682</f>
        <v>BasmatiRice</v>
      </c>
      <c r="E1682" s="13">
        <f>VALUE(Txn_Details!J1682)</f>
        <v>2</v>
      </c>
      <c r="F1682" s="13">
        <f>value(Txn_Details!K1682)</f>
        <v>120</v>
      </c>
    </row>
    <row r="1683">
      <c r="A1683" s="13" t="str">
        <f>Txn_Details!G1683</f>
        <v>ORDER1160</v>
      </c>
      <c r="B1683" s="14">
        <f>Txn_Details!F1683</f>
        <v>45403</v>
      </c>
      <c r="C1683" s="13" t="str">
        <f>Txn_Details!H1683</f>
        <v>CUST2624</v>
      </c>
      <c r="D1683" s="13" t="str">
        <f>Txn_Details!I1683</f>
        <v>WholeWheatBread</v>
      </c>
      <c r="E1683" s="13">
        <f>VALUE(Txn_Details!J1683)</f>
        <v>2</v>
      </c>
      <c r="F1683" s="13">
        <f>value(Txn_Details!K1683)</f>
        <v>40</v>
      </c>
    </row>
    <row r="1684">
      <c r="A1684" s="13" t="str">
        <f>Txn_Details!G1684</f>
        <v>ORDER1159</v>
      </c>
      <c r="B1684" s="14">
        <f>Txn_Details!F1684</f>
        <v>45403</v>
      </c>
      <c r="C1684" s="13" t="str">
        <f>Txn_Details!H1684</f>
        <v>CUST6869</v>
      </c>
      <c r="D1684" s="13" t="str">
        <f>Txn_Details!I1684</f>
        <v>FreshMilk</v>
      </c>
      <c r="E1684" s="13">
        <f>VALUE(Txn_Details!J1684)</f>
        <v>1</v>
      </c>
      <c r="F1684" s="13">
        <f>value(Txn_Details!K1684)</f>
        <v>30</v>
      </c>
    </row>
    <row r="1685">
      <c r="A1685" s="13" t="str">
        <f>Txn_Details!G1685</f>
        <v>ORDER1159</v>
      </c>
      <c r="B1685" s="14">
        <f>Txn_Details!F1685</f>
        <v>45403</v>
      </c>
      <c r="C1685" s="13" t="str">
        <f>Txn_Details!H1685</f>
        <v>CUST6869</v>
      </c>
      <c r="D1685" s="13" t="str">
        <f>Txn_Details!I1685</f>
        <v>Eggs</v>
      </c>
      <c r="E1685" s="13">
        <f>VALUE(Txn_Details!J1685)</f>
        <v>2</v>
      </c>
      <c r="F1685" s="13">
        <f>value(Txn_Details!K1685)</f>
        <v>80</v>
      </c>
    </row>
    <row r="1686">
      <c r="A1686" s="13" t="str">
        <f>Txn_Details!G1686</f>
        <v>ORDER1158</v>
      </c>
      <c r="B1686" s="14">
        <f>Txn_Details!F1686</f>
        <v>45403</v>
      </c>
      <c r="C1686" s="13" t="str">
        <f>Txn_Details!H1686</f>
        <v>CUST2188</v>
      </c>
      <c r="D1686" s="13" t="str">
        <f>Txn_Details!I1686</f>
        <v>ChickenBreast</v>
      </c>
      <c r="E1686" s="13">
        <f>VALUE(Txn_Details!J1686)</f>
        <v>1</v>
      </c>
      <c r="F1686" s="13">
        <f>value(Txn_Details!K1686)</f>
        <v>125</v>
      </c>
    </row>
    <row r="1687">
      <c r="A1687" s="13" t="str">
        <f>Txn_Details!G1687</f>
        <v>ORDER1158</v>
      </c>
      <c r="B1687" s="14">
        <f>Txn_Details!F1687</f>
        <v>45403</v>
      </c>
      <c r="C1687" s="13" t="str">
        <f>Txn_Details!H1687</f>
        <v>CUST2188</v>
      </c>
      <c r="D1687" s="13" t="str">
        <f>Txn_Details!I1687</f>
        <v>Apples</v>
      </c>
      <c r="E1687" s="13">
        <f>VALUE(Txn_Details!J1687)</f>
        <v>2</v>
      </c>
      <c r="F1687" s="13">
        <f>value(Txn_Details!K1687)</f>
        <v>150</v>
      </c>
    </row>
    <row r="1688">
      <c r="A1688" s="13" t="str">
        <f>Txn_Details!G1688</f>
        <v>ORDER1157</v>
      </c>
      <c r="B1688" s="14">
        <f>Txn_Details!F1688</f>
        <v>45403</v>
      </c>
      <c r="C1688" s="13" t="str">
        <f>Txn_Details!H1688</f>
        <v>CUST4788</v>
      </c>
      <c r="D1688" s="13" t="str">
        <f>Txn_Details!I1688</f>
        <v>Bananas</v>
      </c>
      <c r="E1688" s="13">
        <f>VALUE(Txn_Details!J1688)</f>
        <v>2</v>
      </c>
      <c r="F1688" s="13">
        <f>value(Txn_Details!K1688)</f>
        <v>50</v>
      </c>
    </row>
    <row r="1689">
      <c r="A1689" s="13" t="str">
        <f>Txn_Details!G1689</f>
        <v>ORDER1157</v>
      </c>
      <c r="B1689" s="14">
        <f>Txn_Details!F1689</f>
        <v>45403</v>
      </c>
      <c r="C1689" s="13" t="str">
        <f>Txn_Details!H1689</f>
        <v>CUST4788</v>
      </c>
      <c r="D1689" s="13" t="str">
        <f>Txn_Details!I1689</f>
        <v>Potatoes</v>
      </c>
      <c r="E1689" s="13">
        <f>VALUE(Txn_Details!J1689)</f>
        <v>1</v>
      </c>
      <c r="F1689" s="13">
        <f>value(Txn_Details!K1689)</f>
        <v>15</v>
      </c>
    </row>
    <row r="1690">
      <c r="A1690" s="13" t="str">
        <f>Txn_Details!G1690</f>
        <v>ORDER1156</v>
      </c>
      <c r="B1690" s="14">
        <f>Txn_Details!F1690</f>
        <v>45403</v>
      </c>
      <c r="C1690" s="13" t="str">
        <f>Txn_Details!H1690</f>
        <v>CUST1509</v>
      </c>
      <c r="D1690" s="13" t="str">
        <f>Txn_Details!I1690</f>
        <v>Onions</v>
      </c>
      <c r="E1690" s="13">
        <f>VALUE(Txn_Details!J1690)</f>
        <v>1</v>
      </c>
      <c r="F1690" s="13">
        <f>value(Txn_Details!K1690)</f>
        <v>12.5</v>
      </c>
    </row>
    <row r="1691">
      <c r="A1691" s="13" t="str">
        <f>Txn_Details!G1691</f>
        <v>ORDER1156</v>
      </c>
      <c r="B1691" s="14">
        <f>Txn_Details!F1691</f>
        <v>45403</v>
      </c>
      <c r="C1691" s="13" t="str">
        <f>Txn_Details!H1691</f>
        <v>CUST1509</v>
      </c>
      <c r="D1691" s="13" t="str">
        <f>Txn_Details!I1691</f>
        <v>Paneer</v>
      </c>
      <c r="E1691" s="13">
        <f>VALUE(Txn_Details!J1691)</f>
        <v>1</v>
      </c>
      <c r="F1691" s="13">
        <f>value(Txn_Details!K1691)</f>
        <v>40</v>
      </c>
    </row>
    <row r="1692">
      <c r="A1692" s="13" t="str">
        <f>Txn_Details!G1692</f>
        <v>ORDER1155</v>
      </c>
      <c r="B1692" s="14">
        <f>Txn_Details!F1692</f>
        <v>45403</v>
      </c>
      <c r="C1692" s="13" t="str">
        <f>Txn_Details!H1692</f>
        <v>CUST8484</v>
      </c>
      <c r="D1692" s="13" t="str">
        <f>Txn_Details!I1692</f>
        <v>Butter</v>
      </c>
      <c r="E1692" s="13">
        <f>VALUE(Txn_Details!J1692)</f>
        <v>1</v>
      </c>
      <c r="F1692" s="13">
        <f>value(Txn_Details!K1692)</f>
        <v>125</v>
      </c>
    </row>
    <row r="1693">
      <c r="A1693" s="13" t="str">
        <f>Txn_Details!G1693</f>
        <v>ORDER1155</v>
      </c>
      <c r="B1693" s="14">
        <f>Txn_Details!F1693</f>
        <v>45403</v>
      </c>
      <c r="C1693" s="13" t="str">
        <f>Txn_Details!H1693</f>
        <v>CUST8484</v>
      </c>
      <c r="D1693" s="13" t="str">
        <f>Txn_Details!I1693</f>
        <v>CheeseSlices</v>
      </c>
      <c r="E1693" s="13">
        <f>VALUE(Txn_Details!J1693)</f>
        <v>1</v>
      </c>
      <c r="F1693" s="13">
        <f>value(Txn_Details!K1693)</f>
        <v>60</v>
      </c>
    </row>
    <row r="1694">
      <c r="A1694" s="13" t="str">
        <f>Txn_Details!G1694</f>
        <v>ORDER1154</v>
      </c>
      <c r="B1694" s="14">
        <f>Txn_Details!F1694</f>
        <v>45403</v>
      </c>
      <c r="C1694" s="13" t="str">
        <f>Txn_Details!H1694</f>
        <v>CUST6570</v>
      </c>
      <c r="D1694" s="13" t="str">
        <f>Txn_Details!I1694</f>
        <v>Sugar</v>
      </c>
      <c r="E1694" s="13">
        <f>VALUE(Txn_Details!J1694)</f>
        <v>1</v>
      </c>
      <c r="F1694" s="13">
        <f>value(Txn_Details!K1694)</f>
        <v>22.5</v>
      </c>
    </row>
    <row r="1695">
      <c r="A1695" s="13" t="str">
        <f>Txn_Details!G1695</f>
        <v>ORDER1154</v>
      </c>
      <c r="B1695" s="14">
        <f>Txn_Details!F1695</f>
        <v>45403</v>
      </c>
      <c r="C1695" s="13" t="str">
        <f>Txn_Details!H1695</f>
        <v>CUST6570</v>
      </c>
      <c r="D1695" s="13" t="str">
        <f>Txn_Details!I1695</f>
        <v>CookingOil</v>
      </c>
      <c r="E1695" s="13">
        <f>VALUE(Txn_Details!J1695)</f>
        <v>1</v>
      </c>
      <c r="F1695" s="13">
        <f>value(Txn_Details!K1695)</f>
        <v>75</v>
      </c>
    </row>
    <row r="1696">
      <c r="A1696" s="13" t="str">
        <f>Txn_Details!G1696</f>
        <v>ORDER1153</v>
      </c>
      <c r="B1696" s="14">
        <f>Txn_Details!F1696</f>
        <v>45403</v>
      </c>
      <c r="C1696" s="13" t="str">
        <f>Txn_Details!H1696</f>
        <v>CUST8951</v>
      </c>
      <c r="D1696" s="13" t="str">
        <f>Txn_Details!I1696</f>
        <v>TeaLeaves</v>
      </c>
      <c r="E1696" s="13">
        <f>VALUE(Txn_Details!J1696)</f>
        <v>1</v>
      </c>
      <c r="F1696" s="13">
        <f>value(Txn_Details!K1696)</f>
        <v>60</v>
      </c>
    </row>
    <row r="1697">
      <c r="A1697" s="13" t="str">
        <f>Txn_Details!G1697</f>
        <v>ORDER1153</v>
      </c>
      <c r="B1697" s="14">
        <f>Txn_Details!F1697</f>
        <v>45403</v>
      </c>
      <c r="C1697" s="13" t="str">
        <f>Txn_Details!H1697</f>
        <v>CUST8951</v>
      </c>
      <c r="D1697" s="13" t="str">
        <f>Txn_Details!I1697</f>
        <v>CoffeePowder</v>
      </c>
      <c r="E1697" s="13">
        <f>VALUE(Txn_Details!J1697)</f>
        <v>1</v>
      </c>
      <c r="F1697" s="13">
        <f>value(Txn_Details!K1697)</f>
        <v>45</v>
      </c>
    </row>
    <row r="1698">
      <c r="A1698" s="13" t="str">
        <f>Txn_Details!G1698</f>
        <v>ORDER1152</v>
      </c>
      <c r="B1698" s="14">
        <f>Txn_Details!F1698</f>
        <v>45402</v>
      </c>
      <c r="C1698" s="13" t="str">
        <f>Txn_Details!H1698</f>
        <v>CUST7626</v>
      </c>
      <c r="D1698" s="13" t="str">
        <f>Txn_Details!I1698</f>
        <v>Biscuits</v>
      </c>
      <c r="E1698" s="13">
        <f>VALUE(Txn_Details!J1698)</f>
        <v>1</v>
      </c>
      <c r="F1698" s="13">
        <f>value(Txn_Details!K1698)</f>
        <v>20</v>
      </c>
    </row>
    <row r="1699">
      <c r="A1699" s="13" t="str">
        <f>Txn_Details!G1699</f>
        <v>ORDER1152</v>
      </c>
      <c r="B1699" s="14">
        <f>Txn_Details!F1699</f>
        <v>45402</v>
      </c>
      <c r="C1699" s="13" t="str">
        <f>Txn_Details!H1699</f>
        <v>CUST7626</v>
      </c>
      <c r="D1699" s="13" t="str">
        <f>Txn_Details!I1699</f>
        <v>Chocolates</v>
      </c>
      <c r="E1699" s="13">
        <f>VALUE(Txn_Details!J1699)</f>
        <v>1</v>
      </c>
      <c r="F1699" s="13">
        <f>value(Txn_Details!K1699)</f>
        <v>50</v>
      </c>
    </row>
    <row r="1700">
      <c r="A1700" s="13" t="str">
        <f>Txn_Details!G1700</f>
        <v>ORDER1151</v>
      </c>
      <c r="B1700" s="14">
        <f>Txn_Details!F1700</f>
        <v>45402</v>
      </c>
      <c r="C1700" s="13" t="str">
        <f>Txn_Details!H1700</f>
        <v>CUST2624</v>
      </c>
      <c r="D1700" s="13" t="str">
        <f>Txn_Details!I1700</f>
        <v>IceCream</v>
      </c>
      <c r="E1700" s="13">
        <f>VALUE(Txn_Details!J1700)</f>
        <v>1</v>
      </c>
      <c r="F1700" s="13">
        <f>value(Txn_Details!K1700)</f>
        <v>90</v>
      </c>
    </row>
    <row r="1701">
      <c r="A1701" s="13" t="str">
        <f>Txn_Details!G1701</f>
        <v>ORDER1151</v>
      </c>
      <c r="B1701" s="14">
        <f>Txn_Details!F1701</f>
        <v>45402</v>
      </c>
      <c r="C1701" s="13" t="str">
        <f>Txn_Details!H1701</f>
        <v>CUST2624</v>
      </c>
      <c r="D1701" s="13" t="str">
        <f>Txn_Details!I1701</f>
        <v>SoftDrink</v>
      </c>
      <c r="E1701" s="13">
        <f>VALUE(Txn_Details!J1701)</f>
        <v>1</v>
      </c>
      <c r="F1701" s="13">
        <f>value(Txn_Details!K1701)</f>
        <v>50</v>
      </c>
    </row>
    <row r="1702">
      <c r="A1702" s="13" t="str">
        <f>Txn_Details!G1702</f>
        <v>ORDER1150</v>
      </c>
      <c r="B1702" s="14">
        <f>Txn_Details!F1702</f>
        <v>45402</v>
      </c>
      <c r="C1702" s="13" t="str">
        <f>Txn_Details!H1702</f>
        <v>CUST6549</v>
      </c>
      <c r="D1702" s="13" t="str">
        <f>Txn_Details!I1702</f>
        <v>BasmatiRice</v>
      </c>
      <c r="E1702" s="13">
        <f>VALUE(Txn_Details!J1702)</f>
        <v>1</v>
      </c>
      <c r="F1702" s="13">
        <f>value(Txn_Details!K1702)</f>
        <v>60</v>
      </c>
    </row>
    <row r="1703">
      <c r="A1703" s="13" t="str">
        <f>Txn_Details!G1703</f>
        <v>ORDER1150</v>
      </c>
      <c r="B1703" s="14">
        <f>Txn_Details!F1703</f>
        <v>45402</v>
      </c>
      <c r="C1703" s="13" t="str">
        <f>Txn_Details!H1703</f>
        <v>CUST6549</v>
      </c>
      <c r="D1703" s="13" t="str">
        <f>Txn_Details!I1703</f>
        <v>WholeWheatBread</v>
      </c>
      <c r="E1703" s="13">
        <f>VALUE(Txn_Details!J1703)</f>
        <v>1</v>
      </c>
      <c r="F1703" s="13">
        <f>value(Txn_Details!K1703)</f>
        <v>20</v>
      </c>
    </row>
    <row r="1704">
      <c r="A1704" s="13" t="str">
        <f>Txn_Details!G1704</f>
        <v>ORDER1149</v>
      </c>
      <c r="B1704" s="14">
        <f>Txn_Details!F1704</f>
        <v>45402</v>
      </c>
      <c r="C1704" s="13" t="str">
        <f>Txn_Details!H1704</f>
        <v>CUST6818</v>
      </c>
      <c r="D1704" s="13" t="str">
        <f>Txn_Details!I1704</f>
        <v>FreshMilk</v>
      </c>
      <c r="E1704" s="13">
        <f>VALUE(Txn_Details!J1704)</f>
        <v>1</v>
      </c>
      <c r="F1704" s="13">
        <f>value(Txn_Details!K1704)</f>
        <v>30</v>
      </c>
    </row>
    <row r="1705">
      <c r="A1705" s="13" t="str">
        <f>Txn_Details!G1705</f>
        <v>ORDER1149</v>
      </c>
      <c r="B1705" s="14">
        <f>Txn_Details!F1705</f>
        <v>45402</v>
      </c>
      <c r="C1705" s="13" t="str">
        <f>Txn_Details!H1705</f>
        <v>CUST6818</v>
      </c>
      <c r="D1705" s="13" t="str">
        <f>Txn_Details!I1705</f>
        <v>Eggs</v>
      </c>
      <c r="E1705" s="13">
        <f>VALUE(Txn_Details!J1705)</f>
        <v>2</v>
      </c>
      <c r="F1705" s="13">
        <f>value(Txn_Details!K1705)</f>
        <v>80</v>
      </c>
    </row>
    <row r="1706">
      <c r="A1706" s="13" t="str">
        <f>Txn_Details!G1706</f>
        <v>ORDER1148</v>
      </c>
      <c r="B1706" s="14">
        <f>Txn_Details!F1706</f>
        <v>45402</v>
      </c>
      <c r="C1706" s="13" t="str">
        <f>Txn_Details!H1706</f>
        <v>CUST4485</v>
      </c>
      <c r="D1706" s="13" t="str">
        <f>Txn_Details!I1706</f>
        <v>ChickenBreast</v>
      </c>
      <c r="E1706" s="13">
        <f>VALUE(Txn_Details!J1706)</f>
        <v>1</v>
      </c>
      <c r="F1706" s="13">
        <f>value(Txn_Details!K1706)</f>
        <v>125</v>
      </c>
    </row>
    <row r="1707">
      <c r="A1707" s="13" t="str">
        <f>Txn_Details!G1707</f>
        <v>ORDER1148</v>
      </c>
      <c r="B1707" s="14">
        <f>Txn_Details!F1707</f>
        <v>45402</v>
      </c>
      <c r="C1707" s="13" t="str">
        <f>Txn_Details!H1707</f>
        <v>CUST4485</v>
      </c>
      <c r="D1707" s="13" t="str">
        <f>Txn_Details!I1707</f>
        <v>Apples</v>
      </c>
      <c r="E1707" s="13">
        <f>VALUE(Txn_Details!J1707)</f>
        <v>1</v>
      </c>
      <c r="F1707" s="13">
        <f>value(Txn_Details!K1707)</f>
        <v>75</v>
      </c>
    </row>
    <row r="1708">
      <c r="A1708" s="13" t="str">
        <f>Txn_Details!G1708</f>
        <v>ORDER1147</v>
      </c>
      <c r="B1708" s="14">
        <f>Txn_Details!F1708</f>
        <v>45402</v>
      </c>
      <c r="C1708" s="13" t="str">
        <f>Txn_Details!H1708</f>
        <v>CUST4022</v>
      </c>
      <c r="D1708" s="13" t="str">
        <f>Txn_Details!I1708</f>
        <v>Bananas</v>
      </c>
      <c r="E1708" s="13">
        <f>VALUE(Txn_Details!J1708)</f>
        <v>1</v>
      </c>
      <c r="F1708" s="13">
        <f>value(Txn_Details!K1708)</f>
        <v>25</v>
      </c>
    </row>
    <row r="1709">
      <c r="A1709" s="13" t="str">
        <f>Txn_Details!G1709</f>
        <v>ORDER1147</v>
      </c>
      <c r="B1709" s="14">
        <f>Txn_Details!F1709</f>
        <v>45402</v>
      </c>
      <c r="C1709" s="13" t="str">
        <f>Txn_Details!H1709</f>
        <v>CUST4022</v>
      </c>
      <c r="D1709" s="13" t="str">
        <f>Txn_Details!I1709</f>
        <v>Potatoes</v>
      </c>
      <c r="E1709" s="13">
        <f>VALUE(Txn_Details!J1709)</f>
        <v>2</v>
      </c>
      <c r="F1709" s="13">
        <f>value(Txn_Details!K1709)</f>
        <v>30</v>
      </c>
    </row>
    <row r="1710">
      <c r="A1710" s="13" t="str">
        <f>Txn_Details!G1710</f>
        <v>ORDER1146</v>
      </c>
      <c r="B1710" s="14">
        <f>Txn_Details!F1710</f>
        <v>45402</v>
      </c>
      <c r="C1710" s="13" t="str">
        <f>Txn_Details!H1710</f>
        <v>CUST2188</v>
      </c>
      <c r="D1710" s="13" t="str">
        <f>Txn_Details!I1710</f>
        <v>Onions</v>
      </c>
      <c r="E1710" s="13">
        <f>VALUE(Txn_Details!J1710)</f>
        <v>2</v>
      </c>
      <c r="F1710" s="13">
        <f>value(Txn_Details!K1710)</f>
        <v>25</v>
      </c>
    </row>
    <row r="1711">
      <c r="A1711" s="13" t="str">
        <f>Txn_Details!G1711</f>
        <v>ORDER1146</v>
      </c>
      <c r="B1711" s="14">
        <f>Txn_Details!F1711</f>
        <v>45402</v>
      </c>
      <c r="C1711" s="13" t="str">
        <f>Txn_Details!H1711</f>
        <v>CUST2188</v>
      </c>
      <c r="D1711" s="13" t="str">
        <f>Txn_Details!I1711</f>
        <v>Paneer</v>
      </c>
      <c r="E1711" s="13">
        <f>VALUE(Txn_Details!J1711)</f>
        <v>1</v>
      </c>
      <c r="F1711" s="13">
        <f>value(Txn_Details!K1711)</f>
        <v>40</v>
      </c>
    </row>
    <row r="1712">
      <c r="A1712" s="13" t="str">
        <f>Txn_Details!G1712</f>
        <v>ORDER1145</v>
      </c>
      <c r="B1712" s="14">
        <f>Txn_Details!F1712</f>
        <v>45402</v>
      </c>
      <c r="C1712" s="13" t="str">
        <f>Txn_Details!H1712</f>
        <v>CUST6210</v>
      </c>
      <c r="D1712" s="13" t="str">
        <f>Txn_Details!I1712</f>
        <v>Butter</v>
      </c>
      <c r="E1712" s="13">
        <f>VALUE(Txn_Details!J1712)</f>
        <v>1</v>
      </c>
      <c r="F1712" s="13">
        <f>value(Txn_Details!K1712)</f>
        <v>125</v>
      </c>
    </row>
    <row r="1713">
      <c r="A1713" s="13" t="str">
        <f>Txn_Details!G1713</f>
        <v>ORDER1145</v>
      </c>
      <c r="B1713" s="14">
        <f>Txn_Details!F1713</f>
        <v>45402</v>
      </c>
      <c r="C1713" s="13" t="str">
        <f>Txn_Details!H1713</f>
        <v>CUST6210</v>
      </c>
      <c r="D1713" s="13" t="str">
        <f>Txn_Details!I1713</f>
        <v>CheeseSlices</v>
      </c>
      <c r="E1713" s="13">
        <f>VALUE(Txn_Details!J1713)</f>
        <v>1</v>
      </c>
      <c r="F1713" s="13">
        <f>value(Txn_Details!K1713)</f>
        <v>60</v>
      </c>
    </row>
    <row r="1714">
      <c r="A1714" s="13" t="str">
        <f>Txn_Details!G1714</f>
        <v>ORDER1144</v>
      </c>
      <c r="B1714" s="14">
        <f>Txn_Details!F1714</f>
        <v>45401</v>
      </c>
      <c r="C1714" s="13" t="str">
        <f>Txn_Details!H1714</f>
        <v>CUST6210</v>
      </c>
      <c r="D1714" s="13" t="str">
        <f>Txn_Details!I1714</f>
        <v>Sugar</v>
      </c>
      <c r="E1714" s="13">
        <f>VALUE(Txn_Details!J1714)</f>
        <v>1</v>
      </c>
      <c r="F1714" s="13">
        <f>value(Txn_Details!K1714)</f>
        <v>22.5</v>
      </c>
    </row>
    <row r="1715">
      <c r="A1715" s="13" t="str">
        <f>Txn_Details!G1715</f>
        <v>ORDER1144</v>
      </c>
      <c r="B1715" s="14">
        <f>Txn_Details!F1715</f>
        <v>45401</v>
      </c>
      <c r="C1715" s="13" t="str">
        <f>Txn_Details!H1715</f>
        <v>CUST6210</v>
      </c>
      <c r="D1715" s="13" t="str">
        <f>Txn_Details!I1715</f>
        <v>CookingOil</v>
      </c>
      <c r="E1715" s="13">
        <f>VALUE(Txn_Details!J1715)</f>
        <v>1</v>
      </c>
      <c r="F1715" s="13">
        <f>value(Txn_Details!K1715)</f>
        <v>75</v>
      </c>
    </row>
    <row r="1716">
      <c r="A1716" s="13" t="str">
        <f>Txn_Details!G1716</f>
        <v>ORDER1143</v>
      </c>
      <c r="B1716" s="14">
        <f>Txn_Details!F1716</f>
        <v>45401</v>
      </c>
      <c r="C1716" s="13" t="str">
        <f>Txn_Details!H1716</f>
        <v>CUST5349</v>
      </c>
      <c r="D1716" s="13" t="str">
        <f>Txn_Details!I1716</f>
        <v>TeaLeaves</v>
      </c>
      <c r="E1716" s="13">
        <f>VALUE(Txn_Details!J1716)</f>
        <v>1</v>
      </c>
      <c r="F1716" s="13">
        <f>value(Txn_Details!K1716)</f>
        <v>60</v>
      </c>
    </row>
    <row r="1717">
      <c r="A1717" s="13" t="str">
        <f>Txn_Details!G1717</f>
        <v>ORDER1143</v>
      </c>
      <c r="B1717" s="14">
        <f>Txn_Details!F1717</f>
        <v>45401</v>
      </c>
      <c r="C1717" s="13" t="str">
        <f>Txn_Details!H1717</f>
        <v>CUST5349</v>
      </c>
      <c r="D1717" s="13" t="str">
        <f>Txn_Details!I1717</f>
        <v>CoffeePowder</v>
      </c>
      <c r="E1717" s="13">
        <f>VALUE(Txn_Details!J1717)</f>
        <v>1</v>
      </c>
      <c r="F1717" s="13">
        <f>value(Txn_Details!K1717)</f>
        <v>45</v>
      </c>
    </row>
    <row r="1718">
      <c r="A1718" s="13" t="str">
        <f>Txn_Details!G1718</f>
        <v>ORDER1142</v>
      </c>
      <c r="B1718" s="14">
        <f>Txn_Details!F1718</f>
        <v>45401</v>
      </c>
      <c r="C1718" s="13" t="str">
        <f>Txn_Details!H1718</f>
        <v>CUST6549</v>
      </c>
      <c r="D1718" s="13" t="str">
        <f>Txn_Details!I1718</f>
        <v>Biscuits</v>
      </c>
      <c r="E1718" s="13">
        <f>VALUE(Txn_Details!J1718)</f>
        <v>1</v>
      </c>
      <c r="F1718" s="13">
        <f>value(Txn_Details!K1718)</f>
        <v>20</v>
      </c>
    </row>
    <row r="1719">
      <c r="A1719" s="13" t="str">
        <f>Txn_Details!G1719</f>
        <v>ORDER1142</v>
      </c>
      <c r="B1719" s="14">
        <f>Txn_Details!F1719</f>
        <v>45401</v>
      </c>
      <c r="C1719" s="13" t="str">
        <f>Txn_Details!H1719</f>
        <v>CUST6549</v>
      </c>
      <c r="D1719" s="13" t="str">
        <f>Txn_Details!I1719</f>
        <v>Chocolates</v>
      </c>
      <c r="E1719" s="13">
        <f>VALUE(Txn_Details!J1719)</f>
        <v>1</v>
      </c>
      <c r="F1719" s="13">
        <f>value(Txn_Details!K1719)</f>
        <v>50</v>
      </c>
    </row>
    <row r="1720">
      <c r="A1720" s="13" t="str">
        <f>Txn_Details!G1720</f>
        <v>ORDER1141</v>
      </c>
      <c r="B1720" s="14">
        <f>Txn_Details!F1720</f>
        <v>45401</v>
      </c>
      <c r="C1720" s="13" t="str">
        <f>Txn_Details!H1720</f>
        <v>CUST6818</v>
      </c>
      <c r="D1720" s="13" t="str">
        <f>Txn_Details!I1720</f>
        <v>IceCream</v>
      </c>
      <c r="E1720" s="13">
        <f>VALUE(Txn_Details!J1720)</f>
        <v>1</v>
      </c>
      <c r="F1720" s="13">
        <f>value(Txn_Details!K1720)</f>
        <v>90</v>
      </c>
    </row>
    <row r="1721">
      <c r="A1721" s="13" t="str">
        <f>Txn_Details!G1721</f>
        <v>ORDER1141</v>
      </c>
      <c r="B1721" s="14">
        <f>Txn_Details!F1721</f>
        <v>45401</v>
      </c>
      <c r="C1721" s="13" t="str">
        <f>Txn_Details!H1721</f>
        <v>CUST6818</v>
      </c>
      <c r="D1721" s="13" t="str">
        <f>Txn_Details!I1721</f>
        <v>SoftDrink</v>
      </c>
      <c r="E1721" s="13">
        <f>VALUE(Txn_Details!J1721)</f>
        <v>1</v>
      </c>
      <c r="F1721" s="13">
        <f>value(Txn_Details!K1721)</f>
        <v>50</v>
      </c>
    </row>
    <row r="1722">
      <c r="A1722" s="13" t="str">
        <f>Txn_Details!G1722</f>
        <v>ORDER1140</v>
      </c>
      <c r="B1722" s="14">
        <f>Txn_Details!F1722</f>
        <v>45401</v>
      </c>
      <c r="C1722" s="13" t="str">
        <f>Txn_Details!H1722</f>
        <v>CUST1803</v>
      </c>
      <c r="D1722" s="13" t="str">
        <f>Txn_Details!I1722</f>
        <v>BasmatiRice</v>
      </c>
      <c r="E1722" s="13">
        <f>VALUE(Txn_Details!J1722)</f>
        <v>1</v>
      </c>
      <c r="F1722" s="13">
        <f>value(Txn_Details!K1722)</f>
        <v>60</v>
      </c>
    </row>
    <row r="1723">
      <c r="A1723" s="13" t="str">
        <f>Txn_Details!G1723</f>
        <v>ORDER1140</v>
      </c>
      <c r="B1723" s="14">
        <f>Txn_Details!F1723</f>
        <v>45401</v>
      </c>
      <c r="C1723" s="13" t="str">
        <f>Txn_Details!H1723</f>
        <v>CUST1803</v>
      </c>
      <c r="D1723" s="13" t="str">
        <f>Txn_Details!I1723</f>
        <v>WholeWheatBread</v>
      </c>
      <c r="E1723" s="13">
        <f>VALUE(Txn_Details!J1723)</f>
        <v>2</v>
      </c>
      <c r="F1723" s="13">
        <f>value(Txn_Details!K1723)</f>
        <v>40</v>
      </c>
    </row>
    <row r="1724">
      <c r="A1724" s="13" t="str">
        <f>Txn_Details!G1724</f>
        <v>ORDER1139</v>
      </c>
      <c r="B1724" s="14">
        <f>Txn_Details!F1724</f>
        <v>45401</v>
      </c>
      <c r="C1724" s="13" t="str">
        <f>Txn_Details!H1724</f>
        <v>CUST8814</v>
      </c>
      <c r="D1724" s="13" t="str">
        <f>Txn_Details!I1724</f>
        <v>FreshMilk</v>
      </c>
      <c r="E1724" s="13">
        <f>VALUE(Txn_Details!J1724)</f>
        <v>1</v>
      </c>
      <c r="F1724" s="13">
        <f>value(Txn_Details!K1724)</f>
        <v>30</v>
      </c>
    </row>
    <row r="1725">
      <c r="A1725" s="13" t="str">
        <f>Txn_Details!G1725</f>
        <v>ORDER1139</v>
      </c>
      <c r="B1725" s="14">
        <f>Txn_Details!F1725</f>
        <v>45401</v>
      </c>
      <c r="C1725" s="13" t="str">
        <f>Txn_Details!H1725</f>
        <v>CUST8814</v>
      </c>
      <c r="D1725" s="13" t="str">
        <f>Txn_Details!I1725</f>
        <v>Eggs</v>
      </c>
      <c r="E1725" s="13">
        <f>VALUE(Txn_Details!J1725)</f>
        <v>1</v>
      </c>
      <c r="F1725" s="13">
        <f>value(Txn_Details!K1725)</f>
        <v>40</v>
      </c>
    </row>
    <row r="1726">
      <c r="A1726" s="13" t="str">
        <f>Txn_Details!G1726</f>
        <v>ORDER1138</v>
      </c>
      <c r="B1726" s="14">
        <f>Txn_Details!F1726</f>
        <v>45401</v>
      </c>
      <c r="C1726" s="13" t="str">
        <f>Txn_Details!H1726</f>
        <v>CUST3521</v>
      </c>
      <c r="D1726" s="13" t="str">
        <f>Txn_Details!I1726</f>
        <v>ChickenBreast</v>
      </c>
      <c r="E1726" s="13">
        <f>VALUE(Txn_Details!J1726)</f>
        <v>1</v>
      </c>
      <c r="F1726" s="13">
        <f>value(Txn_Details!K1726)</f>
        <v>125</v>
      </c>
    </row>
    <row r="1727">
      <c r="A1727" s="13" t="str">
        <f>Txn_Details!G1727</f>
        <v>ORDER1138</v>
      </c>
      <c r="B1727" s="14">
        <f>Txn_Details!F1727</f>
        <v>45401</v>
      </c>
      <c r="C1727" s="13" t="str">
        <f>Txn_Details!H1727</f>
        <v>CUST3521</v>
      </c>
      <c r="D1727" s="13" t="str">
        <f>Txn_Details!I1727</f>
        <v>Apples</v>
      </c>
      <c r="E1727" s="13">
        <f>VALUE(Txn_Details!J1727)</f>
        <v>1</v>
      </c>
      <c r="F1727" s="13">
        <f>value(Txn_Details!K1727)</f>
        <v>75</v>
      </c>
    </row>
    <row r="1728">
      <c r="A1728" s="13" t="str">
        <f>Txn_Details!G1728</f>
        <v>ORDER1137</v>
      </c>
      <c r="B1728" s="14">
        <f>Txn_Details!F1728</f>
        <v>45401</v>
      </c>
      <c r="C1728" s="13" t="str">
        <f>Txn_Details!H1728</f>
        <v>CUST2624</v>
      </c>
      <c r="D1728" s="13" t="str">
        <f>Txn_Details!I1728</f>
        <v>Bananas</v>
      </c>
      <c r="E1728" s="13">
        <f>VALUE(Txn_Details!J1728)</f>
        <v>1</v>
      </c>
      <c r="F1728" s="13">
        <f>value(Txn_Details!K1728)</f>
        <v>25</v>
      </c>
    </row>
    <row r="1729">
      <c r="A1729" s="13" t="str">
        <f>Txn_Details!G1729</f>
        <v>ORDER1137</v>
      </c>
      <c r="B1729" s="14">
        <f>Txn_Details!F1729</f>
        <v>45401</v>
      </c>
      <c r="C1729" s="13" t="str">
        <f>Txn_Details!H1729</f>
        <v>CUST2624</v>
      </c>
      <c r="D1729" s="13" t="str">
        <f>Txn_Details!I1729</f>
        <v>Potatoes</v>
      </c>
      <c r="E1729" s="13">
        <f>VALUE(Txn_Details!J1729)</f>
        <v>1</v>
      </c>
      <c r="F1729" s="13">
        <f>value(Txn_Details!K1729)</f>
        <v>15</v>
      </c>
    </row>
    <row r="1730">
      <c r="A1730" s="13" t="str">
        <f>Txn_Details!G1730</f>
        <v>ORDER1136</v>
      </c>
      <c r="B1730" s="14">
        <f>Txn_Details!F1730</f>
        <v>45401</v>
      </c>
      <c r="C1730" s="13" t="str">
        <f>Txn_Details!H1730</f>
        <v>CUST2562</v>
      </c>
      <c r="D1730" s="13" t="str">
        <f>Txn_Details!I1730</f>
        <v>Onions</v>
      </c>
      <c r="E1730" s="13">
        <f>VALUE(Txn_Details!J1730)</f>
        <v>2</v>
      </c>
      <c r="F1730" s="13">
        <f>value(Txn_Details!K1730)</f>
        <v>25</v>
      </c>
    </row>
    <row r="1731">
      <c r="A1731" s="13" t="str">
        <f>Txn_Details!G1731</f>
        <v>ORDER1136</v>
      </c>
      <c r="B1731" s="14">
        <f>Txn_Details!F1731</f>
        <v>45401</v>
      </c>
      <c r="C1731" s="13" t="str">
        <f>Txn_Details!H1731</f>
        <v>CUST2562</v>
      </c>
      <c r="D1731" s="13" t="str">
        <f>Txn_Details!I1731</f>
        <v>Paneer</v>
      </c>
      <c r="E1731" s="13">
        <f>VALUE(Txn_Details!J1731)</f>
        <v>1</v>
      </c>
      <c r="F1731" s="13">
        <f>value(Txn_Details!K1731)</f>
        <v>40</v>
      </c>
    </row>
    <row r="1732">
      <c r="A1732" s="13" t="str">
        <f>Txn_Details!G1732</f>
        <v>ORDER1135</v>
      </c>
      <c r="B1732" s="14">
        <f>Txn_Details!F1732</f>
        <v>45401</v>
      </c>
      <c r="C1732" s="13" t="str">
        <f>Txn_Details!H1732</f>
        <v>CUST5107</v>
      </c>
      <c r="D1732" s="13" t="str">
        <f>Txn_Details!I1732</f>
        <v>Butter</v>
      </c>
      <c r="E1732" s="13">
        <f>VALUE(Txn_Details!J1732)</f>
        <v>1</v>
      </c>
      <c r="F1732" s="13">
        <f>value(Txn_Details!K1732)</f>
        <v>125</v>
      </c>
    </row>
    <row r="1733">
      <c r="A1733" s="13" t="str">
        <f>Txn_Details!G1733</f>
        <v>ORDER1135</v>
      </c>
      <c r="B1733" s="14">
        <f>Txn_Details!F1733</f>
        <v>45401</v>
      </c>
      <c r="C1733" s="13" t="str">
        <f>Txn_Details!H1733</f>
        <v>CUST5107</v>
      </c>
      <c r="D1733" s="13" t="str">
        <f>Txn_Details!I1733</f>
        <v>CheeseSlices</v>
      </c>
      <c r="E1733" s="13">
        <f>VALUE(Txn_Details!J1733)</f>
        <v>1</v>
      </c>
      <c r="F1733" s="13">
        <f>value(Txn_Details!K1733)</f>
        <v>60</v>
      </c>
    </row>
    <row r="1734">
      <c r="A1734" s="13" t="str">
        <f>Txn_Details!G1734</f>
        <v>ORDER1134</v>
      </c>
      <c r="B1734" s="14">
        <f>Txn_Details!F1734</f>
        <v>45401</v>
      </c>
      <c r="C1734" s="13" t="str">
        <f>Txn_Details!H1734</f>
        <v>CUST3384</v>
      </c>
      <c r="D1734" s="13" t="str">
        <f>Txn_Details!I1734</f>
        <v>Sugar</v>
      </c>
      <c r="E1734" s="13">
        <f>VALUE(Txn_Details!J1734)</f>
        <v>1</v>
      </c>
      <c r="F1734" s="13">
        <f>value(Txn_Details!K1734)</f>
        <v>22.5</v>
      </c>
    </row>
    <row r="1735">
      <c r="A1735" s="13" t="str">
        <f>Txn_Details!G1735</f>
        <v>ORDER1134</v>
      </c>
      <c r="B1735" s="14">
        <f>Txn_Details!F1735</f>
        <v>45401</v>
      </c>
      <c r="C1735" s="13" t="str">
        <f>Txn_Details!H1735</f>
        <v>CUST3384</v>
      </c>
      <c r="D1735" s="13" t="str">
        <f>Txn_Details!I1735</f>
        <v>CookingOil</v>
      </c>
      <c r="E1735" s="13">
        <f>VALUE(Txn_Details!J1735)</f>
        <v>1</v>
      </c>
      <c r="F1735" s="13">
        <f>value(Txn_Details!K1735)</f>
        <v>75</v>
      </c>
    </row>
    <row r="1736">
      <c r="A1736" s="13" t="str">
        <f>Txn_Details!G1736</f>
        <v>ORDER1133</v>
      </c>
      <c r="B1736" s="14">
        <f>Txn_Details!F1736</f>
        <v>45401</v>
      </c>
      <c r="C1736" s="13" t="str">
        <f>Txn_Details!H1736</f>
        <v>CUST2658</v>
      </c>
      <c r="D1736" s="13" t="str">
        <f>Txn_Details!I1736</f>
        <v>TeaLeaves</v>
      </c>
      <c r="E1736" s="13">
        <f>VALUE(Txn_Details!J1736)</f>
        <v>1</v>
      </c>
      <c r="F1736" s="13">
        <f>value(Txn_Details!K1736)</f>
        <v>60</v>
      </c>
    </row>
    <row r="1737">
      <c r="A1737" s="13" t="str">
        <f>Txn_Details!G1737</f>
        <v>ORDER1133</v>
      </c>
      <c r="B1737" s="14">
        <f>Txn_Details!F1737</f>
        <v>45401</v>
      </c>
      <c r="C1737" s="13" t="str">
        <f>Txn_Details!H1737</f>
        <v>CUST2658</v>
      </c>
      <c r="D1737" s="13" t="str">
        <f>Txn_Details!I1737</f>
        <v>CoffeePowder</v>
      </c>
      <c r="E1737" s="13">
        <f>VALUE(Txn_Details!J1737)</f>
        <v>1</v>
      </c>
      <c r="F1737" s="13">
        <f>value(Txn_Details!K1737)</f>
        <v>45</v>
      </c>
    </row>
    <row r="1738">
      <c r="A1738" s="13" t="str">
        <f>Txn_Details!G1738</f>
        <v>ORDER1132</v>
      </c>
      <c r="B1738" s="14">
        <f>Txn_Details!F1738</f>
        <v>45401</v>
      </c>
      <c r="C1738" s="13" t="str">
        <f>Txn_Details!H1738</f>
        <v>CUST4675</v>
      </c>
      <c r="D1738" s="13" t="str">
        <f>Txn_Details!I1738</f>
        <v>Biscuits</v>
      </c>
      <c r="E1738" s="13">
        <f>VALUE(Txn_Details!J1738)</f>
        <v>1</v>
      </c>
      <c r="F1738" s="13">
        <f>value(Txn_Details!K1738)</f>
        <v>20</v>
      </c>
    </row>
    <row r="1739">
      <c r="A1739" s="13" t="str">
        <f>Txn_Details!G1739</f>
        <v>ORDER1132</v>
      </c>
      <c r="B1739" s="14">
        <f>Txn_Details!F1739</f>
        <v>45401</v>
      </c>
      <c r="C1739" s="13" t="str">
        <f>Txn_Details!H1739</f>
        <v>CUST4675</v>
      </c>
      <c r="D1739" s="13" t="str">
        <f>Txn_Details!I1739</f>
        <v>Chocolates</v>
      </c>
      <c r="E1739" s="13">
        <f>VALUE(Txn_Details!J1739)</f>
        <v>1</v>
      </c>
      <c r="F1739" s="13">
        <f>value(Txn_Details!K1739)</f>
        <v>50</v>
      </c>
    </row>
    <row r="1740">
      <c r="A1740" s="13" t="str">
        <f>Txn_Details!G1740</f>
        <v>ORDER1131</v>
      </c>
      <c r="B1740" s="14">
        <f>Txn_Details!F1740</f>
        <v>45401</v>
      </c>
      <c r="C1740" s="13" t="str">
        <f>Txn_Details!H1740</f>
        <v>CUST1803</v>
      </c>
      <c r="D1740" s="13" t="str">
        <f>Txn_Details!I1740</f>
        <v>IceCream</v>
      </c>
      <c r="E1740" s="13">
        <f>VALUE(Txn_Details!J1740)</f>
        <v>1</v>
      </c>
      <c r="F1740" s="13">
        <f>value(Txn_Details!K1740)</f>
        <v>90</v>
      </c>
    </row>
    <row r="1741">
      <c r="A1741" s="13" t="str">
        <f>Txn_Details!G1741</f>
        <v>ORDER1131</v>
      </c>
      <c r="B1741" s="14">
        <f>Txn_Details!F1741</f>
        <v>45401</v>
      </c>
      <c r="C1741" s="13" t="str">
        <f>Txn_Details!H1741</f>
        <v>CUST1803</v>
      </c>
      <c r="D1741" s="13" t="str">
        <f>Txn_Details!I1741</f>
        <v>SoftDrink</v>
      </c>
      <c r="E1741" s="13">
        <f>VALUE(Txn_Details!J1741)</f>
        <v>1</v>
      </c>
      <c r="F1741" s="13">
        <f>value(Txn_Details!K1741)</f>
        <v>50</v>
      </c>
    </row>
    <row r="1742">
      <c r="A1742" s="13" t="str">
        <f>Txn_Details!G1742</f>
        <v>ORDER1130</v>
      </c>
      <c r="B1742" s="14">
        <f>Txn_Details!F1742</f>
        <v>45401</v>
      </c>
      <c r="C1742" s="13" t="str">
        <f>Txn_Details!H1742</f>
        <v>CUST2970</v>
      </c>
      <c r="D1742" s="13" t="str">
        <f>Txn_Details!I1742</f>
        <v>BasmatiRice</v>
      </c>
      <c r="E1742" s="13">
        <f>VALUE(Txn_Details!J1742)</f>
        <v>2</v>
      </c>
      <c r="F1742" s="13">
        <f>value(Txn_Details!K1742)</f>
        <v>120</v>
      </c>
    </row>
    <row r="1743">
      <c r="A1743" s="13" t="str">
        <f>Txn_Details!G1743</f>
        <v>ORDER1130</v>
      </c>
      <c r="B1743" s="14">
        <f>Txn_Details!F1743</f>
        <v>45401</v>
      </c>
      <c r="C1743" s="13" t="str">
        <f>Txn_Details!H1743</f>
        <v>CUST2970</v>
      </c>
      <c r="D1743" s="13" t="str">
        <f>Txn_Details!I1743</f>
        <v>WholeWheatBread</v>
      </c>
      <c r="E1743" s="13">
        <f>VALUE(Txn_Details!J1743)</f>
        <v>1</v>
      </c>
      <c r="F1743" s="13">
        <f>value(Txn_Details!K1743)</f>
        <v>20</v>
      </c>
    </row>
    <row r="1744">
      <c r="A1744" s="13" t="str">
        <f>Txn_Details!G1744</f>
        <v>ORDER1129</v>
      </c>
      <c r="B1744" s="14">
        <f>Txn_Details!F1744</f>
        <v>45400</v>
      </c>
      <c r="C1744" s="13" t="str">
        <f>Txn_Details!H1744</f>
        <v>CUST2169</v>
      </c>
      <c r="D1744" s="13" t="str">
        <f>Txn_Details!I1744</f>
        <v>FreshMilk</v>
      </c>
      <c r="E1744" s="13">
        <f>VALUE(Txn_Details!J1744)</f>
        <v>1</v>
      </c>
      <c r="F1744" s="13">
        <f>value(Txn_Details!K1744)</f>
        <v>30</v>
      </c>
    </row>
    <row r="1745">
      <c r="A1745" s="13" t="str">
        <f>Txn_Details!G1745</f>
        <v>ORDER1129</v>
      </c>
      <c r="B1745" s="14">
        <f>Txn_Details!F1745</f>
        <v>45400</v>
      </c>
      <c r="C1745" s="13" t="str">
        <f>Txn_Details!H1745</f>
        <v>CUST2169</v>
      </c>
      <c r="D1745" s="13" t="str">
        <f>Txn_Details!I1745</f>
        <v>Eggs</v>
      </c>
      <c r="E1745" s="13">
        <f>VALUE(Txn_Details!J1745)</f>
        <v>1</v>
      </c>
      <c r="F1745" s="13">
        <f>value(Txn_Details!K1745)</f>
        <v>40</v>
      </c>
    </row>
    <row r="1746">
      <c r="A1746" s="13" t="str">
        <f>Txn_Details!G1746</f>
        <v>ORDER1128</v>
      </c>
      <c r="B1746" s="14">
        <f>Txn_Details!F1746</f>
        <v>45400</v>
      </c>
      <c r="C1746" s="13" t="str">
        <f>Txn_Details!H1746</f>
        <v>CUST7626</v>
      </c>
      <c r="D1746" s="13" t="str">
        <f>Txn_Details!I1746</f>
        <v>ChickenBreast</v>
      </c>
      <c r="E1746" s="13">
        <f>VALUE(Txn_Details!J1746)</f>
        <v>1</v>
      </c>
      <c r="F1746" s="13">
        <f>value(Txn_Details!K1746)</f>
        <v>125</v>
      </c>
    </row>
    <row r="1747">
      <c r="A1747" s="13" t="str">
        <f>Txn_Details!G1747</f>
        <v>ORDER1128</v>
      </c>
      <c r="B1747" s="14">
        <f>Txn_Details!F1747</f>
        <v>45400</v>
      </c>
      <c r="C1747" s="13" t="str">
        <f>Txn_Details!H1747</f>
        <v>CUST7626</v>
      </c>
      <c r="D1747" s="13" t="str">
        <f>Txn_Details!I1747</f>
        <v>Apples</v>
      </c>
      <c r="E1747" s="13">
        <f>VALUE(Txn_Details!J1747)</f>
        <v>1</v>
      </c>
      <c r="F1747" s="13">
        <f>value(Txn_Details!K1747)</f>
        <v>75</v>
      </c>
    </row>
    <row r="1748">
      <c r="A1748" s="13" t="str">
        <f>Txn_Details!G1748</f>
        <v>ORDER1127</v>
      </c>
      <c r="B1748" s="14">
        <f>Txn_Details!F1748</f>
        <v>45400</v>
      </c>
      <c r="C1748" s="13" t="str">
        <f>Txn_Details!H1748</f>
        <v>CUST6818</v>
      </c>
      <c r="D1748" s="13" t="str">
        <f>Txn_Details!I1748</f>
        <v>Bananas</v>
      </c>
      <c r="E1748" s="13">
        <f>VALUE(Txn_Details!J1748)</f>
        <v>1</v>
      </c>
      <c r="F1748" s="13">
        <f>value(Txn_Details!K1748)</f>
        <v>25</v>
      </c>
    </row>
    <row r="1749">
      <c r="A1749" s="13" t="str">
        <f>Txn_Details!G1749</f>
        <v>ORDER1127</v>
      </c>
      <c r="B1749" s="14">
        <f>Txn_Details!F1749</f>
        <v>45400</v>
      </c>
      <c r="C1749" s="13" t="str">
        <f>Txn_Details!H1749</f>
        <v>CUST6818</v>
      </c>
      <c r="D1749" s="13" t="str">
        <f>Txn_Details!I1749</f>
        <v>Potatoes</v>
      </c>
      <c r="E1749" s="13">
        <f>VALUE(Txn_Details!J1749)</f>
        <v>1</v>
      </c>
      <c r="F1749" s="13">
        <f>value(Txn_Details!K1749)</f>
        <v>15</v>
      </c>
    </row>
    <row r="1750">
      <c r="A1750" s="13" t="str">
        <f>Txn_Details!G1750</f>
        <v>ORDER1126</v>
      </c>
      <c r="B1750" s="14">
        <f>Txn_Details!F1750</f>
        <v>45400</v>
      </c>
      <c r="C1750" s="13" t="str">
        <f>Txn_Details!H1750</f>
        <v>CUST7984</v>
      </c>
      <c r="D1750" s="13" t="str">
        <f>Txn_Details!I1750</f>
        <v>Onions</v>
      </c>
      <c r="E1750" s="13">
        <f>VALUE(Txn_Details!J1750)</f>
        <v>2</v>
      </c>
      <c r="F1750" s="13">
        <f>value(Txn_Details!K1750)</f>
        <v>25</v>
      </c>
    </row>
    <row r="1751">
      <c r="A1751" s="13" t="str">
        <f>Txn_Details!G1751</f>
        <v>ORDER1126</v>
      </c>
      <c r="B1751" s="14">
        <f>Txn_Details!F1751</f>
        <v>45400</v>
      </c>
      <c r="C1751" s="13" t="str">
        <f>Txn_Details!H1751</f>
        <v>CUST7984</v>
      </c>
      <c r="D1751" s="13" t="str">
        <f>Txn_Details!I1751</f>
        <v>Paneer</v>
      </c>
      <c r="E1751" s="13">
        <f>VALUE(Txn_Details!J1751)</f>
        <v>1</v>
      </c>
      <c r="F1751" s="13">
        <f>value(Txn_Details!K1751)</f>
        <v>40</v>
      </c>
    </row>
    <row r="1752">
      <c r="A1752" s="13" t="str">
        <f>Txn_Details!G1752</f>
        <v>ORDER1125</v>
      </c>
      <c r="B1752" s="14">
        <f>Txn_Details!F1752</f>
        <v>45400</v>
      </c>
      <c r="C1752" s="13" t="str">
        <f>Txn_Details!H1752</f>
        <v>CUST8484</v>
      </c>
      <c r="D1752" s="13" t="str">
        <f>Txn_Details!I1752</f>
        <v>Butter</v>
      </c>
      <c r="E1752" s="13">
        <f>VALUE(Txn_Details!J1752)</f>
        <v>1</v>
      </c>
      <c r="F1752" s="13">
        <f>value(Txn_Details!K1752)</f>
        <v>125</v>
      </c>
    </row>
    <row r="1753">
      <c r="A1753" s="13" t="str">
        <f>Txn_Details!G1753</f>
        <v>ORDER1125</v>
      </c>
      <c r="B1753" s="14">
        <f>Txn_Details!F1753</f>
        <v>45400</v>
      </c>
      <c r="C1753" s="13" t="str">
        <f>Txn_Details!H1753</f>
        <v>CUST8484</v>
      </c>
      <c r="D1753" s="13" t="str">
        <f>Txn_Details!I1753</f>
        <v>CheeseSlices</v>
      </c>
      <c r="E1753" s="13">
        <f>VALUE(Txn_Details!J1753)</f>
        <v>2</v>
      </c>
      <c r="F1753" s="13">
        <f>value(Txn_Details!K1753)</f>
        <v>120</v>
      </c>
    </row>
    <row r="1754">
      <c r="A1754" s="13" t="str">
        <f>Txn_Details!G1754</f>
        <v>ORDER1124</v>
      </c>
      <c r="B1754" s="14">
        <f>Txn_Details!F1754</f>
        <v>45400</v>
      </c>
      <c r="C1754" s="13" t="str">
        <f>Txn_Details!H1754</f>
        <v>CUST8951</v>
      </c>
      <c r="D1754" s="13" t="str">
        <f>Txn_Details!I1754</f>
        <v>Sugar</v>
      </c>
      <c r="E1754" s="13">
        <f>VALUE(Txn_Details!J1754)</f>
        <v>1</v>
      </c>
      <c r="F1754" s="13">
        <f>value(Txn_Details!K1754)</f>
        <v>22.5</v>
      </c>
    </row>
    <row r="1755">
      <c r="A1755" s="13" t="str">
        <f>Txn_Details!G1755</f>
        <v>ORDER1124</v>
      </c>
      <c r="B1755" s="14">
        <f>Txn_Details!F1755</f>
        <v>45400</v>
      </c>
      <c r="C1755" s="13" t="str">
        <f>Txn_Details!H1755</f>
        <v>CUST8951</v>
      </c>
      <c r="D1755" s="13" t="str">
        <f>Txn_Details!I1755</f>
        <v>CookingOil</v>
      </c>
      <c r="E1755" s="13">
        <f>VALUE(Txn_Details!J1755)</f>
        <v>1</v>
      </c>
      <c r="F1755" s="13">
        <f>value(Txn_Details!K1755)</f>
        <v>75</v>
      </c>
    </row>
    <row r="1756">
      <c r="A1756" s="13" t="str">
        <f>Txn_Details!G1756</f>
        <v>ORDER1123</v>
      </c>
      <c r="B1756" s="14">
        <f>Txn_Details!F1756</f>
        <v>45400</v>
      </c>
      <c r="C1756" s="13" t="str">
        <f>Txn_Details!H1756</f>
        <v>CUST6818</v>
      </c>
      <c r="D1756" s="13" t="str">
        <f>Txn_Details!I1756</f>
        <v>TeaLeaves</v>
      </c>
      <c r="E1756" s="13">
        <f>VALUE(Txn_Details!J1756)</f>
        <v>1</v>
      </c>
      <c r="F1756" s="13">
        <f>value(Txn_Details!K1756)</f>
        <v>60</v>
      </c>
    </row>
    <row r="1757">
      <c r="A1757" s="13" t="str">
        <f>Txn_Details!G1757</f>
        <v>ORDER1123</v>
      </c>
      <c r="B1757" s="14">
        <f>Txn_Details!F1757</f>
        <v>45400</v>
      </c>
      <c r="C1757" s="13" t="str">
        <f>Txn_Details!H1757</f>
        <v>CUST6818</v>
      </c>
      <c r="D1757" s="13" t="str">
        <f>Txn_Details!I1757</f>
        <v>CoffeePowder</v>
      </c>
      <c r="E1757" s="13">
        <f>VALUE(Txn_Details!J1757)</f>
        <v>1</v>
      </c>
      <c r="F1757" s="13">
        <f>value(Txn_Details!K1757)</f>
        <v>45</v>
      </c>
    </row>
    <row r="1758">
      <c r="A1758" s="13" t="str">
        <f>Txn_Details!G1758</f>
        <v>ORDER1122</v>
      </c>
      <c r="B1758" s="14">
        <f>Txn_Details!F1758</f>
        <v>45400</v>
      </c>
      <c r="C1758" s="13" t="str">
        <f>Txn_Details!H1758</f>
        <v>CUST7043</v>
      </c>
      <c r="D1758" s="13" t="str">
        <f>Txn_Details!I1758</f>
        <v>Biscuits</v>
      </c>
      <c r="E1758" s="13">
        <f>VALUE(Txn_Details!J1758)</f>
        <v>1</v>
      </c>
      <c r="F1758" s="13">
        <f>value(Txn_Details!K1758)</f>
        <v>20</v>
      </c>
    </row>
    <row r="1759">
      <c r="A1759" s="13" t="str">
        <f>Txn_Details!G1759</f>
        <v>ORDER1122</v>
      </c>
      <c r="B1759" s="14">
        <f>Txn_Details!F1759</f>
        <v>45400</v>
      </c>
      <c r="C1759" s="13" t="str">
        <f>Txn_Details!H1759</f>
        <v>CUST7043</v>
      </c>
      <c r="D1759" s="13" t="str">
        <f>Txn_Details!I1759</f>
        <v>Chocolates</v>
      </c>
      <c r="E1759" s="13">
        <f>VALUE(Txn_Details!J1759)</f>
        <v>1</v>
      </c>
      <c r="F1759" s="13">
        <f>value(Txn_Details!K1759)</f>
        <v>50</v>
      </c>
    </row>
    <row r="1760">
      <c r="A1760" s="13" t="str">
        <f>Txn_Details!G1760</f>
        <v>ORDER1121</v>
      </c>
      <c r="B1760" s="14">
        <f>Txn_Details!F1760</f>
        <v>45400</v>
      </c>
      <c r="C1760" s="13" t="str">
        <f>Txn_Details!H1760</f>
        <v>CUST3704</v>
      </c>
      <c r="D1760" s="13" t="str">
        <f>Txn_Details!I1760</f>
        <v>IceCream</v>
      </c>
      <c r="E1760" s="13">
        <f>VALUE(Txn_Details!J1760)</f>
        <v>1</v>
      </c>
      <c r="F1760" s="13">
        <f>value(Txn_Details!K1760)</f>
        <v>90</v>
      </c>
    </row>
    <row r="1761">
      <c r="A1761" s="13" t="str">
        <f>Txn_Details!G1761</f>
        <v>ORDER1121</v>
      </c>
      <c r="B1761" s="14">
        <f>Txn_Details!F1761</f>
        <v>45400</v>
      </c>
      <c r="C1761" s="13" t="str">
        <f>Txn_Details!H1761</f>
        <v>CUST3704</v>
      </c>
      <c r="D1761" s="13" t="str">
        <f>Txn_Details!I1761</f>
        <v>SoftDrink</v>
      </c>
      <c r="E1761" s="13">
        <f>VALUE(Txn_Details!J1761)</f>
        <v>2</v>
      </c>
      <c r="F1761" s="13">
        <f>value(Txn_Details!K1761)</f>
        <v>100</v>
      </c>
    </row>
    <row r="1762">
      <c r="A1762" s="13" t="str">
        <f>Txn_Details!G1762</f>
        <v>ORDER1120</v>
      </c>
      <c r="B1762" s="14">
        <f>Txn_Details!F1762</f>
        <v>45400</v>
      </c>
      <c r="C1762" s="13" t="str">
        <f>Txn_Details!H1762</f>
        <v>CUST3399</v>
      </c>
      <c r="D1762" s="13" t="str">
        <f>Txn_Details!I1762</f>
        <v>BasmatiRice</v>
      </c>
      <c r="E1762" s="13">
        <f>VALUE(Txn_Details!J1762)</f>
        <v>2</v>
      </c>
      <c r="F1762" s="13">
        <f>value(Txn_Details!K1762)</f>
        <v>120</v>
      </c>
    </row>
    <row r="1763">
      <c r="A1763" s="13" t="str">
        <f>Txn_Details!G1763</f>
        <v>ORDER1120</v>
      </c>
      <c r="B1763" s="14">
        <f>Txn_Details!F1763</f>
        <v>45400</v>
      </c>
      <c r="C1763" s="13" t="str">
        <f>Txn_Details!H1763</f>
        <v>CUST3399</v>
      </c>
      <c r="D1763" s="13" t="str">
        <f>Txn_Details!I1763</f>
        <v>WholeWheatBread</v>
      </c>
      <c r="E1763" s="13">
        <f>VALUE(Txn_Details!J1763)</f>
        <v>1</v>
      </c>
      <c r="F1763" s="13">
        <f>value(Txn_Details!K1763)</f>
        <v>20</v>
      </c>
    </row>
    <row r="1764">
      <c r="A1764" s="13" t="str">
        <f>Txn_Details!G1764</f>
        <v>ORDER1119</v>
      </c>
      <c r="B1764" s="14">
        <f>Txn_Details!F1764</f>
        <v>45400</v>
      </c>
      <c r="C1764" s="13" t="str">
        <f>Txn_Details!H1764</f>
        <v>CUST3704</v>
      </c>
      <c r="D1764" s="13" t="str">
        <f>Txn_Details!I1764</f>
        <v>FreshMilk</v>
      </c>
      <c r="E1764" s="13">
        <f>VALUE(Txn_Details!J1764)</f>
        <v>1</v>
      </c>
      <c r="F1764" s="13">
        <f>value(Txn_Details!K1764)</f>
        <v>30</v>
      </c>
    </row>
    <row r="1765">
      <c r="A1765" s="13" t="str">
        <f>Txn_Details!G1765</f>
        <v>ORDER1119</v>
      </c>
      <c r="B1765" s="14">
        <f>Txn_Details!F1765</f>
        <v>45400</v>
      </c>
      <c r="C1765" s="13" t="str">
        <f>Txn_Details!H1765</f>
        <v>CUST3704</v>
      </c>
      <c r="D1765" s="13" t="str">
        <f>Txn_Details!I1765</f>
        <v>Eggs</v>
      </c>
      <c r="E1765" s="13">
        <f>VALUE(Txn_Details!J1765)</f>
        <v>1</v>
      </c>
      <c r="F1765" s="13">
        <f>value(Txn_Details!K1765)</f>
        <v>40</v>
      </c>
    </row>
    <row r="1766">
      <c r="A1766" s="13" t="str">
        <f>Txn_Details!G1766</f>
        <v>ORDER1118</v>
      </c>
      <c r="B1766" s="14">
        <f>Txn_Details!F1766</f>
        <v>45400</v>
      </c>
      <c r="C1766" s="13" t="str">
        <f>Txn_Details!H1766</f>
        <v>CUST8552</v>
      </c>
      <c r="D1766" s="13" t="str">
        <f>Txn_Details!I1766</f>
        <v>ChickenBreast</v>
      </c>
      <c r="E1766" s="13">
        <f>VALUE(Txn_Details!J1766)</f>
        <v>1</v>
      </c>
      <c r="F1766" s="13">
        <f>value(Txn_Details!K1766)</f>
        <v>125</v>
      </c>
    </row>
    <row r="1767">
      <c r="A1767" s="13" t="str">
        <f>Txn_Details!G1767</f>
        <v>ORDER1118</v>
      </c>
      <c r="B1767" s="14">
        <f>Txn_Details!F1767</f>
        <v>45400</v>
      </c>
      <c r="C1767" s="13" t="str">
        <f>Txn_Details!H1767</f>
        <v>CUST8552</v>
      </c>
      <c r="D1767" s="13" t="str">
        <f>Txn_Details!I1767</f>
        <v>Apples</v>
      </c>
      <c r="E1767" s="13">
        <f>VALUE(Txn_Details!J1767)</f>
        <v>1</v>
      </c>
      <c r="F1767" s="13">
        <f>value(Txn_Details!K1767)</f>
        <v>75</v>
      </c>
    </row>
    <row r="1768">
      <c r="A1768" s="13" t="str">
        <f>Txn_Details!G1768</f>
        <v>ORDER1117</v>
      </c>
      <c r="B1768" s="14">
        <f>Txn_Details!F1768</f>
        <v>45400</v>
      </c>
      <c r="C1768" s="13" t="str">
        <f>Txn_Details!H1768</f>
        <v>CUST3704</v>
      </c>
      <c r="D1768" s="13" t="str">
        <f>Txn_Details!I1768</f>
        <v>Bananas</v>
      </c>
      <c r="E1768" s="13">
        <f>VALUE(Txn_Details!J1768)</f>
        <v>1</v>
      </c>
      <c r="F1768" s="13">
        <f>value(Txn_Details!K1768)</f>
        <v>25</v>
      </c>
    </row>
    <row r="1769">
      <c r="A1769" s="13" t="str">
        <f>Txn_Details!G1769</f>
        <v>ORDER1117</v>
      </c>
      <c r="B1769" s="14">
        <f>Txn_Details!F1769</f>
        <v>45400</v>
      </c>
      <c r="C1769" s="13" t="str">
        <f>Txn_Details!H1769</f>
        <v>CUST3704</v>
      </c>
      <c r="D1769" s="13" t="str">
        <f>Txn_Details!I1769</f>
        <v>Potatoes</v>
      </c>
      <c r="E1769" s="13">
        <f>VALUE(Txn_Details!J1769)</f>
        <v>1</v>
      </c>
      <c r="F1769" s="13">
        <f>value(Txn_Details!K1769)</f>
        <v>15</v>
      </c>
    </row>
    <row r="1770">
      <c r="A1770" s="13" t="str">
        <f>Txn_Details!G1770</f>
        <v>ORDER1116</v>
      </c>
      <c r="B1770" s="14">
        <f>Txn_Details!F1770</f>
        <v>45399</v>
      </c>
      <c r="C1770" s="13" t="str">
        <f>Txn_Details!H1770</f>
        <v>CUST7984</v>
      </c>
      <c r="D1770" s="13" t="str">
        <f>Txn_Details!I1770</f>
        <v>Onions</v>
      </c>
      <c r="E1770" s="13">
        <f>VALUE(Txn_Details!J1770)</f>
        <v>1</v>
      </c>
      <c r="F1770" s="13">
        <f>value(Txn_Details!K1770)</f>
        <v>12.5</v>
      </c>
    </row>
    <row r="1771">
      <c r="A1771" s="13" t="str">
        <f>Txn_Details!G1771</f>
        <v>ORDER1116</v>
      </c>
      <c r="B1771" s="14">
        <f>Txn_Details!F1771</f>
        <v>45399</v>
      </c>
      <c r="C1771" s="13" t="str">
        <f>Txn_Details!H1771</f>
        <v>CUST7984</v>
      </c>
      <c r="D1771" s="13" t="str">
        <f>Txn_Details!I1771</f>
        <v>Paneer</v>
      </c>
      <c r="E1771" s="13">
        <f>VALUE(Txn_Details!J1771)</f>
        <v>1</v>
      </c>
      <c r="F1771" s="13">
        <f>value(Txn_Details!K1771)</f>
        <v>40</v>
      </c>
    </row>
    <row r="1772">
      <c r="A1772" s="13" t="str">
        <f>Txn_Details!G1772</f>
        <v>ORDER1115</v>
      </c>
      <c r="B1772" s="14">
        <f>Txn_Details!F1772</f>
        <v>45399</v>
      </c>
      <c r="C1772" s="13" t="str">
        <f>Txn_Details!H1772</f>
        <v>CUST7909</v>
      </c>
      <c r="D1772" s="13" t="str">
        <f>Txn_Details!I1772</f>
        <v>Butter</v>
      </c>
      <c r="E1772" s="13">
        <f>VALUE(Txn_Details!J1772)</f>
        <v>1</v>
      </c>
      <c r="F1772" s="13">
        <f>value(Txn_Details!K1772)</f>
        <v>125</v>
      </c>
    </row>
    <row r="1773">
      <c r="A1773" s="13" t="str">
        <f>Txn_Details!G1773</f>
        <v>ORDER1115</v>
      </c>
      <c r="B1773" s="14">
        <f>Txn_Details!F1773</f>
        <v>45399</v>
      </c>
      <c r="C1773" s="13" t="str">
        <f>Txn_Details!H1773</f>
        <v>CUST7909</v>
      </c>
      <c r="D1773" s="13" t="str">
        <f>Txn_Details!I1773</f>
        <v>CheeseSlices</v>
      </c>
      <c r="E1773" s="13">
        <f>VALUE(Txn_Details!J1773)</f>
        <v>1</v>
      </c>
      <c r="F1773" s="13">
        <f>value(Txn_Details!K1773)</f>
        <v>60</v>
      </c>
    </row>
    <row r="1774">
      <c r="A1774" s="13" t="str">
        <f>Txn_Details!G1774</f>
        <v>ORDER1114</v>
      </c>
      <c r="B1774" s="14">
        <f>Txn_Details!F1774</f>
        <v>45399</v>
      </c>
      <c r="C1774" s="13" t="str">
        <f>Txn_Details!H1774</f>
        <v>CUST2624</v>
      </c>
      <c r="D1774" s="13" t="str">
        <f>Txn_Details!I1774</f>
        <v>Sugar</v>
      </c>
      <c r="E1774" s="13">
        <f>VALUE(Txn_Details!J1774)</f>
        <v>1</v>
      </c>
      <c r="F1774" s="13">
        <f>value(Txn_Details!K1774)</f>
        <v>22.5</v>
      </c>
    </row>
    <row r="1775">
      <c r="A1775" s="13" t="str">
        <f>Txn_Details!G1775</f>
        <v>ORDER1114</v>
      </c>
      <c r="B1775" s="14">
        <f>Txn_Details!F1775</f>
        <v>45399</v>
      </c>
      <c r="C1775" s="13" t="str">
        <f>Txn_Details!H1775</f>
        <v>CUST2624</v>
      </c>
      <c r="D1775" s="13" t="str">
        <f>Txn_Details!I1775</f>
        <v>CookingOil</v>
      </c>
      <c r="E1775" s="13">
        <f>VALUE(Txn_Details!J1775)</f>
        <v>1</v>
      </c>
      <c r="F1775" s="13">
        <f>value(Txn_Details!K1775)</f>
        <v>75</v>
      </c>
    </row>
    <row r="1776">
      <c r="A1776" s="13" t="str">
        <f>Txn_Details!G1776</f>
        <v>ORDER1113</v>
      </c>
      <c r="B1776" s="14">
        <f>Txn_Details!F1776</f>
        <v>45399</v>
      </c>
      <c r="C1776" s="13" t="str">
        <f>Txn_Details!H1776</f>
        <v>CUST8814</v>
      </c>
      <c r="D1776" s="13" t="str">
        <f>Txn_Details!I1776</f>
        <v>TeaLeaves</v>
      </c>
      <c r="E1776" s="13">
        <f>VALUE(Txn_Details!J1776)</f>
        <v>1</v>
      </c>
      <c r="F1776" s="13">
        <f>value(Txn_Details!K1776)</f>
        <v>60</v>
      </c>
    </row>
    <row r="1777">
      <c r="A1777" s="13" t="str">
        <f>Txn_Details!G1777</f>
        <v>ORDER1113</v>
      </c>
      <c r="B1777" s="14">
        <f>Txn_Details!F1777</f>
        <v>45399</v>
      </c>
      <c r="C1777" s="13" t="str">
        <f>Txn_Details!H1777</f>
        <v>CUST8814</v>
      </c>
      <c r="D1777" s="13" t="str">
        <f>Txn_Details!I1777</f>
        <v>CoffeePowder</v>
      </c>
      <c r="E1777" s="13">
        <f>VALUE(Txn_Details!J1777)</f>
        <v>2</v>
      </c>
      <c r="F1777" s="13">
        <f>value(Txn_Details!K1777)</f>
        <v>90</v>
      </c>
    </row>
    <row r="1778">
      <c r="A1778" s="13" t="str">
        <f>Txn_Details!G1778</f>
        <v>ORDER1112</v>
      </c>
      <c r="B1778" s="14">
        <f>Txn_Details!F1778</f>
        <v>45399</v>
      </c>
      <c r="C1778" s="13" t="str">
        <f>Txn_Details!H1778</f>
        <v>CUST2624</v>
      </c>
      <c r="D1778" s="13" t="str">
        <f>Txn_Details!I1778</f>
        <v>Biscuits</v>
      </c>
      <c r="E1778" s="13">
        <f>VALUE(Txn_Details!J1778)</f>
        <v>1</v>
      </c>
      <c r="F1778" s="13">
        <f>value(Txn_Details!K1778)</f>
        <v>20</v>
      </c>
    </row>
    <row r="1779">
      <c r="A1779" s="13" t="str">
        <f>Txn_Details!G1779</f>
        <v>ORDER1112</v>
      </c>
      <c r="B1779" s="14">
        <f>Txn_Details!F1779</f>
        <v>45399</v>
      </c>
      <c r="C1779" s="13" t="str">
        <f>Txn_Details!H1779</f>
        <v>CUST2624</v>
      </c>
      <c r="D1779" s="13" t="str">
        <f>Txn_Details!I1779</f>
        <v>Chocolates</v>
      </c>
      <c r="E1779" s="13">
        <f>VALUE(Txn_Details!J1779)</f>
        <v>2</v>
      </c>
      <c r="F1779" s="13">
        <f>value(Txn_Details!K1779)</f>
        <v>100</v>
      </c>
    </row>
    <row r="1780">
      <c r="A1780" s="13" t="str">
        <f>Txn_Details!G1780</f>
        <v>ORDER1111</v>
      </c>
      <c r="B1780" s="14">
        <f>Txn_Details!F1780</f>
        <v>45399</v>
      </c>
      <c r="C1780" s="13" t="str">
        <f>Txn_Details!H1780</f>
        <v>CUST7862</v>
      </c>
      <c r="D1780" s="13" t="str">
        <f>Txn_Details!I1780</f>
        <v>IceCream</v>
      </c>
      <c r="E1780" s="13">
        <f>VALUE(Txn_Details!J1780)</f>
        <v>1</v>
      </c>
      <c r="F1780" s="13">
        <f>value(Txn_Details!K1780)</f>
        <v>90</v>
      </c>
    </row>
    <row r="1781">
      <c r="A1781" s="13" t="str">
        <f>Txn_Details!G1781</f>
        <v>ORDER1111</v>
      </c>
      <c r="B1781" s="14">
        <f>Txn_Details!F1781</f>
        <v>45399</v>
      </c>
      <c r="C1781" s="13" t="str">
        <f>Txn_Details!H1781</f>
        <v>CUST7862</v>
      </c>
      <c r="D1781" s="13" t="str">
        <f>Txn_Details!I1781</f>
        <v>SoftDrink</v>
      </c>
      <c r="E1781" s="13">
        <f>VALUE(Txn_Details!J1781)</f>
        <v>1</v>
      </c>
      <c r="F1781" s="13">
        <f>value(Txn_Details!K1781)</f>
        <v>50</v>
      </c>
    </row>
    <row r="1782">
      <c r="A1782" s="13" t="str">
        <f>Txn_Details!G1782</f>
        <v>ORDER1110</v>
      </c>
      <c r="B1782" s="14">
        <f>Txn_Details!F1782</f>
        <v>45398</v>
      </c>
      <c r="C1782" s="13" t="str">
        <f>Txn_Details!H1782</f>
        <v>CUST2169</v>
      </c>
      <c r="D1782" s="13" t="str">
        <f>Txn_Details!I1782</f>
        <v>BasmatiRice</v>
      </c>
      <c r="E1782" s="13">
        <f>VALUE(Txn_Details!J1782)</f>
        <v>2</v>
      </c>
      <c r="F1782" s="13">
        <f>value(Txn_Details!K1782)</f>
        <v>120</v>
      </c>
    </row>
    <row r="1783">
      <c r="A1783" s="13" t="str">
        <f>Txn_Details!G1783</f>
        <v>ORDER1110</v>
      </c>
      <c r="B1783" s="14">
        <f>Txn_Details!F1783</f>
        <v>45398</v>
      </c>
      <c r="C1783" s="13" t="str">
        <f>Txn_Details!H1783</f>
        <v>CUST2169</v>
      </c>
      <c r="D1783" s="13" t="str">
        <f>Txn_Details!I1783</f>
        <v>WholeWheatBread</v>
      </c>
      <c r="E1783" s="13">
        <f>VALUE(Txn_Details!J1783)</f>
        <v>1</v>
      </c>
      <c r="F1783" s="13">
        <f>value(Txn_Details!K1783)</f>
        <v>20</v>
      </c>
    </row>
    <row r="1784">
      <c r="A1784" s="13" t="str">
        <f>Txn_Details!G1784</f>
        <v>ORDER1109</v>
      </c>
      <c r="B1784" s="14">
        <f>Txn_Details!F1784</f>
        <v>45398</v>
      </c>
      <c r="C1784" s="13" t="str">
        <f>Txn_Details!H1784</f>
        <v>CUST1520</v>
      </c>
      <c r="D1784" s="13" t="str">
        <f>Txn_Details!I1784</f>
        <v>FreshMilk</v>
      </c>
      <c r="E1784" s="13">
        <f>VALUE(Txn_Details!J1784)</f>
        <v>1</v>
      </c>
      <c r="F1784" s="13">
        <f>value(Txn_Details!K1784)</f>
        <v>30</v>
      </c>
    </row>
    <row r="1785">
      <c r="A1785" s="13" t="str">
        <f>Txn_Details!G1785</f>
        <v>ORDER1109</v>
      </c>
      <c r="B1785" s="14">
        <f>Txn_Details!F1785</f>
        <v>45398</v>
      </c>
      <c r="C1785" s="13" t="str">
        <f>Txn_Details!H1785</f>
        <v>CUST1520</v>
      </c>
      <c r="D1785" s="13" t="str">
        <f>Txn_Details!I1785</f>
        <v>Eggs</v>
      </c>
      <c r="E1785" s="13">
        <f>VALUE(Txn_Details!J1785)</f>
        <v>1</v>
      </c>
      <c r="F1785" s="13">
        <f>value(Txn_Details!K1785)</f>
        <v>40</v>
      </c>
    </row>
    <row r="1786">
      <c r="A1786" s="13" t="str">
        <f>Txn_Details!G1786</f>
        <v>ORDER1108</v>
      </c>
      <c r="B1786" s="14">
        <f>Txn_Details!F1786</f>
        <v>45398</v>
      </c>
      <c r="C1786" s="13" t="str">
        <f>Txn_Details!H1786</f>
        <v>CUST8484</v>
      </c>
      <c r="D1786" s="13" t="str">
        <f>Txn_Details!I1786</f>
        <v>ChickenBreast</v>
      </c>
      <c r="E1786" s="13">
        <f>VALUE(Txn_Details!J1786)</f>
        <v>1</v>
      </c>
      <c r="F1786" s="13">
        <f>value(Txn_Details!K1786)</f>
        <v>125</v>
      </c>
    </row>
    <row r="1787">
      <c r="A1787" s="13" t="str">
        <f>Txn_Details!G1787</f>
        <v>ORDER1108</v>
      </c>
      <c r="B1787" s="14">
        <f>Txn_Details!F1787</f>
        <v>45398</v>
      </c>
      <c r="C1787" s="13" t="str">
        <f>Txn_Details!H1787</f>
        <v>CUST8484</v>
      </c>
      <c r="D1787" s="13" t="str">
        <f>Txn_Details!I1787</f>
        <v>Apples</v>
      </c>
      <c r="E1787" s="13">
        <f>VALUE(Txn_Details!J1787)</f>
        <v>1</v>
      </c>
      <c r="F1787" s="13">
        <f>value(Txn_Details!K1787)</f>
        <v>75</v>
      </c>
    </row>
    <row r="1788">
      <c r="A1788" s="13" t="str">
        <f>Txn_Details!G1788</f>
        <v>ORDER1107</v>
      </c>
      <c r="B1788" s="14">
        <f>Txn_Details!F1788</f>
        <v>45398</v>
      </c>
      <c r="C1788" s="13" t="str">
        <f>Txn_Details!H1788</f>
        <v>CUST2970</v>
      </c>
      <c r="D1788" s="13" t="str">
        <f>Txn_Details!I1788</f>
        <v>Bananas</v>
      </c>
      <c r="E1788" s="13">
        <f>VALUE(Txn_Details!J1788)</f>
        <v>1</v>
      </c>
      <c r="F1788" s="13">
        <f>value(Txn_Details!K1788)</f>
        <v>25</v>
      </c>
    </row>
    <row r="1789">
      <c r="A1789" s="13" t="str">
        <f>Txn_Details!G1789</f>
        <v>ORDER1107</v>
      </c>
      <c r="B1789" s="14">
        <f>Txn_Details!F1789</f>
        <v>45398</v>
      </c>
      <c r="C1789" s="13" t="str">
        <f>Txn_Details!H1789</f>
        <v>CUST2970</v>
      </c>
      <c r="D1789" s="13" t="str">
        <f>Txn_Details!I1789</f>
        <v>Potatoes</v>
      </c>
      <c r="E1789" s="13">
        <f>VALUE(Txn_Details!J1789)</f>
        <v>1</v>
      </c>
      <c r="F1789" s="13">
        <f>value(Txn_Details!K1789)</f>
        <v>15</v>
      </c>
    </row>
    <row r="1790">
      <c r="A1790" s="13" t="str">
        <f>Txn_Details!G1790</f>
        <v>ORDER1106</v>
      </c>
      <c r="B1790" s="14">
        <f>Txn_Details!F1790</f>
        <v>45398</v>
      </c>
      <c r="C1790" s="13" t="str">
        <f>Txn_Details!H1790</f>
        <v>CUST8369</v>
      </c>
      <c r="D1790" s="13" t="str">
        <f>Txn_Details!I1790</f>
        <v>Onions</v>
      </c>
      <c r="E1790" s="13">
        <f>VALUE(Txn_Details!J1790)</f>
        <v>1</v>
      </c>
      <c r="F1790" s="13">
        <f>value(Txn_Details!K1790)</f>
        <v>12.5</v>
      </c>
    </row>
    <row r="1791">
      <c r="A1791" s="13" t="str">
        <f>Txn_Details!G1791</f>
        <v>ORDER1106</v>
      </c>
      <c r="B1791" s="14">
        <f>Txn_Details!F1791</f>
        <v>45398</v>
      </c>
      <c r="C1791" s="13" t="str">
        <f>Txn_Details!H1791</f>
        <v>CUST8369</v>
      </c>
      <c r="D1791" s="13" t="str">
        <f>Txn_Details!I1791</f>
        <v>Paneer</v>
      </c>
      <c r="E1791" s="13">
        <f>VALUE(Txn_Details!J1791)</f>
        <v>1</v>
      </c>
      <c r="F1791" s="13">
        <f>value(Txn_Details!K1791)</f>
        <v>40</v>
      </c>
    </row>
    <row r="1792">
      <c r="A1792" s="13" t="str">
        <f>Txn_Details!G1792</f>
        <v>ORDER1105</v>
      </c>
      <c r="B1792" s="14">
        <f>Txn_Details!F1792</f>
        <v>45398</v>
      </c>
      <c r="C1792" s="13" t="str">
        <f>Txn_Details!H1792</f>
        <v>CUST3392</v>
      </c>
      <c r="D1792" s="13" t="str">
        <f>Txn_Details!I1792</f>
        <v>Butter</v>
      </c>
      <c r="E1792" s="13">
        <f>VALUE(Txn_Details!J1792)</f>
        <v>1</v>
      </c>
      <c r="F1792" s="13">
        <f>value(Txn_Details!K1792)</f>
        <v>125</v>
      </c>
    </row>
    <row r="1793">
      <c r="A1793" s="13" t="str">
        <f>Txn_Details!G1793</f>
        <v>ORDER1105</v>
      </c>
      <c r="B1793" s="14">
        <f>Txn_Details!F1793</f>
        <v>45398</v>
      </c>
      <c r="C1793" s="13" t="str">
        <f>Txn_Details!H1793</f>
        <v>CUST3392</v>
      </c>
      <c r="D1793" s="13" t="str">
        <f>Txn_Details!I1793</f>
        <v>CheeseSlices</v>
      </c>
      <c r="E1793" s="13">
        <f>VALUE(Txn_Details!J1793)</f>
        <v>1</v>
      </c>
      <c r="F1793" s="13">
        <f>value(Txn_Details!K1793)</f>
        <v>60</v>
      </c>
    </row>
    <row r="1794">
      <c r="A1794" s="13" t="str">
        <f>Txn_Details!G1794</f>
        <v>ORDER1104</v>
      </c>
      <c r="B1794" s="14">
        <f>Txn_Details!F1794</f>
        <v>45398</v>
      </c>
      <c r="C1794" s="13" t="str">
        <f>Txn_Details!H1794</f>
        <v>CUST1509</v>
      </c>
      <c r="D1794" s="13" t="str">
        <f>Txn_Details!I1794</f>
        <v>Sugar</v>
      </c>
      <c r="E1794" s="13">
        <f>VALUE(Txn_Details!J1794)</f>
        <v>1</v>
      </c>
      <c r="F1794" s="13">
        <f>value(Txn_Details!K1794)</f>
        <v>22.5</v>
      </c>
    </row>
    <row r="1795">
      <c r="A1795" s="13" t="str">
        <f>Txn_Details!G1795</f>
        <v>ORDER1104</v>
      </c>
      <c r="B1795" s="14">
        <f>Txn_Details!F1795</f>
        <v>45398</v>
      </c>
      <c r="C1795" s="13" t="str">
        <f>Txn_Details!H1795</f>
        <v>CUST1509</v>
      </c>
      <c r="D1795" s="13" t="str">
        <f>Txn_Details!I1795</f>
        <v>CookingOil</v>
      </c>
      <c r="E1795" s="13">
        <f>VALUE(Txn_Details!J1795)</f>
        <v>1</v>
      </c>
      <c r="F1795" s="13">
        <f>value(Txn_Details!K1795)</f>
        <v>75</v>
      </c>
    </row>
    <row r="1796">
      <c r="A1796" s="13" t="str">
        <f>Txn_Details!G1796</f>
        <v>ORDER1103</v>
      </c>
      <c r="B1796" s="14">
        <f>Txn_Details!F1796</f>
        <v>45397</v>
      </c>
      <c r="C1796" s="13" t="str">
        <f>Txn_Details!H1796</f>
        <v>CUST1960</v>
      </c>
      <c r="D1796" s="13" t="str">
        <f>Txn_Details!I1796</f>
        <v>TeaLeaves</v>
      </c>
      <c r="E1796" s="13">
        <f>VALUE(Txn_Details!J1796)</f>
        <v>1</v>
      </c>
      <c r="F1796" s="13">
        <f>value(Txn_Details!K1796)</f>
        <v>60</v>
      </c>
    </row>
    <row r="1797">
      <c r="A1797" s="13" t="str">
        <f>Txn_Details!G1797</f>
        <v>ORDER1103</v>
      </c>
      <c r="B1797" s="14">
        <f>Txn_Details!F1797</f>
        <v>45397</v>
      </c>
      <c r="C1797" s="13" t="str">
        <f>Txn_Details!H1797</f>
        <v>CUST1960</v>
      </c>
      <c r="D1797" s="13" t="str">
        <f>Txn_Details!I1797</f>
        <v>CoffeePowder</v>
      </c>
      <c r="E1797" s="13">
        <f>VALUE(Txn_Details!J1797)</f>
        <v>1</v>
      </c>
      <c r="F1797" s="13">
        <f>value(Txn_Details!K1797)</f>
        <v>45</v>
      </c>
    </row>
    <row r="1798">
      <c r="A1798" s="13" t="str">
        <f>Txn_Details!G1798</f>
        <v>ORDER1102</v>
      </c>
      <c r="B1798" s="14">
        <f>Txn_Details!F1798</f>
        <v>45397</v>
      </c>
      <c r="C1798" s="13" t="str">
        <f>Txn_Details!H1798</f>
        <v>CUST7626</v>
      </c>
      <c r="D1798" s="13" t="str">
        <f>Txn_Details!I1798</f>
        <v>Biscuits</v>
      </c>
      <c r="E1798" s="13">
        <f>VALUE(Txn_Details!J1798)</f>
        <v>1</v>
      </c>
      <c r="F1798" s="13">
        <f>value(Txn_Details!K1798)</f>
        <v>20</v>
      </c>
    </row>
    <row r="1799">
      <c r="A1799" s="13" t="str">
        <f>Txn_Details!G1799</f>
        <v>ORDER1102</v>
      </c>
      <c r="B1799" s="14">
        <f>Txn_Details!F1799</f>
        <v>45397</v>
      </c>
      <c r="C1799" s="13" t="str">
        <f>Txn_Details!H1799</f>
        <v>CUST7626</v>
      </c>
      <c r="D1799" s="13" t="str">
        <f>Txn_Details!I1799</f>
        <v>Chocolates</v>
      </c>
      <c r="E1799" s="13">
        <f>VALUE(Txn_Details!J1799)</f>
        <v>1</v>
      </c>
      <c r="F1799" s="13">
        <f>value(Txn_Details!K1799)</f>
        <v>50</v>
      </c>
    </row>
    <row r="1800">
      <c r="A1800" s="13" t="str">
        <f>Txn_Details!G1800</f>
        <v>ORDER1101</v>
      </c>
      <c r="B1800" s="14">
        <f>Txn_Details!F1800</f>
        <v>45397</v>
      </c>
      <c r="C1800" s="13" t="str">
        <f>Txn_Details!H1800</f>
        <v>CUST8848</v>
      </c>
      <c r="D1800" s="13" t="str">
        <f>Txn_Details!I1800</f>
        <v>IceCream</v>
      </c>
      <c r="E1800" s="13">
        <f>VALUE(Txn_Details!J1800)</f>
        <v>1</v>
      </c>
      <c r="F1800" s="13">
        <f>value(Txn_Details!K1800)</f>
        <v>90</v>
      </c>
    </row>
    <row r="1801">
      <c r="A1801" s="13" t="str">
        <f>Txn_Details!G1801</f>
        <v>ORDER1101</v>
      </c>
      <c r="B1801" s="14">
        <f>Txn_Details!F1801</f>
        <v>45397</v>
      </c>
      <c r="C1801" s="13" t="str">
        <f>Txn_Details!H1801</f>
        <v>CUST8848</v>
      </c>
      <c r="D1801" s="13" t="str">
        <f>Txn_Details!I1801</f>
        <v>SoftDrink</v>
      </c>
      <c r="E1801" s="13">
        <f>VALUE(Txn_Details!J1801)</f>
        <v>1</v>
      </c>
      <c r="F1801" s="13">
        <f>value(Txn_Details!K1801)</f>
        <v>50</v>
      </c>
    </row>
    <row r="1802">
      <c r="A1802" s="13" t="str">
        <f>Txn_Details!G1802</f>
        <v>ORDER1100</v>
      </c>
      <c r="B1802" s="14">
        <f>Txn_Details!F1802</f>
        <v>45397</v>
      </c>
      <c r="C1802" s="13" t="str">
        <f>Txn_Details!H1802</f>
        <v>CUST4291</v>
      </c>
      <c r="D1802" s="13" t="str">
        <f>Txn_Details!I1802</f>
        <v>BasmatiRice</v>
      </c>
      <c r="E1802" s="13">
        <f>VALUE(Txn_Details!J1802)</f>
        <v>1</v>
      </c>
      <c r="F1802" s="13">
        <f>value(Txn_Details!K1802)</f>
        <v>60</v>
      </c>
    </row>
    <row r="1803">
      <c r="A1803" s="13" t="str">
        <f>Txn_Details!G1803</f>
        <v>ORDER1100</v>
      </c>
      <c r="B1803" s="14">
        <f>Txn_Details!F1803</f>
        <v>45397</v>
      </c>
      <c r="C1803" s="13" t="str">
        <f>Txn_Details!H1803</f>
        <v>CUST4291</v>
      </c>
      <c r="D1803" s="13" t="str">
        <f>Txn_Details!I1803</f>
        <v>WholeWheatBread</v>
      </c>
      <c r="E1803" s="13">
        <f>VALUE(Txn_Details!J1803)</f>
        <v>1</v>
      </c>
      <c r="F1803" s="13">
        <f>value(Txn_Details!K1803)</f>
        <v>20</v>
      </c>
    </row>
    <row r="1804">
      <c r="A1804" s="13" t="str">
        <f>Txn_Details!G1804</f>
        <v>ORDER1099</v>
      </c>
      <c r="B1804" s="14">
        <f>Txn_Details!F1804</f>
        <v>45397</v>
      </c>
      <c r="C1804" s="13" t="str">
        <f>Txn_Details!H1804</f>
        <v>CUST8311</v>
      </c>
      <c r="D1804" s="13" t="str">
        <f>Txn_Details!I1804</f>
        <v>FreshMilk</v>
      </c>
      <c r="E1804" s="13">
        <f>VALUE(Txn_Details!J1804)</f>
        <v>1</v>
      </c>
      <c r="F1804" s="13">
        <f>value(Txn_Details!K1804)</f>
        <v>30</v>
      </c>
    </row>
    <row r="1805">
      <c r="A1805" s="13" t="str">
        <f>Txn_Details!G1805</f>
        <v>ORDER1099</v>
      </c>
      <c r="B1805" s="14">
        <f>Txn_Details!F1805</f>
        <v>45397</v>
      </c>
      <c r="C1805" s="13" t="str">
        <f>Txn_Details!H1805</f>
        <v>CUST8311</v>
      </c>
      <c r="D1805" s="13" t="str">
        <f>Txn_Details!I1805</f>
        <v>Eggs</v>
      </c>
      <c r="E1805" s="13">
        <f>VALUE(Txn_Details!J1805)</f>
        <v>1</v>
      </c>
      <c r="F1805" s="13">
        <f>value(Txn_Details!K1805)</f>
        <v>40</v>
      </c>
    </row>
    <row r="1806">
      <c r="A1806" s="13" t="str">
        <f>Txn_Details!G1806</f>
        <v>ORDER1098</v>
      </c>
      <c r="B1806" s="14">
        <f>Txn_Details!F1806</f>
        <v>45397</v>
      </c>
      <c r="C1806" s="13" t="str">
        <f>Txn_Details!H1806</f>
        <v>CUST5905</v>
      </c>
      <c r="D1806" s="13" t="str">
        <f>Txn_Details!I1806</f>
        <v>ChickenBreast</v>
      </c>
      <c r="E1806" s="13">
        <f>VALUE(Txn_Details!J1806)</f>
        <v>1</v>
      </c>
      <c r="F1806" s="13">
        <f>value(Txn_Details!K1806)</f>
        <v>125</v>
      </c>
    </row>
    <row r="1807">
      <c r="A1807" s="13" t="str">
        <f>Txn_Details!G1807</f>
        <v>ORDER1098</v>
      </c>
      <c r="B1807" s="14">
        <f>Txn_Details!F1807</f>
        <v>45397</v>
      </c>
      <c r="C1807" s="13" t="str">
        <f>Txn_Details!H1807</f>
        <v>CUST5905</v>
      </c>
      <c r="D1807" s="13" t="str">
        <f>Txn_Details!I1807</f>
        <v>Apples</v>
      </c>
      <c r="E1807" s="13">
        <f>VALUE(Txn_Details!J1807)</f>
        <v>1</v>
      </c>
      <c r="F1807" s="13">
        <f>value(Txn_Details!K1807)</f>
        <v>75</v>
      </c>
    </row>
    <row r="1808">
      <c r="A1808" s="13" t="str">
        <f>Txn_Details!G1808</f>
        <v>ORDER1097</v>
      </c>
      <c r="B1808" s="14">
        <f>Txn_Details!F1808</f>
        <v>45397</v>
      </c>
      <c r="C1808" s="13" t="str">
        <f>Txn_Details!H1808</f>
        <v>CUST3392</v>
      </c>
      <c r="D1808" s="13" t="str">
        <f>Txn_Details!I1808</f>
        <v>Bananas</v>
      </c>
      <c r="E1808" s="13">
        <f>VALUE(Txn_Details!J1808)</f>
        <v>1</v>
      </c>
      <c r="F1808" s="13">
        <f>value(Txn_Details!K1808)</f>
        <v>25</v>
      </c>
    </row>
    <row r="1809">
      <c r="A1809" s="13" t="str">
        <f>Txn_Details!G1809</f>
        <v>ORDER1097</v>
      </c>
      <c r="B1809" s="14">
        <f>Txn_Details!F1809</f>
        <v>45397</v>
      </c>
      <c r="C1809" s="13" t="str">
        <f>Txn_Details!H1809</f>
        <v>CUST3392</v>
      </c>
      <c r="D1809" s="13" t="str">
        <f>Txn_Details!I1809</f>
        <v>Potatoes</v>
      </c>
      <c r="E1809" s="13">
        <f>VALUE(Txn_Details!J1809)</f>
        <v>1</v>
      </c>
      <c r="F1809" s="13">
        <f>value(Txn_Details!K1809)</f>
        <v>15</v>
      </c>
    </row>
    <row r="1810">
      <c r="A1810" s="13" t="str">
        <f>Txn_Details!G1810</f>
        <v>ORDER1096</v>
      </c>
      <c r="B1810" s="14">
        <f>Txn_Details!F1810</f>
        <v>45396</v>
      </c>
      <c r="C1810" s="13" t="str">
        <f>Txn_Details!H1810</f>
        <v>CUST4485</v>
      </c>
      <c r="D1810" s="13" t="str">
        <f>Txn_Details!I1810</f>
        <v>Onions</v>
      </c>
      <c r="E1810" s="13">
        <f>VALUE(Txn_Details!J1810)</f>
        <v>2</v>
      </c>
      <c r="F1810" s="13">
        <f>value(Txn_Details!K1810)</f>
        <v>25</v>
      </c>
    </row>
    <row r="1811">
      <c r="A1811" s="13" t="str">
        <f>Txn_Details!G1811</f>
        <v>ORDER1096</v>
      </c>
      <c r="B1811" s="14">
        <f>Txn_Details!F1811</f>
        <v>45396</v>
      </c>
      <c r="C1811" s="13" t="str">
        <f>Txn_Details!H1811</f>
        <v>CUST4485</v>
      </c>
      <c r="D1811" s="13" t="str">
        <f>Txn_Details!I1811</f>
        <v>Paneer</v>
      </c>
      <c r="E1811" s="13">
        <f>VALUE(Txn_Details!J1811)</f>
        <v>2</v>
      </c>
      <c r="F1811" s="13">
        <f>value(Txn_Details!K1811)</f>
        <v>80</v>
      </c>
    </row>
    <row r="1812">
      <c r="A1812" s="13" t="str">
        <f>Txn_Details!G1812</f>
        <v>ORDER1095</v>
      </c>
      <c r="B1812" s="14">
        <f>Txn_Details!F1812</f>
        <v>45396</v>
      </c>
      <c r="C1812" s="13" t="str">
        <f>Txn_Details!H1812</f>
        <v>CUST4022</v>
      </c>
      <c r="D1812" s="13" t="str">
        <f>Txn_Details!I1812</f>
        <v>Butter</v>
      </c>
      <c r="E1812" s="13">
        <f>VALUE(Txn_Details!J1812)</f>
        <v>1</v>
      </c>
      <c r="F1812" s="13">
        <f>value(Txn_Details!K1812)</f>
        <v>125</v>
      </c>
    </row>
    <row r="1813">
      <c r="A1813" s="13" t="str">
        <f>Txn_Details!G1813</f>
        <v>ORDER1095</v>
      </c>
      <c r="B1813" s="14">
        <f>Txn_Details!F1813</f>
        <v>45396</v>
      </c>
      <c r="C1813" s="13" t="str">
        <f>Txn_Details!H1813</f>
        <v>CUST4022</v>
      </c>
      <c r="D1813" s="13" t="str">
        <f>Txn_Details!I1813</f>
        <v>CheeseSlices</v>
      </c>
      <c r="E1813" s="13">
        <f>VALUE(Txn_Details!J1813)</f>
        <v>1</v>
      </c>
      <c r="F1813" s="13">
        <f>value(Txn_Details!K1813)</f>
        <v>60</v>
      </c>
    </row>
    <row r="1814">
      <c r="A1814" s="13" t="str">
        <f>Txn_Details!G1814</f>
        <v>ORDER1094</v>
      </c>
      <c r="B1814" s="14">
        <f>Txn_Details!F1814</f>
        <v>45396</v>
      </c>
      <c r="C1814" s="13" t="str">
        <f>Txn_Details!H1814</f>
        <v>CUST2188</v>
      </c>
      <c r="D1814" s="13" t="str">
        <f>Txn_Details!I1814</f>
        <v>Sugar</v>
      </c>
      <c r="E1814" s="13">
        <f>VALUE(Txn_Details!J1814)</f>
        <v>1</v>
      </c>
      <c r="F1814" s="13">
        <f>value(Txn_Details!K1814)</f>
        <v>22.5</v>
      </c>
    </row>
    <row r="1815">
      <c r="A1815" s="13" t="str">
        <f>Txn_Details!G1815</f>
        <v>ORDER1094</v>
      </c>
      <c r="B1815" s="14">
        <f>Txn_Details!F1815</f>
        <v>45396</v>
      </c>
      <c r="C1815" s="13" t="str">
        <f>Txn_Details!H1815</f>
        <v>CUST2188</v>
      </c>
      <c r="D1815" s="13" t="str">
        <f>Txn_Details!I1815</f>
        <v>CookingOil</v>
      </c>
      <c r="E1815" s="13">
        <f>VALUE(Txn_Details!J1815)</f>
        <v>1</v>
      </c>
      <c r="F1815" s="13">
        <f>value(Txn_Details!K1815)</f>
        <v>75</v>
      </c>
    </row>
    <row r="1816">
      <c r="A1816" s="13" t="str">
        <f>Txn_Details!G1816</f>
        <v>ORDER1093</v>
      </c>
      <c r="B1816" s="14">
        <f>Txn_Details!F1816</f>
        <v>45396</v>
      </c>
      <c r="C1816" s="13" t="str">
        <f>Txn_Details!H1816</f>
        <v>CUST9482</v>
      </c>
      <c r="D1816" s="13" t="str">
        <f>Txn_Details!I1816</f>
        <v>TeaLeaves</v>
      </c>
      <c r="E1816" s="13">
        <f>VALUE(Txn_Details!J1816)</f>
        <v>1</v>
      </c>
      <c r="F1816" s="13">
        <f>value(Txn_Details!K1816)</f>
        <v>60</v>
      </c>
    </row>
    <row r="1817">
      <c r="A1817" s="13" t="str">
        <f>Txn_Details!G1817</f>
        <v>ORDER1093</v>
      </c>
      <c r="B1817" s="14">
        <f>Txn_Details!F1817</f>
        <v>45396</v>
      </c>
      <c r="C1817" s="13" t="str">
        <f>Txn_Details!H1817</f>
        <v>CUST9482</v>
      </c>
      <c r="D1817" s="13" t="str">
        <f>Txn_Details!I1817</f>
        <v>CoffeePowder</v>
      </c>
      <c r="E1817" s="13">
        <f>VALUE(Txn_Details!J1817)</f>
        <v>2</v>
      </c>
      <c r="F1817" s="13">
        <f>value(Txn_Details!K1817)</f>
        <v>90</v>
      </c>
    </row>
    <row r="1818">
      <c r="A1818" s="13" t="str">
        <f>Txn_Details!G1818</f>
        <v>ORDER1092</v>
      </c>
      <c r="B1818" s="14">
        <f>Txn_Details!F1818</f>
        <v>45396</v>
      </c>
      <c r="C1818" s="13" t="str">
        <f>Txn_Details!H1818</f>
        <v>CUST2169</v>
      </c>
      <c r="D1818" s="13" t="str">
        <f>Txn_Details!I1818</f>
        <v>Biscuits</v>
      </c>
      <c r="E1818" s="13">
        <f>VALUE(Txn_Details!J1818)</f>
        <v>1</v>
      </c>
      <c r="F1818" s="13">
        <f>value(Txn_Details!K1818)</f>
        <v>20</v>
      </c>
    </row>
    <row r="1819">
      <c r="A1819" s="13" t="str">
        <f>Txn_Details!G1819</f>
        <v>ORDER1092</v>
      </c>
      <c r="B1819" s="14">
        <f>Txn_Details!F1819</f>
        <v>45396</v>
      </c>
      <c r="C1819" s="13" t="str">
        <f>Txn_Details!H1819</f>
        <v>CUST2169</v>
      </c>
      <c r="D1819" s="13" t="str">
        <f>Txn_Details!I1819</f>
        <v>Chocolates</v>
      </c>
      <c r="E1819" s="13">
        <f>VALUE(Txn_Details!J1819)</f>
        <v>2</v>
      </c>
      <c r="F1819" s="13">
        <f>value(Txn_Details!K1819)</f>
        <v>100</v>
      </c>
    </row>
    <row r="1820">
      <c r="A1820" s="13" t="str">
        <f>Txn_Details!G1820</f>
        <v>ORDER1091</v>
      </c>
      <c r="B1820" s="14">
        <f>Txn_Details!F1820</f>
        <v>45396</v>
      </c>
      <c r="C1820" s="13" t="str">
        <f>Txn_Details!H1820</f>
        <v>CUST8355</v>
      </c>
      <c r="D1820" s="13" t="str">
        <f>Txn_Details!I1820</f>
        <v>IceCream</v>
      </c>
      <c r="E1820" s="13">
        <f>VALUE(Txn_Details!J1820)</f>
        <v>1</v>
      </c>
      <c r="F1820" s="13">
        <f>value(Txn_Details!K1820)</f>
        <v>90</v>
      </c>
    </row>
    <row r="1821">
      <c r="A1821" s="13" t="str">
        <f>Txn_Details!G1821</f>
        <v>ORDER1091</v>
      </c>
      <c r="B1821" s="14">
        <f>Txn_Details!F1821</f>
        <v>45396</v>
      </c>
      <c r="C1821" s="13" t="str">
        <f>Txn_Details!H1821</f>
        <v>CUST8355</v>
      </c>
      <c r="D1821" s="13" t="str">
        <f>Txn_Details!I1821</f>
        <v>SoftDrink</v>
      </c>
      <c r="E1821" s="13">
        <f>VALUE(Txn_Details!J1821)</f>
        <v>1</v>
      </c>
      <c r="F1821" s="13">
        <f>value(Txn_Details!K1821)</f>
        <v>50</v>
      </c>
    </row>
    <row r="1822">
      <c r="A1822" s="13" t="str">
        <f>Txn_Details!G1822</f>
        <v>ORDER1090</v>
      </c>
      <c r="B1822" s="14">
        <f>Txn_Details!F1822</f>
        <v>45396</v>
      </c>
      <c r="C1822" s="13" t="str">
        <f>Txn_Details!H1822</f>
        <v>CUST2169</v>
      </c>
      <c r="D1822" s="13" t="str">
        <f>Txn_Details!I1822</f>
        <v>BasmatiRice</v>
      </c>
      <c r="E1822" s="13">
        <f>VALUE(Txn_Details!J1822)</f>
        <v>1</v>
      </c>
      <c r="F1822" s="13">
        <f>value(Txn_Details!K1822)</f>
        <v>60</v>
      </c>
    </row>
    <row r="1823">
      <c r="A1823" s="13" t="str">
        <f>Txn_Details!G1823</f>
        <v>ORDER1090</v>
      </c>
      <c r="B1823" s="14">
        <f>Txn_Details!F1823</f>
        <v>45396</v>
      </c>
      <c r="C1823" s="13" t="str">
        <f>Txn_Details!H1823</f>
        <v>CUST2169</v>
      </c>
      <c r="D1823" s="13" t="str">
        <f>Txn_Details!I1823</f>
        <v>WholeWheatBread</v>
      </c>
      <c r="E1823" s="13">
        <f>VALUE(Txn_Details!J1823)</f>
        <v>1</v>
      </c>
      <c r="F1823" s="13">
        <f>value(Txn_Details!K1823)</f>
        <v>20</v>
      </c>
    </row>
    <row r="1824">
      <c r="A1824" s="13" t="str">
        <f>Txn_Details!G1824</f>
        <v>ORDER1089</v>
      </c>
      <c r="B1824" s="14">
        <f>Txn_Details!F1824</f>
        <v>45396</v>
      </c>
      <c r="C1824" s="13" t="str">
        <f>Txn_Details!H1824</f>
        <v>CUST8244</v>
      </c>
      <c r="D1824" s="13" t="str">
        <f>Txn_Details!I1824</f>
        <v>FreshMilk</v>
      </c>
      <c r="E1824" s="13">
        <f>VALUE(Txn_Details!J1824)</f>
        <v>2</v>
      </c>
      <c r="F1824" s="13">
        <f>value(Txn_Details!K1824)</f>
        <v>60</v>
      </c>
    </row>
    <row r="1825">
      <c r="A1825" s="13" t="str">
        <f>Txn_Details!G1825</f>
        <v>ORDER1089</v>
      </c>
      <c r="B1825" s="14">
        <f>Txn_Details!F1825</f>
        <v>45396</v>
      </c>
      <c r="C1825" s="13" t="str">
        <f>Txn_Details!H1825</f>
        <v>CUST8244</v>
      </c>
      <c r="D1825" s="13" t="str">
        <f>Txn_Details!I1825</f>
        <v>Eggs</v>
      </c>
      <c r="E1825" s="13">
        <f>VALUE(Txn_Details!J1825)</f>
        <v>1</v>
      </c>
      <c r="F1825" s="13">
        <f>value(Txn_Details!K1825)</f>
        <v>40</v>
      </c>
    </row>
    <row r="1826">
      <c r="A1826" s="13" t="str">
        <f>Txn_Details!G1826</f>
        <v>ORDER1088</v>
      </c>
      <c r="B1826" s="14">
        <f>Txn_Details!F1826</f>
        <v>45395</v>
      </c>
      <c r="C1826" s="13" t="str">
        <f>Txn_Details!H1826</f>
        <v>CUST7498</v>
      </c>
      <c r="D1826" s="13" t="str">
        <f>Txn_Details!I1826</f>
        <v>ChickenBreast</v>
      </c>
      <c r="E1826" s="13">
        <f>VALUE(Txn_Details!J1826)</f>
        <v>1</v>
      </c>
      <c r="F1826" s="13">
        <f>value(Txn_Details!K1826)</f>
        <v>125</v>
      </c>
    </row>
    <row r="1827">
      <c r="A1827" s="13" t="str">
        <f>Txn_Details!G1827</f>
        <v>ORDER1088</v>
      </c>
      <c r="B1827" s="14">
        <f>Txn_Details!F1827</f>
        <v>45395</v>
      </c>
      <c r="C1827" s="13" t="str">
        <f>Txn_Details!H1827</f>
        <v>CUST7498</v>
      </c>
      <c r="D1827" s="13" t="str">
        <f>Txn_Details!I1827</f>
        <v>Apples</v>
      </c>
      <c r="E1827" s="13">
        <f>VALUE(Txn_Details!J1827)</f>
        <v>1</v>
      </c>
      <c r="F1827" s="13">
        <f>value(Txn_Details!K1827)</f>
        <v>75</v>
      </c>
    </row>
    <row r="1828">
      <c r="A1828" s="13" t="str">
        <f>Txn_Details!G1828</f>
        <v>ORDER1087</v>
      </c>
      <c r="B1828" s="14">
        <f>Txn_Details!F1828</f>
        <v>45395</v>
      </c>
      <c r="C1828" s="13" t="str">
        <f>Txn_Details!H1828</f>
        <v>CUST8244</v>
      </c>
      <c r="D1828" s="13" t="str">
        <f>Txn_Details!I1828</f>
        <v>Bananas</v>
      </c>
      <c r="E1828" s="13">
        <f>VALUE(Txn_Details!J1828)</f>
        <v>2</v>
      </c>
      <c r="F1828" s="13">
        <f>value(Txn_Details!K1828)</f>
        <v>50</v>
      </c>
    </row>
    <row r="1829">
      <c r="A1829" s="13" t="str">
        <f>Txn_Details!G1829</f>
        <v>ORDER1087</v>
      </c>
      <c r="B1829" s="14">
        <f>Txn_Details!F1829</f>
        <v>45395</v>
      </c>
      <c r="C1829" s="13" t="str">
        <f>Txn_Details!H1829</f>
        <v>CUST8244</v>
      </c>
      <c r="D1829" s="13" t="str">
        <f>Txn_Details!I1829</f>
        <v>Potatoes</v>
      </c>
      <c r="E1829" s="13">
        <f>VALUE(Txn_Details!J1829)</f>
        <v>1</v>
      </c>
      <c r="F1829" s="13">
        <f>value(Txn_Details!K1829)</f>
        <v>15</v>
      </c>
    </row>
    <row r="1830">
      <c r="A1830" s="13" t="str">
        <f>Txn_Details!G1830</f>
        <v>ORDER1086</v>
      </c>
      <c r="B1830" s="14">
        <f>Txn_Details!F1830</f>
        <v>45395</v>
      </c>
      <c r="C1830" s="13" t="str">
        <f>Txn_Details!H1830</f>
        <v>CUST2169</v>
      </c>
      <c r="D1830" s="13" t="str">
        <f>Txn_Details!I1830</f>
        <v>Onions</v>
      </c>
      <c r="E1830" s="13">
        <f>VALUE(Txn_Details!J1830)</f>
        <v>1</v>
      </c>
      <c r="F1830" s="13">
        <f>value(Txn_Details!K1830)</f>
        <v>12.5</v>
      </c>
    </row>
    <row r="1831">
      <c r="A1831" s="13" t="str">
        <f>Txn_Details!G1831</f>
        <v>ORDER1086</v>
      </c>
      <c r="B1831" s="14">
        <f>Txn_Details!F1831</f>
        <v>45395</v>
      </c>
      <c r="C1831" s="13" t="str">
        <f>Txn_Details!H1831</f>
        <v>CUST2169</v>
      </c>
      <c r="D1831" s="13" t="str">
        <f>Txn_Details!I1831</f>
        <v>Paneer</v>
      </c>
      <c r="E1831" s="13">
        <f>VALUE(Txn_Details!J1831)</f>
        <v>1</v>
      </c>
      <c r="F1831" s="13">
        <f>value(Txn_Details!K1831)</f>
        <v>40</v>
      </c>
    </row>
    <row r="1832">
      <c r="A1832" s="13" t="str">
        <f>Txn_Details!G1832</f>
        <v>ORDER1085</v>
      </c>
      <c r="B1832" s="14">
        <f>Txn_Details!F1832</f>
        <v>45395</v>
      </c>
      <c r="C1832" s="13" t="str">
        <f>Txn_Details!H1832</f>
        <v>CUST6210</v>
      </c>
      <c r="D1832" s="13" t="str">
        <f>Txn_Details!I1832</f>
        <v>Butter</v>
      </c>
      <c r="E1832" s="13">
        <f>VALUE(Txn_Details!J1832)</f>
        <v>1</v>
      </c>
      <c r="F1832" s="13">
        <f>value(Txn_Details!K1832)</f>
        <v>125</v>
      </c>
    </row>
    <row r="1833">
      <c r="A1833" s="13" t="str">
        <f>Txn_Details!G1833</f>
        <v>ORDER1085</v>
      </c>
      <c r="B1833" s="14">
        <f>Txn_Details!F1833</f>
        <v>45395</v>
      </c>
      <c r="C1833" s="13" t="str">
        <f>Txn_Details!H1833</f>
        <v>CUST6210</v>
      </c>
      <c r="D1833" s="13" t="str">
        <f>Txn_Details!I1833</f>
        <v>CheeseSlices</v>
      </c>
      <c r="E1833" s="13">
        <f>VALUE(Txn_Details!J1833)</f>
        <v>1</v>
      </c>
      <c r="F1833" s="13">
        <f>value(Txn_Details!K1833)</f>
        <v>60</v>
      </c>
    </row>
    <row r="1834">
      <c r="A1834" s="13" t="str">
        <f>Txn_Details!G1834</f>
        <v>ORDER1084</v>
      </c>
      <c r="B1834" s="14">
        <f>Txn_Details!F1834</f>
        <v>45395</v>
      </c>
      <c r="C1834" s="13" t="str">
        <f>Txn_Details!H1834</f>
        <v>CUST4923</v>
      </c>
      <c r="D1834" s="13" t="str">
        <f>Txn_Details!I1834</f>
        <v>Sugar</v>
      </c>
      <c r="E1834" s="13">
        <f>VALUE(Txn_Details!J1834)</f>
        <v>1</v>
      </c>
      <c r="F1834" s="13">
        <f>value(Txn_Details!K1834)</f>
        <v>22.5</v>
      </c>
    </row>
    <row r="1835">
      <c r="A1835" s="13" t="str">
        <f>Txn_Details!G1835</f>
        <v>ORDER1084</v>
      </c>
      <c r="B1835" s="14">
        <f>Txn_Details!F1835</f>
        <v>45395</v>
      </c>
      <c r="C1835" s="13" t="str">
        <f>Txn_Details!H1835</f>
        <v>CUST4923</v>
      </c>
      <c r="D1835" s="13" t="str">
        <f>Txn_Details!I1835</f>
        <v>CookingOil</v>
      </c>
      <c r="E1835" s="13">
        <f>VALUE(Txn_Details!J1835)</f>
        <v>2</v>
      </c>
      <c r="F1835" s="13">
        <f>value(Txn_Details!K1835)</f>
        <v>150</v>
      </c>
    </row>
    <row r="1836">
      <c r="A1836" s="13" t="str">
        <f>Txn_Details!G1836</f>
        <v>ORDER1083</v>
      </c>
      <c r="B1836" s="14">
        <f>Txn_Details!F1836</f>
        <v>45395</v>
      </c>
      <c r="C1836" s="13" t="str">
        <f>Txn_Details!H1836</f>
        <v>CUST7461</v>
      </c>
      <c r="D1836" s="13" t="str">
        <f>Txn_Details!I1836</f>
        <v>TeaLeaves</v>
      </c>
      <c r="E1836" s="13">
        <f>VALUE(Txn_Details!J1836)</f>
        <v>2</v>
      </c>
      <c r="F1836" s="13">
        <f>value(Txn_Details!K1836)</f>
        <v>120</v>
      </c>
    </row>
    <row r="1837">
      <c r="A1837" s="13" t="str">
        <f>Txn_Details!G1837</f>
        <v>ORDER1083</v>
      </c>
      <c r="B1837" s="14">
        <f>Txn_Details!F1837</f>
        <v>45395</v>
      </c>
      <c r="C1837" s="13" t="str">
        <f>Txn_Details!H1837</f>
        <v>CUST7461</v>
      </c>
      <c r="D1837" s="13" t="str">
        <f>Txn_Details!I1837</f>
        <v>CoffeePowder</v>
      </c>
      <c r="E1837" s="13">
        <f>VALUE(Txn_Details!J1837)</f>
        <v>1</v>
      </c>
      <c r="F1837" s="13">
        <f>value(Txn_Details!K1837)</f>
        <v>45</v>
      </c>
    </row>
    <row r="1838">
      <c r="A1838" s="13" t="str">
        <f>Txn_Details!G1838</f>
        <v>ORDER1082</v>
      </c>
      <c r="B1838" s="14">
        <f>Txn_Details!F1838</f>
        <v>45395</v>
      </c>
      <c r="C1838" s="13" t="str">
        <f>Txn_Details!H1838</f>
        <v>CUST7429</v>
      </c>
      <c r="D1838" s="13" t="str">
        <f>Txn_Details!I1838</f>
        <v>Biscuits</v>
      </c>
      <c r="E1838" s="13">
        <f>VALUE(Txn_Details!J1838)</f>
        <v>1</v>
      </c>
      <c r="F1838" s="13">
        <f>value(Txn_Details!K1838)</f>
        <v>20</v>
      </c>
    </row>
    <row r="1839">
      <c r="A1839" s="13" t="str">
        <f>Txn_Details!G1839</f>
        <v>ORDER1082</v>
      </c>
      <c r="B1839" s="14">
        <f>Txn_Details!F1839</f>
        <v>45395</v>
      </c>
      <c r="C1839" s="13" t="str">
        <f>Txn_Details!H1839</f>
        <v>CUST7429</v>
      </c>
      <c r="D1839" s="13" t="str">
        <f>Txn_Details!I1839</f>
        <v>Chocolates</v>
      </c>
      <c r="E1839" s="13">
        <f>VALUE(Txn_Details!J1839)</f>
        <v>1</v>
      </c>
      <c r="F1839" s="13">
        <f>value(Txn_Details!K1839)</f>
        <v>50</v>
      </c>
    </row>
    <row r="1840">
      <c r="A1840" s="13" t="str">
        <f>Txn_Details!G1840</f>
        <v>ORDER1081</v>
      </c>
      <c r="B1840" s="14">
        <f>Txn_Details!F1840</f>
        <v>45394</v>
      </c>
      <c r="C1840" s="13" t="str">
        <f>Txn_Details!H1840</f>
        <v>CUST2970</v>
      </c>
      <c r="D1840" s="13" t="str">
        <f>Txn_Details!I1840</f>
        <v>IceCream</v>
      </c>
      <c r="E1840" s="13">
        <f>VALUE(Txn_Details!J1840)</f>
        <v>1</v>
      </c>
      <c r="F1840" s="13">
        <f>value(Txn_Details!K1840)</f>
        <v>90</v>
      </c>
    </row>
    <row r="1841">
      <c r="A1841" s="13" t="str">
        <f>Txn_Details!G1841</f>
        <v>ORDER1081</v>
      </c>
      <c r="B1841" s="14">
        <f>Txn_Details!F1841</f>
        <v>45394</v>
      </c>
      <c r="C1841" s="13" t="str">
        <f>Txn_Details!H1841</f>
        <v>CUST2970</v>
      </c>
      <c r="D1841" s="13" t="str">
        <f>Txn_Details!I1841</f>
        <v>SoftDrink</v>
      </c>
      <c r="E1841" s="13">
        <f>VALUE(Txn_Details!J1841)</f>
        <v>1</v>
      </c>
      <c r="F1841" s="13">
        <f>value(Txn_Details!K1841)</f>
        <v>50</v>
      </c>
    </row>
    <row r="1842">
      <c r="A1842" s="13" t="str">
        <f>Txn_Details!G1842</f>
        <v>ORDER1080</v>
      </c>
      <c r="B1842" s="14">
        <f>Txn_Details!F1842</f>
        <v>45394</v>
      </c>
      <c r="C1842" s="13" t="str">
        <f>Txn_Details!H1842</f>
        <v>CUST5067</v>
      </c>
      <c r="D1842" s="13" t="str">
        <f>Txn_Details!I1842</f>
        <v>BasmatiRice</v>
      </c>
      <c r="E1842" s="13">
        <f>VALUE(Txn_Details!J1842)</f>
        <v>2</v>
      </c>
      <c r="F1842" s="13">
        <f>value(Txn_Details!K1842)</f>
        <v>120</v>
      </c>
    </row>
    <row r="1843">
      <c r="A1843" s="13" t="str">
        <f>Txn_Details!G1843</f>
        <v>ORDER1080</v>
      </c>
      <c r="B1843" s="14">
        <f>Txn_Details!F1843</f>
        <v>45394</v>
      </c>
      <c r="C1843" s="13" t="str">
        <f>Txn_Details!H1843</f>
        <v>CUST5067</v>
      </c>
      <c r="D1843" s="13" t="str">
        <f>Txn_Details!I1843</f>
        <v>WholeWheatBread</v>
      </c>
      <c r="E1843" s="13">
        <f>VALUE(Txn_Details!J1843)</f>
        <v>1</v>
      </c>
      <c r="F1843" s="13">
        <f>value(Txn_Details!K1843)</f>
        <v>20</v>
      </c>
    </row>
    <row r="1844">
      <c r="A1844" s="13" t="str">
        <f>Txn_Details!G1844</f>
        <v>ORDER1079</v>
      </c>
      <c r="B1844" s="14">
        <f>Txn_Details!F1844</f>
        <v>45394</v>
      </c>
      <c r="C1844" s="13" t="str">
        <f>Txn_Details!H1844</f>
        <v>CUST4271</v>
      </c>
      <c r="D1844" s="13" t="str">
        <f>Txn_Details!I1844</f>
        <v>FreshMilk</v>
      </c>
      <c r="E1844" s="13">
        <f>VALUE(Txn_Details!J1844)</f>
        <v>1</v>
      </c>
      <c r="F1844" s="13">
        <f>value(Txn_Details!K1844)</f>
        <v>30</v>
      </c>
    </row>
    <row r="1845">
      <c r="A1845" s="13" t="str">
        <f>Txn_Details!G1845</f>
        <v>ORDER1079</v>
      </c>
      <c r="B1845" s="14">
        <f>Txn_Details!F1845</f>
        <v>45394</v>
      </c>
      <c r="C1845" s="13" t="str">
        <f>Txn_Details!H1845</f>
        <v>CUST4271</v>
      </c>
      <c r="D1845" s="13" t="str">
        <f>Txn_Details!I1845</f>
        <v>Eggs</v>
      </c>
      <c r="E1845" s="13">
        <f>VALUE(Txn_Details!J1845)</f>
        <v>1</v>
      </c>
      <c r="F1845" s="13">
        <f>value(Txn_Details!K1845)</f>
        <v>40</v>
      </c>
    </row>
    <row r="1846">
      <c r="A1846" s="13" t="str">
        <f>Txn_Details!G1846</f>
        <v>ORDER1078</v>
      </c>
      <c r="B1846" s="14">
        <f>Txn_Details!F1846</f>
        <v>45394</v>
      </c>
      <c r="C1846" s="13" t="str">
        <f>Txn_Details!H1846</f>
        <v>CUST1514</v>
      </c>
      <c r="D1846" s="13" t="str">
        <f>Txn_Details!I1846</f>
        <v>ChickenBreast</v>
      </c>
      <c r="E1846" s="13">
        <f>VALUE(Txn_Details!J1846)</f>
        <v>1</v>
      </c>
      <c r="F1846" s="13">
        <f>value(Txn_Details!K1846)</f>
        <v>125</v>
      </c>
    </row>
    <row r="1847">
      <c r="A1847" s="13" t="str">
        <f>Txn_Details!G1847</f>
        <v>ORDER1078</v>
      </c>
      <c r="B1847" s="14">
        <f>Txn_Details!F1847</f>
        <v>45394</v>
      </c>
      <c r="C1847" s="13" t="str">
        <f>Txn_Details!H1847</f>
        <v>CUST1514</v>
      </c>
      <c r="D1847" s="13" t="str">
        <f>Txn_Details!I1847</f>
        <v>Apples</v>
      </c>
      <c r="E1847" s="13">
        <f>VALUE(Txn_Details!J1847)</f>
        <v>1</v>
      </c>
      <c r="F1847" s="13">
        <f>value(Txn_Details!K1847)</f>
        <v>75</v>
      </c>
    </row>
    <row r="1848">
      <c r="A1848" s="13" t="str">
        <f>Txn_Details!G1848</f>
        <v>ORDER1077</v>
      </c>
      <c r="B1848" s="14">
        <f>Txn_Details!F1848</f>
        <v>45394</v>
      </c>
      <c r="C1848" s="13" t="str">
        <f>Txn_Details!H1848</f>
        <v>CUST5687</v>
      </c>
      <c r="D1848" s="13" t="str">
        <f>Txn_Details!I1848</f>
        <v>Bananas</v>
      </c>
      <c r="E1848" s="13">
        <f>VALUE(Txn_Details!J1848)</f>
        <v>1</v>
      </c>
      <c r="F1848" s="13">
        <f>value(Txn_Details!K1848)</f>
        <v>25</v>
      </c>
    </row>
    <row r="1849">
      <c r="A1849" s="13" t="str">
        <f>Txn_Details!G1849</f>
        <v>ORDER1077</v>
      </c>
      <c r="B1849" s="14">
        <f>Txn_Details!F1849</f>
        <v>45394</v>
      </c>
      <c r="C1849" s="13" t="str">
        <f>Txn_Details!H1849</f>
        <v>CUST5687</v>
      </c>
      <c r="D1849" s="13" t="str">
        <f>Txn_Details!I1849</f>
        <v>Potatoes</v>
      </c>
      <c r="E1849" s="13">
        <f>VALUE(Txn_Details!J1849)</f>
        <v>1</v>
      </c>
      <c r="F1849" s="13">
        <f>value(Txn_Details!K1849)</f>
        <v>15</v>
      </c>
    </row>
    <row r="1850">
      <c r="A1850" s="13" t="str">
        <f>Txn_Details!G1850</f>
        <v>ORDER1076</v>
      </c>
      <c r="B1850" s="14">
        <f>Txn_Details!F1850</f>
        <v>45394</v>
      </c>
      <c r="C1850" s="13" t="str">
        <f>Txn_Details!H1850</f>
        <v>CUST7626</v>
      </c>
      <c r="D1850" s="13" t="str">
        <f>Txn_Details!I1850</f>
        <v>Onions</v>
      </c>
      <c r="E1850" s="13">
        <f>VALUE(Txn_Details!J1850)</f>
        <v>2</v>
      </c>
      <c r="F1850" s="13">
        <f>value(Txn_Details!K1850)</f>
        <v>25</v>
      </c>
    </row>
    <row r="1851">
      <c r="A1851" s="13" t="str">
        <f>Txn_Details!G1851</f>
        <v>ORDER1076</v>
      </c>
      <c r="B1851" s="14">
        <f>Txn_Details!F1851</f>
        <v>45394</v>
      </c>
      <c r="C1851" s="13" t="str">
        <f>Txn_Details!H1851</f>
        <v>CUST7626</v>
      </c>
      <c r="D1851" s="13" t="str">
        <f>Txn_Details!I1851</f>
        <v>Paneer</v>
      </c>
      <c r="E1851" s="13">
        <f>VALUE(Txn_Details!J1851)</f>
        <v>1</v>
      </c>
      <c r="F1851" s="13">
        <f>value(Txn_Details!K1851)</f>
        <v>40</v>
      </c>
    </row>
    <row r="1852">
      <c r="A1852" s="13" t="str">
        <f>Txn_Details!G1852</f>
        <v>ORDER1075</v>
      </c>
      <c r="B1852" s="14">
        <f>Txn_Details!F1852</f>
        <v>45393</v>
      </c>
      <c r="C1852" s="13" t="str">
        <f>Txn_Details!H1852</f>
        <v>CUST3267</v>
      </c>
      <c r="D1852" s="13" t="str">
        <f>Txn_Details!I1852</f>
        <v>Butter</v>
      </c>
      <c r="E1852" s="13">
        <f>VALUE(Txn_Details!J1852)</f>
        <v>1</v>
      </c>
      <c r="F1852" s="13">
        <f>value(Txn_Details!K1852)</f>
        <v>125</v>
      </c>
    </row>
    <row r="1853">
      <c r="A1853" s="13" t="str">
        <f>Txn_Details!G1853</f>
        <v>ORDER1075</v>
      </c>
      <c r="B1853" s="14">
        <f>Txn_Details!F1853</f>
        <v>45393</v>
      </c>
      <c r="C1853" s="13" t="str">
        <f>Txn_Details!H1853</f>
        <v>CUST3267</v>
      </c>
      <c r="D1853" s="13" t="str">
        <f>Txn_Details!I1853</f>
        <v>CheeseSlices</v>
      </c>
      <c r="E1853" s="13">
        <f>VALUE(Txn_Details!J1853)</f>
        <v>1</v>
      </c>
      <c r="F1853" s="13">
        <f>value(Txn_Details!K1853)</f>
        <v>60</v>
      </c>
    </row>
    <row r="1854">
      <c r="A1854" s="13" t="str">
        <f>Txn_Details!G1854</f>
        <v>ORDER1074</v>
      </c>
      <c r="B1854" s="14">
        <f>Txn_Details!F1854</f>
        <v>45393</v>
      </c>
      <c r="C1854" s="13" t="str">
        <f>Txn_Details!H1854</f>
        <v>CUST8814</v>
      </c>
      <c r="D1854" s="13" t="str">
        <f>Txn_Details!I1854</f>
        <v>Sugar</v>
      </c>
      <c r="E1854" s="13">
        <f>VALUE(Txn_Details!J1854)</f>
        <v>1</v>
      </c>
      <c r="F1854" s="13">
        <f>value(Txn_Details!K1854)</f>
        <v>22.5</v>
      </c>
    </row>
    <row r="1855">
      <c r="A1855" s="13" t="str">
        <f>Txn_Details!G1855</f>
        <v>ORDER1074</v>
      </c>
      <c r="B1855" s="14">
        <f>Txn_Details!F1855</f>
        <v>45393</v>
      </c>
      <c r="C1855" s="13" t="str">
        <f>Txn_Details!H1855</f>
        <v>CUST8814</v>
      </c>
      <c r="D1855" s="13" t="str">
        <f>Txn_Details!I1855</f>
        <v>CookingOil</v>
      </c>
      <c r="E1855" s="13">
        <f>VALUE(Txn_Details!J1855)</f>
        <v>1</v>
      </c>
      <c r="F1855" s="13">
        <f>value(Txn_Details!K1855)</f>
        <v>75</v>
      </c>
    </row>
    <row r="1856">
      <c r="A1856" s="13" t="str">
        <f>Txn_Details!G1856</f>
        <v>ORDER1073</v>
      </c>
      <c r="B1856" s="14">
        <f>Txn_Details!F1856</f>
        <v>45393</v>
      </c>
      <c r="C1856" s="13" t="str">
        <f>Txn_Details!H1856</f>
        <v>CUST6327</v>
      </c>
      <c r="D1856" s="13" t="str">
        <f>Txn_Details!I1856</f>
        <v>TeaLeaves</v>
      </c>
      <c r="E1856" s="13">
        <f>VALUE(Txn_Details!J1856)</f>
        <v>1</v>
      </c>
      <c r="F1856" s="13">
        <f>value(Txn_Details!K1856)</f>
        <v>60</v>
      </c>
    </row>
    <row r="1857">
      <c r="A1857" s="13" t="str">
        <f>Txn_Details!G1857</f>
        <v>ORDER1073</v>
      </c>
      <c r="B1857" s="14">
        <f>Txn_Details!F1857</f>
        <v>45393</v>
      </c>
      <c r="C1857" s="13" t="str">
        <f>Txn_Details!H1857</f>
        <v>CUST6327</v>
      </c>
      <c r="D1857" s="13" t="str">
        <f>Txn_Details!I1857</f>
        <v>CoffeePowder</v>
      </c>
      <c r="E1857" s="13">
        <f>VALUE(Txn_Details!J1857)</f>
        <v>1</v>
      </c>
      <c r="F1857" s="13">
        <f>value(Txn_Details!K1857)</f>
        <v>45</v>
      </c>
    </row>
    <row r="1858">
      <c r="A1858" s="13" t="str">
        <f>Txn_Details!G1858</f>
        <v>ORDER1072</v>
      </c>
      <c r="B1858" s="14">
        <f>Txn_Details!F1858</f>
        <v>45393</v>
      </c>
      <c r="C1858" s="13" t="str">
        <f>Txn_Details!H1858</f>
        <v>CUST4759</v>
      </c>
      <c r="D1858" s="13" t="str">
        <f>Txn_Details!I1858</f>
        <v>Biscuits</v>
      </c>
      <c r="E1858" s="13">
        <f>VALUE(Txn_Details!J1858)</f>
        <v>1</v>
      </c>
      <c r="F1858" s="13">
        <f>value(Txn_Details!K1858)</f>
        <v>20</v>
      </c>
    </row>
    <row r="1859">
      <c r="A1859" s="13" t="str">
        <f>Txn_Details!G1859</f>
        <v>ORDER1072</v>
      </c>
      <c r="B1859" s="14">
        <f>Txn_Details!F1859</f>
        <v>45393</v>
      </c>
      <c r="C1859" s="13" t="str">
        <f>Txn_Details!H1859</f>
        <v>CUST4759</v>
      </c>
      <c r="D1859" s="13" t="str">
        <f>Txn_Details!I1859</f>
        <v>Chocolates</v>
      </c>
      <c r="E1859" s="13">
        <f>VALUE(Txn_Details!J1859)</f>
        <v>1</v>
      </c>
      <c r="F1859" s="13">
        <f>value(Txn_Details!K1859)</f>
        <v>50</v>
      </c>
    </row>
    <row r="1860">
      <c r="A1860" s="13" t="str">
        <f>Txn_Details!G1860</f>
        <v>ORDER1071</v>
      </c>
      <c r="B1860" s="14">
        <f>Txn_Details!F1860</f>
        <v>45393</v>
      </c>
      <c r="C1860" s="13" t="str">
        <f>Txn_Details!H1860</f>
        <v>CUST4485</v>
      </c>
      <c r="D1860" s="13" t="str">
        <f>Txn_Details!I1860</f>
        <v>IceCream</v>
      </c>
      <c r="E1860" s="13">
        <f>VALUE(Txn_Details!J1860)</f>
        <v>1</v>
      </c>
      <c r="F1860" s="13">
        <f>value(Txn_Details!K1860)</f>
        <v>90</v>
      </c>
    </row>
    <row r="1861">
      <c r="A1861" s="13" t="str">
        <f>Txn_Details!G1861</f>
        <v>ORDER1071</v>
      </c>
      <c r="B1861" s="14">
        <f>Txn_Details!F1861</f>
        <v>45393</v>
      </c>
      <c r="C1861" s="13" t="str">
        <f>Txn_Details!H1861</f>
        <v>CUST4485</v>
      </c>
      <c r="D1861" s="13" t="str">
        <f>Txn_Details!I1861</f>
        <v>SoftDrink</v>
      </c>
      <c r="E1861" s="13">
        <f>VALUE(Txn_Details!J1861)</f>
        <v>2</v>
      </c>
      <c r="F1861" s="13">
        <f>value(Txn_Details!K1861)</f>
        <v>100</v>
      </c>
    </row>
    <row r="1862">
      <c r="A1862" s="13" t="str">
        <f>Txn_Details!G1862</f>
        <v>ORDER1070</v>
      </c>
      <c r="B1862" s="14">
        <f>Txn_Details!F1862</f>
        <v>45393</v>
      </c>
      <c r="C1862" s="13" t="str">
        <f>Txn_Details!H1862</f>
        <v>CUST9482</v>
      </c>
      <c r="D1862" s="13" t="str">
        <f>Txn_Details!I1862</f>
        <v>BasmatiRice</v>
      </c>
      <c r="E1862" s="13">
        <f>VALUE(Txn_Details!J1862)</f>
        <v>1</v>
      </c>
      <c r="F1862" s="13">
        <f>value(Txn_Details!K1862)</f>
        <v>60</v>
      </c>
    </row>
    <row r="1863">
      <c r="A1863" s="13" t="str">
        <f>Txn_Details!G1863</f>
        <v>ORDER1070</v>
      </c>
      <c r="B1863" s="14">
        <f>Txn_Details!F1863</f>
        <v>45393</v>
      </c>
      <c r="C1863" s="13" t="str">
        <f>Txn_Details!H1863</f>
        <v>CUST9482</v>
      </c>
      <c r="D1863" s="13" t="str">
        <f>Txn_Details!I1863</f>
        <v>WholeWheatBread</v>
      </c>
      <c r="E1863" s="13">
        <f>VALUE(Txn_Details!J1863)</f>
        <v>2</v>
      </c>
      <c r="F1863" s="13">
        <f>value(Txn_Details!K1863)</f>
        <v>40</v>
      </c>
    </row>
    <row r="1864">
      <c r="A1864" s="13" t="str">
        <f>Txn_Details!G1864</f>
        <v>ORDER1069</v>
      </c>
      <c r="B1864" s="14">
        <f>Txn_Details!F1864</f>
        <v>45393</v>
      </c>
      <c r="C1864" s="13" t="str">
        <f>Txn_Details!H1864</f>
        <v>CUST7984</v>
      </c>
      <c r="D1864" s="13" t="str">
        <f>Txn_Details!I1864</f>
        <v>FreshMilk</v>
      </c>
      <c r="E1864" s="13">
        <f>VALUE(Txn_Details!J1864)</f>
        <v>1</v>
      </c>
      <c r="F1864" s="13">
        <f>value(Txn_Details!K1864)</f>
        <v>30</v>
      </c>
    </row>
    <row r="1865">
      <c r="A1865" s="13" t="str">
        <f>Txn_Details!G1865</f>
        <v>ORDER1069</v>
      </c>
      <c r="B1865" s="14">
        <f>Txn_Details!F1865</f>
        <v>45393</v>
      </c>
      <c r="C1865" s="13" t="str">
        <f>Txn_Details!H1865</f>
        <v>CUST7984</v>
      </c>
      <c r="D1865" s="13" t="str">
        <f>Txn_Details!I1865</f>
        <v>Eggs</v>
      </c>
      <c r="E1865" s="13">
        <f>VALUE(Txn_Details!J1865)</f>
        <v>1</v>
      </c>
      <c r="F1865" s="13">
        <f>value(Txn_Details!K1865)</f>
        <v>40</v>
      </c>
    </row>
    <row r="1866">
      <c r="A1866" s="13" t="str">
        <f>Txn_Details!G1866</f>
        <v>ORDER1068</v>
      </c>
      <c r="B1866" s="14">
        <f>Txn_Details!F1866</f>
        <v>45392</v>
      </c>
      <c r="C1866" s="13" t="str">
        <f>Txn_Details!H1866</f>
        <v>CUST8105</v>
      </c>
      <c r="D1866" s="13" t="str">
        <f>Txn_Details!I1866</f>
        <v>ChickenBreast</v>
      </c>
      <c r="E1866" s="13">
        <f>VALUE(Txn_Details!J1866)</f>
        <v>1</v>
      </c>
      <c r="F1866" s="13">
        <f>value(Txn_Details!K1866)</f>
        <v>125</v>
      </c>
    </row>
    <row r="1867">
      <c r="A1867" s="13" t="str">
        <f>Txn_Details!G1867</f>
        <v>ORDER1068</v>
      </c>
      <c r="B1867" s="14">
        <f>Txn_Details!F1867</f>
        <v>45392</v>
      </c>
      <c r="C1867" s="13" t="str">
        <f>Txn_Details!H1867</f>
        <v>CUST8105</v>
      </c>
      <c r="D1867" s="13" t="str">
        <f>Txn_Details!I1867</f>
        <v>Apples</v>
      </c>
      <c r="E1867" s="13">
        <f>VALUE(Txn_Details!J1867)</f>
        <v>1</v>
      </c>
      <c r="F1867" s="13">
        <f>value(Txn_Details!K1867)</f>
        <v>75</v>
      </c>
    </row>
    <row r="1868">
      <c r="A1868" s="13" t="str">
        <f>Txn_Details!G1868</f>
        <v>ORDER1067</v>
      </c>
      <c r="B1868" s="14">
        <f>Txn_Details!F1868</f>
        <v>45392</v>
      </c>
      <c r="C1868" s="13" t="str">
        <f>Txn_Details!H1868</f>
        <v>CUST2188</v>
      </c>
      <c r="D1868" s="13" t="str">
        <f>Txn_Details!I1868</f>
        <v>Bananas</v>
      </c>
      <c r="E1868" s="13">
        <f>VALUE(Txn_Details!J1868)</f>
        <v>1</v>
      </c>
      <c r="F1868" s="13">
        <f>value(Txn_Details!K1868)</f>
        <v>25</v>
      </c>
    </row>
    <row r="1869">
      <c r="A1869" s="13" t="str">
        <f>Txn_Details!G1869</f>
        <v>ORDER1067</v>
      </c>
      <c r="B1869" s="14">
        <f>Txn_Details!F1869</f>
        <v>45392</v>
      </c>
      <c r="C1869" s="13" t="str">
        <f>Txn_Details!H1869</f>
        <v>CUST2188</v>
      </c>
      <c r="D1869" s="13" t="str">
        <f>Txn_Details!I1869</f>
        <v>Potatoes</v>
      </c>
      <c r="E1869" s="13">
        <f>VALUE(Txn_Details!J1869)</f>
        <v>1</v>
      </c>
      <c r="F1869" s="13">
        <f>value(Txn_Details!K1869)</f>
        <v>15</v>
      </c>
    </row>
    <row r="1870">
      <c r="A1870" s="13" t="str">
        <f>Txn_Details!G1870</f>
        <v>ORDER1066</v>
      </c>
      <c r="B1870" s="14">
        <f>Txn_Details!F1870</f>
        <v>45392</v>
      </c>
      <c r="C1870" s="13" t="str">
        <f>Txn_Details!H1870</f>
        <v>CUST6210</v>
      </c>
      <c r="D1870" s="13" t="str">
        <f>Txn_Details!I1870</f>
        <v>Onions</v>
      </c>
      <c r="E1870" s="13">
        <f>VALUE(Txn_Details!J1870)</f>
        <v>1</v>
      </c>
      <c r="F1870" s="13">
        <f>value(Txn_Details!K1870)</f>
        <v>12.5</v>
      </c>
    </row>
    <row r="1871">
      <c r="A1871" s="13" t="str">
        <f>Txn_Details!G1871</f>
        <v>ORDER1066</v>
      </c>
      <c r="B1871" s="14">
        <f>Txn_Details!F1871</f>
        <v>45392</v>
      </c>
      <c r="C1871" s="13" t="str">
        <f>Txn_Details!H1871</f>
        <v>CUST6210</v>
      </c>
      <c r="D1871" s="13" t="str">
        <f>Txn_Details!I1871</f>
        <v>Paneer</v>
      </c>
      <c r="E1871" s="13">
        <f>VALUE(Txn_Details!J1871)</f>
        <v>1</v>
      </c>
      <c r="F1871" s="13">
        <f>value(Txn_Details!K1871)</f>
        <v>40</v>
      </c>
    </row>
    <row r="1872">
      <c r="A1872" s="13" t="str">
        <f>Txn_Details!G1872</f>
        <v>ORDER1065</v>
      </c>
      <c r="B1872" s="14">
        <f>Txn_Details!F1872</f>
        <v>45392</v>
      </c>
      <c r="C1872" s="13" t="str">
        <f>Txn_Details!H1872</f>
        <v>CUST2391</v>
      </c>
      <c r="D1872" s="13" t="str">
        <f>Txn_Details!I1872</f>
        <v>Butter</v>
      </c>
      <c r="E1872" s="13">
        <f>VALUE(Txn_Details!J1872)</f>
        <v>1</v>
      </c>
      <c r="F1872" s="13">
        <f>value(Txn_Details!K1872)</f>
        <v>125</v>
      </c>
    </row>
    <row r="1873">
      <c r="A1873" s="13" t="str">
        <f>Txn_Details!G1873</f>
        <v>ORDER1065</v>
      </c>
      <c r="B1873" s="14">
        <f>Txn_Details!F1873</f>
        <v>45392</v>
      </c>
      <c r="C1873" s="13" t="str">
        <f>Txn_Details!H1873</f>
        <v>CUST2391</v>
      </c>
      <c r="D1873" s="13" t="str">
        <f>Txn_Details!I1873</f>
        <v>CheeseSlices</v>
      </c>
      <c r="E1873" s="13">
        <f>VALUE(Txn_Details!J1873)</f>
        <v>2</v>
      </c>
      <c r="F1873" s="13">
        <f>value(Txn_Details!K1873)</f>
        <v>120</v>
      </c>
    </row>
    <row r="1874">
      <c r="A1874" s="13" t="str">
        <f>Txn_Details!G1874</f>
        <v>ORDER1064</v>
      </c>
      <c r="B1874" s="14">
        <f>Txn_Details!F1874</f>
        <v>45392</v>
      </c>
      <c r="C1874" s="13" t="str">
        <f>Txn_Details!H1874</f>
        <v>CUST5349</v>
      </c>
      <c r="D1874" s="13" t="str">
        <f>Txn_Details!I1874</f>
        <v>Sugar</v>
      </c>
      <c r="E1874" s="13">
        <f>VALUE(Txn_Details!J1874)</f>
        <v>1</v>
      </c>
      <c r="F1874" s="13">
        <f>value(Txn_Details!K1874)</f>
        <v>22.5</v>
      </c>
    </row>
    <row r="1875">
      <c r="A1875" s="13" t="str">
        <f>Txn_Details!G1875</f>
        <v>ORDER1064</v>
      </c>
      <c r="B1875" s="14">
        <f>Txn_Details!F1875</f>
        <v>45392</v>
      </c>
      <c r="C1875" s="13" t="str">
        <f>Txn_Details!H1875</f>
        <v>CUST5349</v>
      </c>
      <c r="D1875" s="13" t="str">
        <f>Txn_Details!I1875</f>
        <v>CookingOil</v>
      </c>
      <c r="E1875" s="13">
        <f>VALUE(Txn_Details!J1875)</f>
        <v>1</v>
      </c>
      <c r="F1875" s="13">
        <f>value(Txn_Details!K1875)</f>
        <v>75</v>
      </c>
    </row>
    <row r="1876">
      <c r="A1876" s="13" t="str">
        <f>Txn_Details!G1876</f>
        <v>ORDER1063</v>
      </c>
      <c r="B1876" s="14">
        <f>Txn_Details!F1876</f>
        <v>45392</v>
      </c>
      <c r="C1876" s="13" t="str">
        <f>Txn_Details!H1876</f>
        <v>CUST5067</v>
      </c>
      <c r="D1876" s="13" t="str">
        <f>Txn_Details!I1876</f>
        <v>TeaLeaves</v>
      </c>
      <c r="E1876" s="13">
        <f>VALUE(Txn_Details!J1876)</f>
        <v>1</v>
      </c>
      <c r="F1876" s="13">
        <f>value(Txn_Details!K1876)</f>
        <v>60</v>
      </c>
    </row>
    <row r="1877">
      <c r="A1877" s="13" t="str">
        <f>Txn_Details!G1877</f>
        <v>ORDER1063</v>
      </c>
      <c r="B1877" s="14">
        <f>Txn_Details!F1877</f>
        <v>45392</v>
      </c>
      <c r="C1877" s="13" t="str">
        <f>Txn_Details!H1877</f>
        <v>CUST5067</v>
      </c>
      <c r="D1877" s="13" t="str">
        <f>Txn_Details!I1877</f>
        <v>CoffeePowder</v>
      </c>
      <c r="E1877" s="13">
        <f>VALUE(Txn_Details!J1877)</f>
        <v>1</v>
      </c>
      <c r="F1877" s="13">
        <f>value(Txn_Details!K1877)</f>
        <v>45</v>
      </c>
    </row>
    <row r="1878">
      <c r="A1878" s="13" t="str">
        <f>Txn_Details!G1878</f>
        <v>ORDER1062</v>
      </c>
      <c r="B1878" s="14">
        <f>Txn_Details!F1878</f>
        <v>45392</v>
      </c>
      <c r="C1878" s="13" t="str">
        <f>Txn_Details!H1878</f>
        <v>CUST8484</v>
      </c>
      <c r="D1878" s="13" t="str">
        <f>Txn_Details!I1878</f>
        <v>Biscuits</v>
      </c>
      <c r="E1878" s="13">
        <f>VALUE(Txn_Details!J1878)</f>
        <v>1</v>
      </c>
      <c r="F1878" s="13">
        <f>value(Txn_Details!K1878)</f>
        <v>20</v>
      </c>
    </row>
    <row r="1879">
      <c r="A1879" s="13" t="str">
        <f>Txn_Details!G1879</f>
        <v>ORDER1062</v>
      </c>
      <c r="B1879" s="14">
        <f>Txn_Details!F1879</f>
        <v>45392</v>
      </c>
      <c r="C1879" s="13" t="str">
        <f>Txn_Details!H1879</f>
        <v>CUST8484</v>
      </c>
      <c r="D1879" s="13" t="str">
        <f>Txn_Details!I1879</f>
        <v>Chocolates</v>
      </c>
      <c r="E1879" s="13">
        <f>VALUE(Txn_Details!J1879)</f>
        <v>1</v>
      </c>
      <c r="F1879" s="13">
        <f>value(Txn_Details!K1879)</f>
        <v>50</v>
      </c>
    </row>
    <row r="1880">
      <c r="A1880" s="13" t="str">
        <f>Txn_Details!G1880</f>
        <v>ORDER1061</v>
      </c>
      <c r="B1880" s="14">
        <f>Txn_Details!F1880</f>
        <v>45391</v>
      </c>
      <c r="C1880" s="13" t="str">
        <f>Txn_Details!H1880</f>
        <v>CUST6570</v>
      </c>
      <c r="D1880" s="13" t="str">
        <f>Txn_Details!I1880</f>
        <v>IceCream</v>
      </c>
      <c r="E1880" s="13">
        <f>VALUE(Txn_Details!J1880)</f>
        <v>1</v>
      </c>
      <c r="F1880" s="13">
        <f>value(Txn_Details!K1880)</f>
        <v>90</v>
      </c>
    </row>
    <row r="1881">
      <c r="A1881" s="13" t="str">
        <f>Txn_Details!G1881</f>
        <v>ORDER1061</v>
      </c>
      <c r="B1881" s="14">
        <f>Txn_Details!F1881</f>
        <v>45391</v>
      </c>
      <c r="C1881" s="13" t="str">
        <f>Txn_Details!H1881</f>
        <v>CUST6570</v>
      </c>
      <c r="D1881" s="13" t="str">
        <f>Txn_Details!I1881</f>
        <v>SoftDrink</v>
      </c>
      <c r="E1881" s="13">
        <f>VALUE(Txn_Details!J1881)</f>
        <v>1</v>
      </c>
      <c r="F1881" s="13">
        <f>value(Txn_Details!K1881)</f>
        <v>50</v>
      </c>
    </row>
    <row r="1882">
      <c r="A1882" s="13" t="str">
        <f>Txn_Details!G1882</f>
        <v>ORDER1060</v>
      </c>
      <c r="B1882" s="14">
        <f>Txn_Details!F1882</f>
        <v>45391</v>
      </c>
      <c r="C1882" s="13" t="str">
        <f>Txn_Details!H1882</f>
        <v>CUST8244</v>
      </c>
      <c r="D1882" s="13" t="str">
        <f>Txn_Details!I1882</f>
        <v>BasmatiRice</v>
      </c>
      <c r="E1882" s="13">
        <f>VALUE(Txn_Details!J1882)</f>
        <v>1</v>
      </c>
      <c r="F1882" s="13">
        <f>value(Txn_Details!K1882)</f>
        <v>60</v>
      </c>
    </row>
    <row r="1883">
      <c r="A1883" s="13" t="str">
        <f>Txn_Details!G1883</f>
        <v>ORDER1060</v>
      </c>
      <c r="B1883" s="14">
        <f>Txn_Details!F1883</f>
        <v>45391</v>
      </c>
      <c r="C1883" s="13" t="str">
        <f>Txn_Details!H1883</f>
        <v>CUST8244</v>
      </c>
      <c r="D1883" s="13" t="str">
        <f>Txn_Details!I1883</f>
        <v>WholeWheatBread</v>
      </c>
      <c r="E1883" s="13">
        <f>VALUE(Txn_Details!J1883)</f>
        <v>1</v>
      </c>
      <c r="F1883" s="13">
        <f>value(Txn_Details!K1883)</f>
        <v>20</v>
      </c>
    </row>
    <row r="1884">
      <c r="A1884" s="13" t="str">
        <f>Txn_Details!G1884</f>
        <v>ORDER1059</v>
      </c>
      <c r="B1884" s="14">
        <f>Txn_Details!F1884</f>
        <v>45391</v>
      </c>
      <c r="C1884" s="13" t="str">
        <f>Txn_Details!H1884</f>
        <v>CUST2970</v>
      </c>
      <c r="D1884" s="13" t="str">
        <f>Txn_Details!I1884</f>
        <v>FreshMilk</v>
      </c>
      <c r="E1884" s="13">
        <f>VALUE(Txn_Details!J1884)</f>
        <v>1</v>
      </c>
      <c r="F1884" s="13">
        <f>value(Txn_Details!K1884)</f>
        <v>30</v>
      </c>
    </row>
    <row r="1885">
      <c r="A1885" s="13" t="str">
        <f>Txn_Details!G1885</f>
        <v>ORDER1059</v>
      </c>
      <c r="B1885" s="14">
        <f>Txn_Details!F1885</f>
        <v>45391</v>
      </c>
      <c r="C1885" s="13" t="str">
        <f>Txn_Details!H1885</f>
        <v>CUST2970</v>
      </c>
      <c r="D1885" s="13" t="str">
        <f>Txn_Details!I1885</f>
        <v>Eggs</v>
      </c>
      <c r="E1885" s="13">
        <f>VALUE(Txn_Details!J1885)</f>
        <v>1</v>
      </c>
      <c r="F1885" s="13">
        <f>value(Txn_Details!K1885)</f>
        <v>40</v>
      </c>
    </row>
    <row r="1886">
      <c r="A1886" s="13" t="str">
        <f>Txn_Details!G1886</f>
        <v>ORDER1058</v>
      </c>
      <c r="B1886" s="14">
        <f>Txn_Details!F1886</f>
        <v>45391</v>
      </c>
      <c r="C1886" s="13" t="str">
        <f>Txn_Details!H1886</f>
        <v>CUST8622</v>
      </c>
      <c r="D1886" s="13" t="str">
        <f>Txn_Details!I1886</f>
        <v>ChickenBreast</v>
      </c>
      <c r="E1886" s="13">
        <f>VALUE(Txn_Details!J1886)</f>
        <v>1</v>
      </c>
      <c r="F1886" s="13">
        <f>value(Txn_Details!K1886)</f>
        <v>125</v>
      </c>
    </row>
    <row r="1887">
      <c r="A1887" s="13" t="str">
        <f>Txn_Details!G1887</f>
        <v>ORDER1058</v>
      </c>
      <c r="B1887" s="14">
        <f>Txn_Details!F1887</f>
        <v>45391</v>
      </c>
      <c r="C1887" s="13" t="str">
        <f>Txn_Details!H1887</f>
        <v>CUST8622</v>
      </c>
      <c r="D1887" s="13" t="str">
        <f>Txn_Details!I1887</f>
        <v>Apples</v>
      </c>
      <c r="E1887" s="13">
        <f>VALUE(Txn_Details!J1887)</f>
        <v>1</v>
      </c>
      <c r="F1887" s="13">
        <f>value(Txn_Details!K1887)</f>
        <v>75</v>
      </c>
    </row>
    <row r="1888">
      <c r="A1888" s="13" t="str">
        <f>Txn_Details!G1888</f>
        <v>ORDER1057</v>
      </c>
      <c r="B1888" s="14">
        <f>Txn_Details!F1888</f>
        <v>45391</v>
      </c>
      <c r="C1888" s="13" t="str">
        <f>Txn_Details!H1888</f>
        <v>CUST2143</v>
      </c>
      <c r="D1888" s="13" t="str">
        <f>Txn_Details!I1888</f>
        <v>Bananas</v>
      </c>
      <c r="E1888" s="13">
        <f>VALUE(Txn_Details!J1888)</f>
        <v>2</v>
      </c>
      <c r="F1888" s="13">
        <f>value(Txn_Details!K1888)</f>
        <v>50</v>
      </c>
    </row>
    <row r="1889">
      <c r="A1889" s="13" t="str">
        <f>Txn_Details!G1889</f>
        <v>ORDER1057</v>
      </c>
      <c r="B1889" s="14">
        <f>Txn_Details!F1889</f>
        <v>45391</v>
      </c>
      <c r="C1889" s="13" t="str">
        <f>Txn_Details!H1889</f>
        <v>CUST2143</v>
      </c>
      <c r="D1889" s="13" t="str">
        <f>Txn_Details!I1889</f>
        <v>Potatoes</v>
      </c>
      <c r="E1889" s="13">
        <f>VALUE(Txn_Details!J1889)</f>
        <v>1</v>
      </c>
      <c r="F1889" s="13">
        <f>value(Txn_Details!K1889)</f>
        <v>15</v>
      </c>
    </row>
    <row r="1890">
      <c r="A1890" s="13" t="str">
        <f>Txn_Details!G1890</f>
        <v>ORDER1056</v>
      </c>
      <c r="B1890" s="14">
        <f>Txn_Details!F1890</f>
        <v>45391</v>
      </c>
      <c r="C1890" s="13" t="str">
        <f>Txn_Details!H1890</f>
        <v>CUST5349</v>
      </c>
      <c r="D1890" s="13" t="str">
        <f>Txn_Details!I1890</f>
        <v>Onions</v>
      </c>
      <c r="E1890" s="13">
        <f>VALUE(Txn_Details!J1890)</f>
        <v>2</v>
      </c>
      <c r="F1890" s="13">
        <f>value(Txn_Details!K1890)</f>
        <v>25</v>
      </c>
    </row>
    <row r="1891">
      <c r="A1891" s="13" t="str">
        <f>Txn_Details!G1891</f>
        <v>ORDER1056</v>
      </c>
      <c r="B1891" s="14">
        <f>Txn_Details!F1891</f>
        <v>45391</v>
      </c>
      <c r="C1891" s="13" t="str">
        <f>Txn_Details!H1891</f>
        <v>CUST5349</v>
      </c>
      <c r="D1891" s="13" t="str">
        <f>Txn_Details!I1891</f>
        <v>Paneer</v>
      </c>
      <c r="E1891" s="13">
        <f>VALUE(Txn_Details!J1891)</f>
        <v>2</v>
      </c>
      <c r="F1891" s="13">
        <f>value(Txn_Details!K1891)</f>
        <v>80</v>
      </c>
    </row>
    <row r="1892">
      <c r="A1892" s="13" t="str">
        <f>Txn_Details!G1892</f>
        <v>ORDER1055</v>
      </c>
      <c r="B1892" s="14">
        <f>Txn_Details!F1892</f>
        <v>45391</v>
      </c>
      <c r="C1892" s="13" t="str">
        <f>Txn_Details!H1892</f>
        <v>CUST8814</v>
      </c>
      <c r="D1892" s="13" t="str">
        <f>Txn_Details!I1892</f>
        <v>Butter</v>
      </c>
      <c r="E1892" s="13">
        <f>VALUE(Txn_Details!J1892)</f>
        <v>1</v>
      </c>
      <c r="F1892" s="13">
        <f>value(Txn_Details!K1892)</f>
        <v>125</v>
      </c>
    </row>
    <row r="1893">
      <c r="A1893" s="13" t="str">
        <f>Txn_Details!G1893</f>
        <v>ORDER1055</v>
      </c>
      <c r="B1893" s="14">
        <f>Txn_Details!F1893</f>
        <v>45391</v>
      </c>
      <c r="C1893" s="13" t="str">
        <f>Txn_Details!H1893</f>
        <v>CUST8814</v>
      </c>
      <c r="D1893" s="13" t="str">
        <f>Txn_Details!I1893</f>
        <v>CheeseSlices</v>
      </c>
      <c r="E1893" s="13">
        <f>VALUE(Txn_Details!J1893)</f>
        <v>1</v>
      </c>
      <c r="F1893" s="13">
        <f>value(Txn_Details!K1893)</f>
        <v>60</v>
      </c>
    </row>
    <row r="1894">
      <c r="A1894" s="13" t="str">
        <f>Txn_Details!G1894</f>
        <v>ORDER1054</v>
      </c>
      <c r="B1894" s="14">
        <f>Txn_Details!F1894</f>
        <v>45391</v>
      </c>
      <c r="C1894" s="13" t="str">
        <f>Txn_Details!H1894</f>
        <v>CUST7626</v>
      </c>
      <c r="D1894" s="13" t="str">
        <f>Txn_Details!I1894</f>
        <v>Sugar</v>
      </c>
      <c r="E1894" s="13">
        <f>VALUE(Txn_Details!J1894)</f>
        <v>1</v>
      </c>
      <c r="F1894" s="13">
        <f>value(Txn_Details!K1894)</f>
        <v>22.5</v>
      </c>
    </row>
    <row r="1895">
      <c r="A1895" s="13" t="str">
        <f>Txn_Details!G1895</f>
        <v>ORDER1054</v>
      </c>
      <c r="B1895" s="14">
        <f>Txn_Details!F1895</f>
        <v>45391</v>
      </c>
      <c r="C1895" s="13" t="str">
        <f>Txn_Details!H1895</f>
        <v>CUST7626</v>
      </c>
      <c r="D1895" s="13" t="str">
        <f>Txn_Details!I1895</f>
        <v>CookingOil</v>
      </c>
      <c r="E1895" s="13">
        <f>VALUE(Txn_Details!J1895)</f>
        <v>1</v>
      </c>
      <c r="F1895" s="13">
        <f>value(Txn_Details!K1895)</f>
        <v>75</v>
      </c>
    </row>
    <row r="1896">
      <c r="A1896" s="13" t="str">
        <f>Txn_Details!G1896</f>
        <v>ORDER1053</v>
      </c>
      <c r="B1896" s="14">
        <f>Txn_Details!F1896</f>
        <v>45390</v>
      </c>
      <c r="C1896" s="13" t="str">
        <f>Txn_Details!H1896</f>
        <v>CUST9582</v>
      </c>
      <c r="D1896" s="13" t="str">
        <f>Txn_Details!I1896</f>
        <v>TeaLeaves</v>
      </c>
      <c r="E1896" s="13">
        <f>VALUE(Txn_Details!J1896)</f>
        <v>1</v>
      </c>
      <c r="F1896" s="13">
        <f>value(Txn_Details!K1896)</f>
        <v>60</v>
      </c>
    </row>
    <row r="1897">
      <c r="A1897" s="13" t="str">
        <f>Txn_Details!G1897</f>
        <v>ORDER1053</v>
      </c>
      <c r="B1897" s="14">
        <f>Txn_Details!F1897</f>
        <v>45390</v>
      </c>
      <c r="C1897" s="13" t="str">
        <f>Txn_Details!H1897</f>
        <v>CUST9582</v>
      </c>
      <c r="D1897" s="13" t="str">
        <f>Txn_Details!I1897</f>
        <v>CoffeePowder</v>
      </c>
      <c r="E1897" s="13">
        <f>VALUE(Txn_Details!J1897)</f>
        <v>1</v>
      </c>
      <c r="F1897" s="13">
        <f>value(Txn_Details!K1897)</f>
        <v>45</v>
      </c>
    </row>
    <row r="1898">
      <c r="A1898" s="13" t="str">
        <f>Txn_Details!G1898</f>
        <v>ORDER1052</v>
      </c>
      <c r="B1898" s="14">
        <f>Txn_Details!F1898</f>
        <v>45390</v>
      </c>
      <c r="C1898" s="13" t="str">
        <f>Txn_Details!H1898</f>
        <v>CUST4759</v>
      </c>
      <c r="D1898" s="13" t="str">
        <f>Txn_Details!I1898</f>
        <v>Biscuits</v>
      </c>
      <c r="E1898" s="13">
        <f>VALUE(Txn_Details!J1898)</f>
        <v>1</v>
      </c>
      <c r="F1898" s="13">
        <f>value(Txn_Details!K1898)</f>
        <v>20</v>
      </c>
    </row>
    <row r="1899">
      <c r="A1899" s="13" t="str">
        <f>Txn_Details!G1899</f>
        <v>ORDER1052</v>
      </c>
      <c r="B1899" s="14">
        <f>Txn_Details!F1899</f>
        <v>45390</v>
      </c>
      <c r="C1899" s="13" t="str">
        <f>Txn_Details!H1899</f>
        <v>CUST4759</v>
      </c>
      <c r="D1899" s="13" t="str">
        <f>Txn_Details!I1899</f>
        <v>Chocolates</v>
      </c>
      <c r="E1899" s="13">
        <f>VALUE(Txn_Details!J1899)</f>
        <v>1</v>
      </c>
      <c r="F1899" s="13">
        <f>value(Txn_Details!K1899)</f>
        <v>50</v>
      </c>
    </row>
    <row r="1900">
      <c r="A1900" s="13" t="str">
        <f>Txn_Details!G1900</f>
        <v>ORDER1051</v>
      </c>
      <c r="B1900" s="14">
        <f>Txn_Details!F1900</f>
        <v>45390</v>
      </c>
      <c r="C1900" s="13" t="str">
        <f>Txn_Details!H1900</f>
        <v>CUST9317</v>
      </c>
      <c r="D1900" s="13" t="str">
        <f>Txn_Details!I1900</f>
        <v>IceCream</v>
      </c>
      <c r="E1900" s="13">
        <f>VALUE(Txn_Details!J1900)</f>
        <v>2</v>
      </c>
      <c r="F1900" s="13">
        <f>value(Txn_Details!K1900)</f>
        <v>180</v>
      </c>
    </row>
    <row r="1901">
      <c r="A1901" s="13" t="str">
        <f>Txn_Details!G1901</f>
        <v>ORDER1051</v>
      </c>
      <c r="B1901" s="14">
        <f>Txn_Details!F1901</f>
        <v>45390</v>
      </c>
      <c r="C1901" s="13" t="str">
        <f>Txn_Details!H1901</f>
        <v>CUST9317</v>
      </c>
      <c r="D1901" s="13" t="str">
        <f>Txn_Details!I1901</f>
        <v>SoftDrink</v>
      </c>
      <c r="E1901" s="13">
        <f>VALUE(Txn_Details!J1901)</f>
        <v>2</v>
      </c>
      <c r="F1901" s="13">
        <f>value(Txn_Details!K1901)</f>
        <v>100</v>
      </c>
    </row>
    <row r="1902">
      <c r="A1902" s="13" t="str">
        <f>Txn_Details!G1902</f>
        <v>ORDER1050</v>
      </c>
      <c r="B1902" s="14">
        <f>Txn_Details!F1902</f>
        <v>45390</v>
      </c>
      <c r="C1902" s="13" t="str">
        <f>Txn_Details!H1902</f>
        <v>CUST8532</v>
      </c>
      <c r="D1902" s="13" t="str">
        <f>Txn_Details!I1902</f>
        <v>BasmatiRice</v>
      </c>
      <c r="E1902" s="13">
        <f>VALUE(Txn_Details!J1902)</f>
        <v>2</v>
      </c>
      <c r="F1902" s="13">
        <f>value(Txn_Details!K1902)</f>
        <v>120</v>
      </c>
    </row>
    <row r="1903">
      <c r="A1903" s="13" t="str">
        <f>Txn_Details!G1903</f>
        <v>ORDER1050</v>
      </c>
      <c r="B1903" s="14">
        <f>Txn_Details!F1903</f>
        <v>45390</v>
      </c>
      <c r="C1903" s="13" t="str">
        <f>Txn_Details!H1903</f>
        <v>CUST8532</v>
      </c>
      <c r="D1903" s="13" t="str">
        <f>Txn_Details!I1903</f>
        <v>WholeWheatBread</v>
      </c>
      <c r="E1903" s="13">
        <f>VALUE(Txn_Details!J1903)</f>
        <v>1</v>
      </c>
      <c r="F1903" s="13">
        <f>value(Txn_Details!K1903)</f>
        <v>20</v>
      </c>
    </row>
    <row r="1904">
      <c r="A1904" s="13" t="str">
        <f>Txn_Details!G1904</f>
        <v>ORDER1049</v>
      </c>
      <c r="B1904" s="14">
        <f>Txn_Details!F1904</f>
        <v>45390</v>
      </c>
      <c r="C1904" s="13" t="str">
        <f>Txn_Details!H1904</f>
        <v>CUST4729</v>
      </c>
      <c r="D1904" s="13" t="str">
        <f>Txn_Details!I1904</f>
        <v>FreshMilk</v>
      </c>
      <c r="E1904" s="13">
        <f>VALUE(Txn_Details!J1904)</f>
        <v>1</v>
      </c>
      <c r="F1904" s="13">
        <f>value(Txn_Details!K1904)</f>
        <v>30</v>
      </c>
    </row>
    <row r="1905">
      <c r="A1905" s="13" t="str">
        <f>Txn_Details!G1905</f>
        <v>ORDER1049</v>
      </c>
      <c r="B1905" s="14">
        <f>Txn_Details!F1905</f>
        <v>45390</v>
      </c>
      <c r="C1905" s="13" t="str">
        <f>Txn_Details!H1905</f>
        <v>CUST4729</v>
      </c>
      <c r="D1905" s="13" t="str">
        <f>Txn_Details!I1905</f>
        <v>Eggs</v>
      </c>
      <c r="E1905" s="13">
        <f>VALUE(Txn_Details!J1905)</f>
        <v>1</v>
      </c>
      <c r="F1905" s="13">
        <f>value(Txn_Details!K1905)</f>
        <v>40</v>
      </c>
    </row>
    <row r="1906">
      <c r="A1906" s="13" t="str">
        <f>Txn_Details!G1906</f>
        <v>ORDER1048</v>
      </c>
      <c r="B1906" s="14">
        <f>Txn_Details!F1906</f>
        <v>45390</v>
      </c>
      <c r="C1906" s="13" t="str">
        <f>Txn_Details!H1906</f>
        <v>CUST8381</v>
      </c>
      <c r="D1906" s="13" t="str">
        <f>Txn_Details!I1906</f>
        <v>ChickenBreast</v>
      </c>
      <c r="E1906" s="13">
        <f>VALUE(Txn_Details!J1906)</f>
        <v>1</v>
      </c>
      <c r="F1906" s="13">
        <f>value(Txn_Details!K1906)</f>
        <v>125</v>
      </c>
    </row>
    <row r="1907">
      <c r="A1907" s="13" t="str">
        <f>Txn_Details!G1907</f>
        <v>ORDER1048</v>
      </c>
      <c r="B1907" s="14">
        <f>Txn_Details!F1907</f>
        <v>45390</v>
      </c>
      <c r="C1907" s="13" t="str">
        <f>Txn_Details!H1907</f>
        <v>CUST8381</v>
      </c>
      <c r="D1907" s="13" t="str">
        <f>Txn_Details!I1907</f>
        <v>Apples</v>
      </c>
      <c r="E1907" s="13">
        <f>VALUE(Txn_Details!J1907)</f>
        <v>1</v>
      </c>
      <c r="F1907" s="13">
        <f>value(Txn_Details!K1907)</f>
        <v>75</v>
      </c>
    </row>
    <row r="1908">
      <c r="A1908" s="13" t="str">
        <f>Txn_Details!G1908</f>
        <v>ORDER1047</v>
      </c>
      <c r="B1908" s="14">
        <f>Txn_Details!F1908</f>
        <v>45390</v>
      </c>
      <c r="C1908" s="13" t="str">
        <f>Txn_Details!H1908</f>
        <v>CUST2188</v>
      </c>
      <c r="D1908" s="13" t="str">
        <f>Txn_Details!I1908</f>
        <v>Bananas</v>
      </c>
      <c r="E1908" s="13">
        <f>VALUE(Txn_Details!J1908)</f>
        <v>1</v>
      </c>
      <c r="F1908" s="13">
        <f>value(Txn_Details!K1908)</f>
        <v>25</v>
      </c>
    </row>
    <row r="1909">
      <c r="A1909" s="13" t="str">
        <f>Txn_Details!G1909</f>
        <v>ORDER1047</v>
      </c>
      <c r="B1909" s="14">
        <f>Txn_Details!F1909</f>
        <v>45390</v>
      </c>
      <c r="C1909" s="13" t="str">
        <f>Txn_Details!H1909</f>
        <v>CUST2188</v>
      </c>
      <c r="D1909" s="13" t="str">
        <f>Txn_Details!I1909</f>
        <v>Potatoes</v>
      </c>
      <c r="E1909" s="13">
        <f>VALUE(Txn_Details!J1909)</f>
        <v>1</v>
      </c>
      <c r="F1909" s="13">
        <f>value(Txn_Details!K1909)</f>
        <v>15</v>
      </c>
    </row>
    <row r="1910">
      <c r="A1910" s="13" t="str">
        <f>Txn_Details!G1910</f>
        <v>ORDER1046</v>
      </c>
      <c r="B1910" s="14">
        <f>Txn_Details!F1910</f>
        <v>45389</v>
      </c>
      <c r="C1910" s="13" t="str">
        <f>Txn_Details!H1910</f>
        <v>CUST5905</v>
      </c>
      <c r="D1910" s="13" t="str">
        <f>Txn_Details!I1910</f>
        <v>Onions</v>
      </c>
      <c r="E1910" s="13">
        <f>VALUE(Txn_Details!J1910)</f>
        <v>2</v>
      </c>
      <c r="F1910" s="13">
        <f>value(Txn_Details!K1910)</f>
        <v>25</v>
      </c>
    </row>
    <row r="1911">
      <c r="A1911" s="13" t="str">
        <f>Txn_Details!G1911</f>
        <v>ORDER1046</v>
      </c>
      <c r="B1911" s="14">
        <f>Txn_Details!F1911</f>
        <v>45389</v>
      </c>
      <c r="C1911" s="13" t="str">
        <f>Txn_Details!H1911</f>
        <v>CUST5905</v>
      </c>
      <c r="D1911" s="13" t="str">
        <f>Txn_Details!I1911</f>
        <v>Paneer</v>
      </c>
      <c r="E1911" s="13">
        <f>VALUE(Txn_Details!J1911)</f>
        <v>2</v>
      </c>
      <c r="F1911" s="13">
        <f>value(Txn_Details!K1911)</f>
        <v>80</v>
      </c>
    </row>
    <row r="1912">
      <c r="A1912" s="13" t="str">
        <f>Txn_Details!G1912</f>
        <v>ORDER1045</v>
      </c>
      <c r="B1912" s="14">
        <f>Txn_Details!F1912</f>
        <v>45389</v>
      </c>
      <c r="C1912" s="13" t="str">
        <f>Txn_Details!H1912</f>
        <v>CUST4470</v>
      </c>
      <c r="D1912" s="13" t="str">
        <f>Txn_Details!I1912</f>
        <v>Butter</v>
      </c>
      <c r="E1912" s="13">
        <f>VALUE(Txn_Details!J1912)</f>
        <v>1</v>
      </c>
      <c r="F1912" s="13">
        <f>value(Txn_Details!K1912)</f>
        <v>125</v>
      </c>
    </row>
    <row r="1913">
      <c r="A1913" s="13" t="str">
        <f>Txn_Details!G1913</f>
        <v>ORDER1045</v>
      </c>
      <c r="B1913" s="14">
        <f>Txn_Details!F1913</f>
        <v>45389</v>
      </c>
      <c r="C1913" s="13" t="str">
        <f>Txn_Details!H1913</f>
        <v>CUST4470</v>
      </c>
      <c r="D1913" s="13" t="str">
        <f>Txn_Details!I1913</f>
        <v>CheeseSlices</v>
      </c>
      <c r="E1913" s="13">
        <f>VALUE(Txn_Details!J1913)</f>
        <v>1</v>
      </c>
      <c r="F1913" s="13">
        <f>value(Txn_Details!K1913)</f>
        <v>60</v>
      </c>
    </row>
    <row r="1914">
      <c r="A1914" s="13" t="str">
        <f>Txn_Details!G1914</f>
        <v>ORDER1044</v>
      </c>
      <c r="B1914" s="14">
        <f>Txn_Details!F1914</f>
        <v>45389</v>
      </c>
      <c r="C1914" s="13" t="str">
        <f>Txn_Details!H1914</f>
        <v>CUST8814</v>
      </c>
      <c r="D1914" s="13" t="str">
        <f>Txn_Details!I1914</f>
        <v>Sugar</v>
      </c>
      <c r="E1914" s="13">
        <f>VALUE(Txn_Details!J1914)</f>
        <v>1</v>
      </c>
      <c r="F1914" s="13">
        <f>value(Txn_Details!K1914)</f>
        <v>22.5</v>
      </c>
    </row>
    <row r="1915">
      <c r="A1915" s="13" t="str">
        <f>Txn_Details!G1915</f>
        <v>ORDER1044</v>
      </c>
      <c r="B1915" s="14">
        <f>Txn_Details!F1915</f>
        <v>45389</v>
      </c>
      <c r="C1915" s="13" t="str">
        <f>Txn_Details!H1915</f>
        <v>CUST8814</v>
      </c>
      <c r="D1915" s="13" t="str">
        <f>Txn_Details!I1915</f>
        <v>CookingOil</v>
      </c>
      <c r="E1915" s="13">
        <f>VALUE(Txn_Details!J1915)</f>
        <v>1</v>
      </c>
      <c r="F1915" s="13">
        <f>value(Txn_Details!K1915)</f>
        <v>75</v>
      </c>
    </row>
    <row r="1916">
      <c r="A1916" s="13" t="str">
        <f>Txn_Details!G1916</f>
        <v>ORDER1043</v>
      </c>
      <c r="B1916" s="14">
        <f>Txn_Details!F1916</f>
        <v>45389</v>
      </c>
      <c r="C1916" s="13" t="str">
        <f>Txn_Details!H1916</f>
        <v>CUST4470</v>
      </c>
      <c r="D1916" s="13" t="str">
        <f>Txn_Details!I1916</f>
        <v>TeaLeaves</v>
      </c>
      <c r="E1916" s="13">
        <f>VALUE(Txn_Details!J1916)</f>
        <v>1</v>
      </c>
      <c r="F1916" s="13">
        <f>value(Txn_Details!K1916)</f>
        <v>60</v>
      </c>
    </row>
    <row r="1917">
      <c r="A1917" s="13" t="str">
        <f>Txn_Details!G1917</f>
        <v>ORDER1043</v>
      </c>
      <c r="B1917" s="14">
        <f>Txn_Details!F1917</f>
        <v>45389</v>
      </c>
      <c r="C1917" s="13" t="str">
        <f>Txn_Details!H1917</f>
        <v>CUST4470</v>
      </c>
      <c r="D1917" s="13" t="str">
        <f>Txn_Details!I1917</f>
        <v>CoffeePowder</v>
      </c>
      <c r="E1917" s="13">
        <f>VALUE(Txn_Details!J1917)</f>
        <v>1</v>
      </c>
      <c r="F1917" s="13">
        <f>value(Txn_Details!K1917)</f>
        <v>45</v>
      </c>
    </row>
    <row r="1918">
      <c r="A1918" s="13" t="str">
        <f>Txn_Details!G1918</f>
        <v>ORDER1042</v>
      </c>
      <c r="B1918" s="14">
        <f>Txn_Details!F1918</f>
        <v>45389</v>
      </c>
      <c r="C1918" s="13" t="str">
        <f>Txn_Details!H1918</f>
        <v>CUST4052</v>
      </c>
      <c r="D1918" s="13" t="str">
        <f>Txn_Details!I1918</f>
        <v>Biscuits</v>
      </c>
      <c r="E1918" s="13">
        <f>VALUE(Txn_Details!J1918)</f>
        <v>1</v>
      </c>
      <c r="F1918" s="13">
        <f>value(Txn_Details!K1918)</f>
        <v>20</v>
      </c>
    </row>
    <row r="1919">
      <c r="A1919" s="13" t="str">
        <f>Txn_Details!G1919</f>
        <v>ORDER1042</v>
      </c>
      <c r="B1919" s="14">
        <f>Txn_Details!F1919</f>
        <v>45389</v>
      </c>
      <c r="C1919" s="13" t="str">
        <f>Txn_Details!H1919</f>
        <v>CUST4052</v>
      </c>
      <c r="D1919" s="13" t="str">
        <f>Txn_Details!I1919</f>
        <v>Chocolates</v>
      </c>
      <c r="E1919" s="13">
        <f>VALUE(Txn_Details!J1919)</f>
        <v>1</v>
      </c>
      <c r="F1919" s="13">
        <f>value(Txn_Details!K1919)</f>
        <v>50</v>
      </c>
    </row>
    <row r="1920">
      <c r="A1920" s="13" t="str">
        <f>Txn_Details!G1920</f>
        <v>ORDER1041</v>
      </c>
      <c r="B1920" s="14">
        <f>Txn_Details!F1920</f>
        <v>45389</v>
      </c>
      <c r="C1920" s="13" t="str">
        <f>Txn_Details!H1920</f>
        <v>CUST2970</v>
      </c>
      <c r="D1920" s="13" t="str">
        <f>Txn_Details!I1920</f>
        <v>IceCream</v>
      </c>
      <c r="E1920" s="13">
        <f>VALUE(Txn_Details!J1920)</f>
        <v>1</v>
      </c>
      <c r="F1920" s="13">
        <f>value(Txn_Details!K1920)</f>
        <v>90</v>
      </c>
    </row>
    <row r="1921">
      <c r="A1921" s="13" t="str">
        <f>Txn_Details!G1921</f>
        <v>ORDER1041</v>
      </c>
      <c r="B1921" s="14">
        <f>Txn_Details!F1921</f>
        <v>45389</v>
      </c>
      <c r="C1921" s="13" t="str">
        <f>Txn_Details!H1921</f>
        <v>CUST2970</v>
      </c>
      <c r="D1921" s="13" t="str">
        <f>Txn_Details!I1921</f>
        <v>SoftDrink</v>
      </c>
      <c r="E1921" s="13">
        <f>VALUE(Txn_Details!J1921)</f>
        <v>1</v>
      </c>
      <c r="F1921" s="13">
        <f>value(Txn_Details!K1921)</f>
        <v>50</v>
      </c>
    </row>
    <row r="1922">
      <c r="A1922" s="13" t="str">
        <f>Txn_Details!G1922</f>
        <v>ORDER1040</v>
      </c>
      <c r="B1922" s="14">
        <f>Txn_Details!F1922</f>
        <v>45389</v>
      </c>
      <c r="C1922" s="13" t="str">
        <f>Txn_Details!H1922</f>
        <v>CUST4470</v>
      </c>
      <c r="D1922" s="13" t="str">
        <f>Txn_Details!I1922</f>
        <v>BasmatiRice</v>
      </c>
      <c r="E1922" s="13">
        <f>VALUE(Txn_Details!J1922)</f>
        <v>2</v>
      </c>
      <c r="F1922" s="13">
        <f>value(Txn_Details!K1922)</f>
        <v>120</v>
      </c>
    </row>
    <row r="1923">
      <c r="A1923" s="13" t="str">
        <f>Txn_Details!G1923</f>
        <v>ORDER1040</v>
      </c>
      <c r="B1923" s="14">
        <f>Txn_Details!F1923</f>
        <v>45389</v>
      </c>
      <c r="C1923" s="13" t="str">
        <f>Txn_Details!H1923</f>
        <v>CUST4470</v>
      </c>
      <c r="D1923" s="13" t="str">
        <f>Txn_Details!I1923</f>
        <v>WholeWheatBread</v>
      </c>
      <c r="E1923" s="13">
        <f>VALUE(Txn_Details!J1923)</f>
        <v>1</v>
      </c>
      <c r="F1923" s="13">
        <f>value(Txn_Details!K1923)</f>
        <v>20</v>
      </c>
    </row>
    <row r="1924">
      <c r="A1924" s="13" t="str">
        <f>Txn_Details!G1924</f>
        <v>ORDER1039</v>
      </c>
      <c r="B1924" s="14">
        <f>Txn_Details!F1924</f>
        <v>45388</v>
      </c>
      <c r="C1924" s="13" t="str">
        <f>Txn_Details!H1924</f>
        <v>CUST3213</v>
      </c>
      <c r="D1924" s="13" t="str">
        <f>Txn_Details!I1924</f>
        <v>FreshMilk</v>
      </c>
      <c r="E1924" s="13">
        <f>VALUE(Txn_Details!J1924)</f>
        <v>1</v>
      </c>
      <c r="F1924" s="13">
        <f>value(Txn_Details!K1924)</f>
        <v>30</v>
      </c>
    </row>
    <row r="1925">
      <c r="A1925" s="13" t="str">
        <f>Txn_Details!G1925</f>
        <v>ORDER1039</v>
      </c>
      <c r="B1925" s="14">
        <f>Txn_Details!F1925</f>
        <v>45388</v>
      </c>
      <c r="C1925" s="13" t="str">
        <f>Txn_Details!H1925</f>
        <v>CUST3213</v>
      </c>
      <c r="D1925" s="13" t="str">
        <f>Txn_Details!I1925</f>
        <v>Eggs</v>
      </c>
      <c r="E1925" s="13">
        <f>VALUE(Txn_Details!J1925)</f>
        <v>1</v>
      </c>
      <c r="F1925" s="13">
        <f>value(Txn_Details!K1925)</f>
        <v>40</v>
      </c>
    </row>
    <row r="1926">
      <c r="A1926" s="13" t="str">
        <f>Txn_Details!G1926</f>
        <v>ORDER1038</v>
      </c>
      <c r="B1926" s="14">
        <f>Txn_Details!F1926</f>
        <v>45388</v>
      </c>
      <c r="C1926" s="13" t="str">
        <f>Txn_Details!H1926</f>
        <v>CUST2625</v>
      </c>
      <c r="D1926" s="13" t="str">
        <f>Txn_Details!I1926</f>
        <v>ChickenBreast</v>
      </c>
      <c r="E1926" s="13">
        <f>VALUE(Txn_Details!J1926)</f>
        <v>1</v>
      </c>
      <c r="F1926" s="13">
        <f>value(Txn_Details!K1926)</f>
        <v>125</v>
      </c>
    </row>
    <row r="1927">
      <c r="A1927" s="13" t="str">
        <f>Txn_Details!G1927</f>
        <v>ORDER1038</v>
      </c>
      <c r="B1927" s="14">
        <f>Txn_Details!F1927</f>
        <v>45388</v>
      </c>
      <c r="C1927" s="13" t="str">
        <f>Txn_Details!H1927</f>
        <v>CUST2625</v>
      </c>
      <c r="D1927" s="13" t="str">
        <f>Txn_Details!I1927</f>
        <v>Apples</v>
      </c>
      <c r="E1927" s="13">
        <f>VALUE(Txn_Details!J1927)</f>
        <v>1</v>
      </c>
      <c r="F1927" s="13">
        <f>value(Txn_Details!K1927)</f>
        <v>75</v>
      </c>
    </row>
    <row r="1928">
      <c r="A1928" s="13" t="str">
        <f>Txn_Details!G1928</f>
        <v>ORDER1037</v>
      </c>
      <c r="B1928" s="14">
        <f>Txn_Details!F1928</f>
        <v>45388</v>
      </c>
      <c r="C1928" s="13" t="str">
        <f>Txn_Details!H1928</f>
        <v>CUST7498</v>
      </c>
      <c r="D1928" s="13" t="str">
        <f>Txn_Details!I1928</f>
        <v>Bananas</v>
      </c>
      <c r="E1928" s="13">
        <f>VALUE(Txn_Details!J1928)</f>
        <v>1</v>
      </c>
      <c r="F1928" s="13">
        <f>value(Txn_Details!K1928)</f>
        <v>25</v>
      </c>
    </row>
    <row r="1929">
      <c r="A1929" s="13" t="str">
        <f>Txn_Details!G1929</f>
        <v>ORDER1037</v>
      </c>
      <c r="B1929" s="14">
        <f>Txn_Details!F1929</f>
        <v>45388</v>
      </c>
      <c r="C1929" s="13" t="str">
        <f>Txn_Details!H1929</f>
        <v>CUST7498</v>
      </c>
      <c r="D1929" s="13" t="str">
        <f>Txn_Details!I1929</f>
        <v>Potatoes</v>
      </c>
      <c r="E1929" s="13">
        <f>VALUE(Txn_Details!J1929)</f>
        <v>1</v>
      </c>
      <c r="F1929" s="13">
        <f>value(Txn_Details!K1929)</f>
        <v>15</v>
      </c>
    </row>
    <row r="1930">
      <c r="A1930" s="13" t="str">
        <f>Txn_Details!G1930</f>
        <v>ORDER1036</v>
      </c>
      <c r="B1930" s="14">
        <f>Txn_Details!F1930</f>
        <v>45388</v>
      </c>
      <c r="C1930" s="13" t="str">
        <f>Txn_Details!H1930</f>
        <v>CUST8814</v>
      </c>
      <c r="D1930" s="13" t="str">
        <f>Txn_Details!I1930</f>
        <v>Onions</v>
      </c>
      <c r="E1930" s="13">
        <f>VALUE(Txn_Details!J1930)</f>
        <v>1</v>
      </c>
      <c r="F1930" s="13">
        <f>value(Txn_Details!K1930)</f>
        <v>12.5</v>
      </c>
    </row>
    <row r="1931">
      <c r="A1931" s="13" t="str">
        <f>Txn_Details!G1931</f>
        <v>ORDER1036</v>
      </c>
      <c r="B1931" s="14">
        <f>Txn_Details!F1931</f>
        <v>45388</v>
      </c>
      <c r="C1931" s="13" t="str">
        <f>Txn_Details!H1931</f>
        <v>CUST8814</v>
      </c>
      <c r="D1931" s="13" t="str">
        <f>Txn_Details!I1931</f>
        <v>Paneer</v>
      </c>
      <c r="E1931" s="13">
        <f>VALUE(Txn_Details!J1931)</f>
        <v>1</v>
      </c>
      <c r="F1931" s="13">
        <f>value(Txn_Details!K1931)</f>
        <v>40</v>
      </c>
    </row>
    <row r="1932">
      <c r="A1932" s="13" t="str">
        <f>Txn_Details!G1932</f>
        <v>ORDER1035</v>
      </c>
      <c r="B1932" s="14">
        <f>Txn_Details!F1932</f>
        <v>45388</v>
      </c>
      <c r="C1932" s="13" t="str">
        <f>Txn_Details!H1932</f>
        <v>CUST2391</v>
      </c>
      <c r="D1932" s="13" t="str">
        <f>Txn_Details!I1932</f>
        <v>Butter</v>
      </c>
      <c r="E1932" s="13">
        <f>VALUE(Txn_Details!J1932)</f>
        <v>1</v>
      </c>
      <c r="F1932" s="13">
        <f>value(Txn_Details!K1932)</f>
        <v>125</v>
      </c>
    </row>
    <row r="1933">
      <c r="A1933" s="13" t="str">
        <f>Txn_Details!G1933</f>
        <v>ORDER1035</v>
      </c>
      <c r="B1933" s="14">
        <f>Txn_Details!F1933</f>
        <v>45388</v>
      </c>
      <c r="C1933" s="13" t="str">
        <f>Txn_Details!H1933</f>
        <v>CUST2391</v>
      </c>
      <c r="D1933" s="13" t="str">
        <f>Txn_Details!I1933</f>
        <v>CheeseSlices</v>
      </c>
      <c r="E1933" s="13">
        <f>VALUE(Txn_Details!J1933)</f>
        <v>1</v>
      </c>
      <c r="F1933" s="13">
        <f>value(Txn_Details!K1933)</f>
        <v>60</v>
      </c>
    </row>
    <row r="1934">
      <c r="A1934" s="13" t="str">
        <f>Txn_Details!G1934</f>
        <v>ORDER1034</v>
      </c>
      <c r="B1934" s="14">
        <f>Txn_Details!F1934</f>
        <v>45388</v>
      </c>
      <c r="C1934" s="13" t="str">
        <f>Txn_Details!H1934</f>
        <v>CUST5349</v>
      </c>
      <c r="D1934" s="13" t="str">
        <f>Txn_Details!I1934</f>
        <v>Sugar</v>
      </c>
      <c r="E1934" s="13">
        <f>VALUE(Txn_Details!J1934)</f>
        <v>1</v>
      </c>
      <c r="F1934" s="13">
        <f>value(Txn_Details!K1934)</f>
        <v>22.5</v>
      </c>
    </row>
    <row r="1935">
      <c r="A1935" s="13" t="str">
        <f>Txn_Details!G1935</f>
        <v>ORDER1034</v>
      </c>
      <c r="B1935" s="14">
        <f>Txn_Details!F1935</f>
        <v>45388</v>
      </c>
      <c r="C1935" s="13" t="str">
        <f>Txn_Details!H1935</f>
        <v>CUST5349</v>
      </c>
      <c r="D1935" s="13" t="str">
        <f>Txn_Details!I1935</f>
        <v>CookingOil</v>
      </c>
      <c r="E1935" s="13">
        <f>VALUE(Txn_Details!J1935)</f>
        <v>1</v>
      </c>
      <c r="F1935" s="13">
        <f>value(Txn_Details!K1935)</f>
        <v>75</v>
      </c>
    </row>
    <row r="1936">
      <c r="A1936" s="13" t="str">
        <f>Txn_Details!G1936</f>
        <v>ORDER1033</v>
      </c>
      <c r="B1936" s="14">
        <f>Txn_Details!F1936</f>
        <v>45388</v>
      </c>
      <c r="C1936" s="13" t="str">
        <f>Txn_Details!H1936</f>
        <v>CUST5067</v>
      </c>
      <c r="D1936" s="13" t="str">
        <f>Txn_Details!I1936</f>
        <v>TeaLeaves</v>
      </c>
      <c r="E1936" s="13">
        <f>VALUE(Txn_Details!J1936)</f>
        <v>2</v>
      </c>
      <c r="F1936" s="13">
        <f>value(Txn_Details!K1936)</f>
        <v>120</v>
      </c>
    </row>
    <row r="1937">
      <c r="A1937" s="13" t="str">
        <f>Txn_Details!G1937</f>
        <v>ORDER1033</v>
      </c>
      <c r="B1937" s="14">
        <f>Txn_Details!F1937</f>
        <v>45388</v>
      </c>
      <c r="C1937" s="13" t="str">
        <f>Txn_Details!H1937</f>
        <v>CUST5067</v>
      </c>
      <c r="D1937" s="13" t="str">
        <f>Txn_Details!I1937</f>
        <v>CoffeePowder</v>
      </c>
      <c r="E1937" s="13">
        <f>VALUE(Txn_Details!J1937)</f>
        <v>2</v>
      </c>
      <c r="F1937" s="13">
        <f>value(Txn_Details!K1937)</f>
        <v>90</v>
      </c>
    </row>
    <row r="1938">
      <c r="A1938" s="13" t="str">
        <f>Txn_Details!G1938</f>
        <v>ORDER1032</v>
      </c>
      <c r="B1938" s="14">
        <f>Txn_Details!F1938</f>
        <v>45388</v>
      </c>
      <c r="C1938" s="13" t="str">
        <f>Txn_Details!H1938</f>
        <v>CUST3521</v>
      </c>
      <c r="D1938" s="13" t="str">
        <f>Txn_Details!I1938</f>
        <v>Biscuits</v>
      </c>
      <c r="E1938" s="13">
        <f>VALUE(Txn_Details!J1938)</f>
        <v>2</v>
      </c>
      <c r="F1938" s="13">
        <f>value(Txn_Details!K1938)</f>
        <v>40</v>
      </c>
    </row>
    <row r="1939">
      <c r="A1939" s="13" t="str">
        <f>Txn_Details!G1939</f>
        <v>ORDER1032</v>
      </c>
      <c r="B1939" s="14">
        <f>Txn_Details!F1939</f>
        <v>45388</v>
      </c>
      <c r="C1939" s="13" t="str">
        <f>Txn_Details!H1939</f>
        <v>CUST3521</v>
      </c>
      <c r="D1939" s="13" t="str">
        <f>Txn_Details!I1939</f>
        <v>Chocolates</v>
      </c>
      <c r="E1939" s="13">
        <f>VALUE(Txn_Details!J1939)</f>
        <v>1</v>
      </c>
      <c r="F1939" s="13">
        <f>value(Txn_Details!K1939)</f>
        <v>50</v>
      </c>
    </row>
    <row r="1940">
      <c r="A1940" s="13" t="str">
        <f>Txn_Details!G1940</f>
        <v>ORDER1031</v>
      </c>
      <c r="B1940" s="14">
        <f>Txn_Details!F1940</f>
        <v>45387</v>
      </c>
      <c r="C1940" s="13" t="str">
        <f>Txn_Details!H1940</f>
        <v>CUST8814</v>
      </c>
      <c r="D1940" s="13" t="str">
        <f>Txn_Details!I1940</f>
        <v>IceCream</v>
      </c>
      <c r="E1940" s="13">
        <f>VALUE(Txn_Details!J1940)</f>
        <v>1</v>
      </c>
      <c r="F1940" s="13">
        <f>value(Txn_Details!K1940)</f>
        <v>90</v>
      </c>
    </row>
    <row r="1941">
      <c r="A1941" s="13" t="str">
        <f>Txn_Details!G1941</f>
        <v>ORDER1031</v>
      </c>
      <c r="B1941" s="14">
        <f>Txn_Details!F1941</f>
        <v>45387</v>
      </c>
      <c r="C1941" s="13" t="str">
        <f>Txn_Details!H1941</f>
        <v>CUST8814</v>
      </c>
      <c r="D1941" s="13" t="str">
        <f>Txn_Details!I1941</f>
        <v>SoftDrink</v>
      </c>
      <c r="E1941" s="13">
        <f>VALUE(Txn_Details!J1941)</f>
        <v>2</v>
      </c>
      <c r="F1941" s="13">
        <f>value(Txn_Details!K1941)</f>
        <v>100</v>
      </c>
    </row>
    <row r="1942">
      <c r="A1942" s="13" t="str">
        <f>Txn_Details!G1942</f>
        <v>ORDER1030</v>
      </c>
      <c r="B1942" s="14">
        <f>Txn_Details!F1942</f>
        <v>45387</v>
      </c>
      <c r="C1942" s="13" t="str">
        <f>Txn_Details!H1942</f>
        <v>CUST4759</v>
      </c>
      <c r="D1942" s="13" t="str">
        <f>Txn_Details!I1942</f>
        <v>BasmatiRice</v>
      </c>
      <c r="E1942" s="13">
        <f>VALUE(Txn_Details!J1942)</f>
        <v>1</v>
      </c>
      <c r="F1942" s="13">
        <f>value(Txn_Details!K1942)</f>
        <v>60</v>
      </c>
    </row>
    <row r="1943">
      <c r="A1943" s="13" t="str">
        <f>Txn_Details!G1943</f>
        <v>ORDER1030</v>
      </c>
      <c r="B1943" s="14">
        <f>Txn_Details!F1943</f>
        <v>45387</v>
      </c>
      <c r="C1943" s="13" t="str">
        <f>Txn_Details!H1943</f>
        <v>CUST4759</v>
      </c>
      <c r="D1943" s="13" t="str">
        <f>Txn_Details!I1943</f>
        <v>WholeWheatBread</v>
      </c>
      <c r="E1943" s="13">
        <f>VALUE(Txn_Details!J1943)</f>
        <v>1</v>
      </c>
      <c r="F1943" s="13">
        <f>value(Txn_Details!K1943)</f>
        <v>20</v>
      </c>
    </row>
    <row r="1944">
      <c r="A1944" s="13" t="str">
        <f>Txn_Details!G1944</f>
        <v>ORDER1029</v>
      </c>
      <c r="B1944" s="14">
        <f>Txn_Details!F1944</f>
        <v>45387</v>
      </c>
      <c r="C1944" s="13" t="str">
        <f>Txn_Details!H1944</f>
        <v>CUST4982</v>
      </c>
      <c r="D1944" s="13" t="str">
        <f>Txn_Details!I1944</f>
        <v>FreshMilk</v>
      </c>
      <c r="E1944" s="13">
        <f>VALUE(Txn_Details!J1944)</f>
        <v>1</v>
      </c>
      <c r="F1944" s="13">
        <f>value(Txn_Details!K1944)</f>
        <v>30</v>
      </c>
    </row>
    <row r="1945">
      <c r="A1945" s="13" t="str">
        <f>Txn_Details!G1945</f>
        <v>ORDER1029</v>
      </c>
      <c r="B1945" s="14">
        <f>Txn_Details!F1945</f>
        <v>45387</v>
      </c>
      <c r="C1945" s="13" t="str">
        <f>Txn_Details!H1945</f>
        <v>CUST4982</v>
      </c>
      <c r="D1945" s="13" t="str">
        <f>Txn_Details!I1945</f>
        <v>Eggs</v>
      </c>
      <c r="E1945" s="13">
        <f>VALUE(Txn_Details!J1945)</f>
        <v>2</v>
      </c>
      <c r="F1945" s="13">
        <f>value(Txn_Details!K1945)</f>
        <v>80</v>
      </c>
    </row>
    <row r="1946">
      <c r="A1946" s="13" t="str">
        <f>Txn_Details!G1946</f>
        <v>ORDER1028</v>
      </c>
      <c r="B1946" s="14">
        <f>Txn_Details!F1946</f>
        <v>45387</v>
      </c>
      <c r="C1946" s="13" t="str">
        <f>Txn_Details!H1946</f>
        <v>CUST1520</v>
      </c>
      <c r="D1946" s="13" t="str">
        <f>Txn_Details!I1946</f>
        <v>ChickenBreast</v>
      </c>
      <c r="E1946" s="13">
        <f>VALUE(Txn_Details!J1946)</f>
        <v>2</v>
      </c>
      <c r="F1946" s="13">
        <f>value(Txn_Details!K1946)</f>
        <v>250</v>
      </c>
    </row>
    <row r="1947">
      <c r="A1947" s="13" t="str">
        <f>Txn_Details!G1947</f>
        <v>ORDER1028</v>
      </c>
      <c r="B1947" s="14">
        <f>Txn_Details!F1947</f>
        <v>45387</v>
      </c>
      <c r="C1947" s="13" t="str">
        <f>Txn_Details!H1947</f>
        <v>CUST1520</v>
      </c>
      <c r="D1947" s="13" t="str">
        <f>Txn_Details!I1947</f>
        <v>Apples</v>
      </c>
      <c r="E1947" s="13">
        <f>VALUE(Txn_Details!J1947)</f>
        <v>1</v>
      </c>
      <c r="F1947" s="13">
        <f>value(Txn_Details!K1947)</f>
        <v>75</v>
      </c>
    </row>
    <row r="1948">
      <c r="A1948" s="13" t="str">
        <f>Txn_Details!G1948</f>
        <v>ORDER1027</v>
      </c>
      <c r="B1948" s="14">
        <f>Txn_Details!F1948</f>
        <v>45387</v>
      </c>
      <c r="C1948" s="13" t="str">
        <f>Txn_Details!H1948</f>
        <v>CUST6669</v>
      </c>
      <c r="D1948" s="13" t="str">
        <f>Txn_Details!I1948</f>
        <v>Bananas</v>
      </c>
      <c r="E1948" s="13">
        <f>VALUE(Txn_Details!J1948)</f>
        <v>1</v>
      </c>
      <c r="F1948" s="13">
        <f>value(Txn_Details!K1948)</f>
        <v>25</v>
      </c>
    </row>
    <row r="1949">
      <c r="A1949" s="13" t="str">
        <f>Txn_Details!G1949</f>
        <v>ORDER1027</v>
      </c>
      <c r="B1949" s="14">
        <f>Txn_Details!F1949</f>
        <v>45387</v>
      </c>
      <c r="C1949" s="13" t="str">
        <f>Txn_Details!H1949</f>
        <v>CUST6669</v>
      </c>
      <c r="D1949" s="13" t="str">
        <f>Txn_Details!I1949</f>
        <v>Potatoes</v>
      </c>
      <c r="E1949" s="13">
        <f>VALUE(Txn_Details!J1949)</f>
        <v>1</v>
      </c>
      <c r="F1949" s="13">
        <f>value(Txn_Details!K1949)</f>
        <v>15</v>
      </c>
    </row>
    <row r="1950">
      <c r="A1950" s="13" t="str">
        <f>Txn_Details!G1950</f>
        <v>ORDER1026</v>
      </c>
      <c r="B1950" s="14">
        <f>Txn_Details!F1950</f>
        <v>45387</v>
      </c>
      <c r="C1950" s="13" t="str">
        <f>Txn_Details!H1950</f>
        <v>CUST8836</v>
      </c>
      <c r="D1950" s="13" t="str">
        <f>Txn_Details!I1950</f>
        <v>Onions</v>
      </c>
      <c r="E1950" s="13">
        <f>VALUE(Txn_Details!J1950)</f>
        <v>1</v>
      </c>
      <c r="F1950" s="13">
        <f>value(Txn_Details!K1950)</f>
        <v>12.5</v>
      </c>
    </row>
    <row r="1951">
      <c r="A1951" s="13" t="str">
        <f>Txn_Details!G1951</f>
        <v>ORDER1026</v>
      </c>
      <c r="B1951" s="14">
        <f>Txn_Details!F1951</f>
        <v>45387</v>
      </c>
      <c r="C1951" s="13" t="str">
        <f>Txn_Details!H1951</f>
        <v>CUST8836</v>
      </c>
      <c r="D1951" s="13" t="str">
        <f>Txn_Details!I1951</f>
        <v>Paneer</v>
      </c>
      <c r="E1951" s="13">
        <f>VALUE(Txn_Details!J1951)</f>
        <v>1</v>
      </c>
      <c r="F1951" s="13">
        <f>value(Txn_Details!K1951)</f>
        <v>40</v>
      </c>
    </row>
    <row r="1952">
      <c r="A1952" s="13" t="str">
        <f>Txn_Details!G1952</f>
        <v>ORDER1025</v>
      </c>
      <c r="B1952" s="14">
        <f>Txn_Details!F1952</f>
        <v>45387</v>
      </c>
      <c r="C1952" s="13" t="str">
        <f>Txn_Details!H1952</f>
        <v>CUST7626</v>
      </c>
      <c r="D1952" s="13" t="str">
        <f>Txn_Details!I1952</f>
        <v>Butter</v>
      </c>
      <c r="E1952" s="13">
        <f>VALUE(Txn_Details!J1952)</f>
        <v>2</v>
      </c>
      <c r="F1952" s="13">
        <f>value(Txn_Details!K1952)</f>
        <v>250</v>
      </c>
    </row>
    <row r="1953">
      <c r="A1953" s="13" t="str">
        <f>Txn_Details!G1953</f>
        <v>ORDER1025</v>
      </c>
      <c r="B1953" s="14">
        <f>Txn_Details!F1953</f>
        <v>45387</v>
      </c>
      <c r="C1953" s="13" t="str">
        <f>Txn_Details!H1953</f>
        <v>CUST7626</v>
      </c>
      <c r="D1953" s="13" t="str">
        <f>Txn_Details!I1953</f>
        <v>CheeseSlices</v>
      </c>
      <c r="E1953" s="13">
        <f>VALUE(Txn_Details!J1953)</f>
        <v>1</v>
      </c>
      <c r="F1953" s="13">
        <f>value(Txn_Details!K1953)</f>
        <v>60</v>
      </c>
    </row>
    <row r="1954">
      <c r="A1954" s="13" t="str">
        <f>Txn_Details!G1954</f>
        <v>ORDER1024</v>
      </c>
      <c r="B1954" s="14">
        <f>Txn_Details!F1954</f>
        <v>45386</v>
      </c>
      <c r="C1954" s="13" t="str">
        <f>Txn_Details!H1954</f>
        <v>CUST4759</v>
      </c>
      <c r="D1954" s="13" t="str">
        <f>Txn_Details!I1954</f>
        <v>Sugar</v>
      </c>
      <c r="E1954" s="13">
        <f>VALUE(Txn_Details!J1954)</f>
        <v>1</v>
      </c>
      <c r="F1954" s="13">
        <f>value(Txn_Details!K1954)</f>
        <v>22.5</v>
      </c>
    </row>
    <row r="1955">
      <c r="A1955" s="13" t="str">
        <f>Txn_Details!G1955</f>
        <v>ORDER1024</v>
      </c>
      <c r="B1955" s="14">
        <f>Txn_Details!F1955</f>
        <v>45386</v>
      </c>
      <c r="C1955" s="13" t="str">
        <f>Txn_Details!H1955</f>
        <v>CUST4759</v>
      </c>
      <c r="D1955" s="13" t="str">
        <f>Txn_Details!I1955</f>
        <v>CookingOil</v>
      </c>
      <c r="E1955" s="13">
        <f>VALUE(Txn_Details!J1955)</f>
        <v>1</v>
      </c>
      <c r="F1955" s="13">
        <f>value(Txn_Details!K1955)</f>
        <v>75</v>
      </c>
    </row>
    <row r="1956">
      <c r="A1956" s="13" t="str">
        <f>Txn_Details!G1956</f>
        <v>ORDER1023</v>
      </c>
      <c r="B1956" s="14">
        <f>Txn_Details!F1956</f>
        <v>45386</v>
      </c>
      <c r="C1956" s="13" t="str">
        <f>Txn_Details!H1956</f>
        <v>CUST9148</v>
      </c>
      <c r="D1956" s="13" t="str">
        <f>Txn_Details!I1956</f>
        <v>TeaLeaves</v>
      </c>
      <c r="E1956" s="13">
        <f>VALUE(Txn_Details!J1956)</f>
        <v>1</v>
      </c>
      <c r="F1956" s="13">
        <f>value(Txn_Details!K1956)</f>
        <v>60</v>
      </c>
    </row>
    <row r="1957">
      <c r="A1957" s="13" t="str">
        <f>Txn_Details!G1957</f>
        <v>ORDER1023</v>
      </c>
      <c r="B1957" s="14">
        <f>Txn_Details!F1957</f>
        <v>45386</v>
      </c>
      <c r="C1957" s="13" t="str">
        <f>Txn_Details!H1957</f>
        <v>CUST9148</v>
      </c>
      <c r="D1957" s="13" t="str">
        <f>Txn_Details!I1957</f>
        <v>CoffeePowder</v>
      </c>
      <c r="E1957" s="13">
        <f>VALUE(Txn_Details!J1957)</f>
        <v>1</v>
      </c>
      <c r="F1957" s="13">
        <f>value(Txn_Details!K1957)</f>
        <v>45</v>
      </c>
    </row>
    <row r="1958">
      <c r="A1958" s="13" t="str">
        <f>Txn_Details!G1958</f>
        <v>ORDER1022</v>
      </c>
      <c r="B1958" s="14">
        <f>Txn_Details!F1958</f>
        <v>45386</v>
      </c>
      <c r="C1958" s="13" t="str">
        <f>Txn_Details!H1958</f>
        <v>CUST4371</v>
      </c>
      <c r="D1958" s="13" t="str">
        <f>Txn_Details!I1958</f>
        <v>Biscuits</v>
      </c>
      <c r="E1958" s="13">
        <f>VALUE(Txn_Details!J1958)</f>
        <v>1</v>
      </c>
      <c r="F1958" s="13">
        <f>value(Txn_Details!K1958)</f>
        <v>20</v>
      </c>
    </row>
    <row r="1959">
      <c r="A1959" s="13" t="str">
        <f>Txn_Details!G1959</f>
        <v>ORDER1022</v>
      </c>
      <c r="B1959" s="14">
        <f>Txn_Details!F1959</f>
        <v>45386</v>
      </c>
      <c r="C1959" s="13" t="str">
        <f>Txn_Details!H1959</f>
        <v>CUST4371</v>
      </c>
      <c r="D1959" s="13" t="str">
        <f>Txn_Details!I1959</f>
        <v>Chocolates</v>
      </c>
      <c r="E1959" s="13">
        <f>VALUE(Txn_Details!J1959)</f>
        <v>1</v>
      </c>
      <c r="F1959" s="13">
        <f>value(Txn_Details!K1959)</f>
        <v>50</v>
      </c>
    </row>
    <row r="1960">
      <c r="A1960" s="13" t="str">
        <f>Txn_Details!G1960</f>
        <v>ORDER1021</v>
      </c>
      <c r="B1960" s="14">
        <f>Txn_Details!F1960</f>
        <v>45386</v>
      </c>
      <c r="C1960" s="13" t="str">
        <f>Txn_Details!H1960</f>
        <v>CUST7921</v>
      </c>
      <c r="D1960" s="13" t="str">
        <f>Txn_Details!I1960</f>
        <v>IceCream</v>
      </c>
      <c r="E1960" s="13">
        <f>VALUE(Txn_Details!J1960)</f>
        <v>1</v>
      </c>
      <c r="F1960" s="13">
        <f>value(Txn_Details!K1960)</f>
        <v>90</v>
      </c>
    </row>
    <row r="1961">
      <c r="A1961" s="13" t="str">
        <f>Txn_Details!G1961</f>
        <v>ORDER1021</v>
      </c>
      <c r="B1961" s="14">
        <f>Txn_Details!F1961</f>
        <v>45386</v>
      </c>
      <c r="C1961" s="13" t="str">
        <f>Txn_Details!H1961</f>
        <v>CUST7921</v>
      </c>
      <c r="D1961" s="13" t="str">
        <f>Txn_Details!I1961</f>
        <v>SoftDrink</v>
      </c>
      <c r="E1961" s="13">
        <f>VALUE(Txn_Details!J1961)</f>
        <v>1</v>
      </c>
      <c r="F1961" s="13">
        <f>value(Txn_Details!K1961)</f>
        <v>50</v>
      </c>
    </row>
    <row r="1962">
      <c r="A1962" s="13" t="str">
        <f>Txn_Details!G1962</f>
        <v>ORDER1020</v>
      </c>
      <c r="B1962" s="14">
        <f>Txn_Details!F1962</f>
        <v>45386</v>
      </c>
      <c r="C1962" s="13" t="str">
        <f>Txn_Details!H1962</f>
        <v>CUST4923</v>
      </c>
      <c r="D1962" s="13" t="str">
        <f>Txn_Details!I1962</f>
        <v>BasmatiRice</v>
      </c>
      <c r="E1962" s="13">
        <f>VALUE(Txn_Details!J1962)</f>
        <v>1</v>
      </c>
      <c r="F1962" s="13">
        <f>value(Txn_Details!K1962)</f>
        <v>60</v>
      </c>
    </row>
    <row r="1963">
      <c r="A1963" s="13" t="str">
        <f>Txn_Details!G1963</f>
        <v>ORDER1020</v>
      </c>
      <c r="B1963" s="14">
        <f>Txn_Details!F1963</f>
        <v>45386</v>
      </c>
      <c r="C1963" s="13" t="str">
        <f>Txn_Details!H1963</f>
        <v>CUST4923</v>
      </c>
      <c r="D1963" s="13" t="str">
        <f>Txn_Details!I1963</f>
        <v>WholeWheatBread</v>
      </c>
      <c r="E1963" s="13">
        <f>VALUE(Txn_Details!J1963)</f>
        <v>1</v>
      </c>
      <c r="F1963" s="13">
        <f>value(Txn_Details!K1963)</f>
        <v>20</v>
      </c>
    </row>
    <row r="1964">
      <c r="A1964" s="13" t="str">
        <f>Txn_Details!G1964</f>
        <v>ORDER1019</v>
      </c>
      <c r="B1964" s="14">
        <f>Txn_Details!F1964</f>
        <v>45386</v>
      </c>
      <c r="C1964" s="13" t="str">
        <f>Txn_Details!H1964</f>
        <v>CUST9409</v>
      </c>
      <c r="D1964" s="13" t="str">
        <f>Txn_Details!I1964</f>
        <v>FreshMilk</v>
      </c>
      <c r="E1964" s="13">
        <f>VALUE(Txn_Details!J1964)</f>
        <v>1</v>
      </c>
      <c r="F1964" s="13">
        <f>value(Txn_Details!K1964)</f>
        <v>30</v>
      </c>
    </row>
    <row r="1965">
      <c r="A1965" s="13" t="str">
        <f>Txn_Details!G1965</f>
        <v>ORDER1019</v>
      </c>
      <c r="B1965" s="14">
        <f>Txn_Details!F1965</f>
        <v>45386</v>
      </c>
      <c r="C1965" s="13" t="str">
        <f>Txn_Details!H1965</f>
        <v>CUST9409</v>
      </c>
      <c r="D1965" s="13" t="str">
        <f>Txn_Details!I1965</f>
        <v>Eggs</v>
      </c>
      <c r="E1965" s="13">
        <f>VALUE(Txn_Details!J1965)</f>
        <v>1</v>
      </c>
      <c r="F1965" s="13">
        <f>value(Txn_Details!K1965)</f>
        <v>40</v>
      </c>
    </row>
    <row r="1966">
      <c r="A1966" s="13" t="str">
        <f>Txn_Details!G1966</f>
        <v>ORDER1018</v>
      </c>
      <c r="B1966" s="14">
        <f>Txn_Details!F1966</f>
        <v>45385</v>
      </c>
      <c r="C1966" s="13" t="str">
        <f>Txn_Details!H1966</f>
        <v>CUST8449</v>
      </c>
      <c r="D1966" s="13" t="str">
        <f>Txn_Details!I1966</f>
        <v>ChickenBreast</v>
      </c>
      <c r="E1966" s="13">
        <f>VALUE(Txn_Details!J1966)</f>
        <v>2</v>
      </c>
      <c r="F1966" s="13">
        <f>value(Txn_Details!K1966)</f>
        <v>250</v>
      </c>
    </row>
    <row r="1967">
      <c r="A1967" s="13" t="str">
        <f>Txn_Details!G1967</f>
        <v>ORDER1018</v>
      </c>
      <c r="B1967" s="14">
        <f>Txn_Details!F1967</f>
        <v>45385</v>
      </c>
      <c r="C1967" s="13" t="str">
        <f>Txn_Details!H1967</f>
        <v>CUST8449</v>
      </c>
      <c r="D1967" s="13" t="str">
        <f>Txn_Details!I1967</f>
        <v>Apples</v>
      </c>
      <c r="E1967" s="13">
        <f>VALUE(Txn_Details!J1967)</f>
        <v>1</v>
      </c>
      <c r="F1967" s="13">
        <f>value(Txn_Details!K1967)</f>
        <v>75</v>
      </c>
    </row>
    <row r="1968">
      <c r="A1968" s="13" t="str">
        <f>Txn_Details!G1968</f>
        <v>ORDER1017</v>
      </c>
      <c r="B1968" s="14">
        <f>Txn_Details!F1968</f>
        <v>45385</v>
      </c>
      <c r="C1968" s="13" t="str">
        <f>Txn_Details!H1968</f>
        <v>CUST1879</v>
      </c>
      <c r="D1968" s="13" t="str">
        <f>Txn_Details!I1968</f>
        <v>Bananas</v>
      </c>
      <c r="E1968" s="13">
        <f>VALUE(Txn_Details!J1968)</f>
        <v>1</v>
      </c>
      <c r="F1968" s="13">
        <f>value(Txn_Details!K1968)</f>
        <v>25</v>
      </c>
    </row>
    <row r="1969">
      <c r="A1969" s="13" t="str">
        <f>Txn_Details!G1969</f>
        <v>ORDER1017</v>
      </c>
      <c r="B1969" s="14">
        <f>Txn_Details!F1969</f>
        <v>45385</v>
      </c>
      <c r="C1969" s="13" t="str">
        <f>Txn_Details!H1969</f>
        <v>CUST1879</v>
      </c>
      <c r="D1969" s="13" t="str">
        <f>Txn_Details!I1969</f>
        <v>Potatoes</v>
      </c>
      <c r="E1969" s="13">
        <f>VALUE(Txn_Details!J1969)</f>
        <v>2</v>
      </c>
      <c r="F1969" s="13">
        <f>value(Txn_Details!K1969)</f>
        <v>30</v>
      </c>
    </row>
    <row r="1970">
      <c r="A1970" s="13" t="str">
        <f>Txn_Details!G1970</f>
        <v>ORDER1016</v>
      </c>
      <c r="B1970" s="14">
        <f>Txn_Details!F1970</f>
        <v>45385</v>
      </c>
      <c r="C1970" s="13" t="str">
        <f>Txn_Details!H1970</f>
        <v>CUST6228</v>
      </c>
      <c r="D1970" s="13" t="str">
        <f>Txn_Details!I1970</f>
        <v>Onions</v>
      </c>
      <c r="E1970" s="13">
        <f>VALUE(Txn_Details!J1970)</f>
        <v>1</v>
      </c>
      <c r="F1970" s="13">
        <f>value(Txn_Details!K1970)</f>
        <v>12.5</v>
      </c>
    </row>
    <row r="1971">
      <c r="A1971" s="13" t="str">
        <f>Txn_Details!G1971</f>
        <v>ORDER1016</v>
      </c>
      <c r="B1971" s="14">
        <f>Txn_Details!F1971</f>
        <v>45385</v>
      </c>
      <c r="C1971" s="13" t="str">
        <f>Txn_Details!H1971</f>
        <v>CUST6228</v>
      </c>
      <c r="D1971" s="13" t="str">
        <f>Txn_Details!I1971</f>
        <v>Paneer</v>
      </c>
      <c r="E1971" s="13">
        <f>VALUE(Txn_Details!J1971)</f>
        <v>1</v>
      </c>
      <c r="F1971" s="13">
        <f>value(Txn_Details!K1971)</f>
        <v>40</v>
      </c>
    </row>
    <row r="1972">
      <c r="A1972" s="13" t="str">
        <f>Txn_Details!G1972</f>
        <v>ORDER1015</v>
      </c>
      <c r="B1972" s="14">
        <f>Txn_Details!F1972</f>
        <v>45385</v>
      </c>
      <c r="C1972" s="13" t="str">
        <f>Txn_Details!H1972</f>
        <v>CUST2982</v>
      </c>
      <c r="D1972" s="13" t="str">
        <f>Txn_Details!I1972</f>
        <v>Butter</v>
      </c>
      <c r="E1972" s="13">
        <f>VALUE(Txn_Details!J1972)</f>
        <v>1</v>
      </c>
      <c r="F1972" s="13">
        <f>value(Txn_Details!K1972)</f>
        <v>125</v>
      </c>
    </row>
    <row r="1973">
      <c r="A1973" s="13" t="str">
        <f>Txn_Details!G1973</f>
        <v>ORDER1015</v>
      </c>
      <c r="B1973" s="14">
        <f>Txn_Details!F1973</f>
        <v>45385</v>
      </c>
      <c r="C1973" s="13" t="str">
        <f>Txn_Details!H1973</f>
        <v>CUST2982</v>
      </c>
      <c r="D1973" s="13" t="str">
        <f>Txn_Details!I1973</f>
        <v>CheeseSlices</v>
      </c>
      <c r="E1973" s="13">
        <f>VALUE(Txn_Details!J1973)</f>
        <v>1</v>
      </c>
      <c r="F1973" s="13">
        <f>value(Txn_Details!K1973)</f>
        <v>60</v>
      </c>
    </row>
    <row r="1974">
      <c r="A1974" s="13" t="str">
        <f>Txn_Details!G1974</f>
        <v>ORDER1014</v>
      </c>
      <c r="B1974" s="14">
        <f>Txn_Details!F1974</f>
        <v>45385</v>
      </c>
      <c r="C1974" s="13" t="str">
        <f>Txn_Details!H1974</f>
        <v>CUST9276</v>
      </c>
      <c r="D1974" s="13" t="str">
        <f>Txn_Details!I1974</f>
        <v>Sugar</v>
      </c>
      <c r="E1974" s="13">
        <f>VALUE(Txn_Details!J1974)</f>
        <v>2</v>
      </c>
      <c r="F1974" s="13">
        <f>value(Txn_Details!K1974)</f>
        <v>45</v>
      </c>
    </row>
    <row r="1975">
      <c r="A1975" s="13" t="str">
        <f>Txn_Details!G1975</f>
        <v>ORDER1014</v>
      </c>
      <c r="B1975" s="14">
        <f>Txn_Details!F1975</f>
        <v>45385</v>
      </c>
      <c r="C1975" s="13" t="str">
        <f>Txn_Details!H1975</f>
        <v>CUST9276</v>
      </c>
      <c r="D1975" s="13" t="str">
        <f>Txn_Details!I1975</f>
        <v>CookingOil</v>
      </c>
      <c r="E1975" s="13">
        <f>VALUE(Txn_Details!J1975)</f>
        <v>1</v>
      </c>
      <c r="F1975" s="13">
        <f>value(Txn_Details!K1975)</f>
        <v>75</v>
      </c>
    </row>
    <row r="1976">
      <c r="A1976" s="13" t="str">
        <f>Txn_Details!G1976</f>
        <v>ORDER1013</v>
      </c>
      <c r="B1976" s="14">
        <f>Txn_Details!F1976</f>
        <v>45385</v>
      </c>
      <c r="C1976" s="13" t="str">
        <f>Txn_Details!H1976</f>
        <v>CUST4164</v>
      </c>
      <c r="D1976" s="13" t="str">
        <f>Txn_Details!I1976</f>
        <v>TeaLeaves</v>
      </c>
      <c r="E1976" s="13">
        <f>VALUE(Txn_Details!J1976)</f>
        <v>1</v>
      </c>
      <c r="F1976" s="13">
        <f>value(Txn_Details!K1976)</f>
        <v>60</v>
      </c>
    </row>
    <row r="1977">
      <c r="A1977" s="13" t="str">
        <f>Txn_Details!G1977</f>
        <v>ORDER1013</v>
      </c>
      <c r="B1977" s="14">
        <f>Txn_Details!F1977</f>
        <v>45385</v>
      </c>
      <c r="C1977" s="13" t="str">
        <f>Txn_Details!H1977</f>
        <v>CUST4164</v>
      </c>
      <c r="D1977" s="13" t="str">
        <f>Txn_Details!I1977</f>
        <v>CoffeePowder</v>
      </c>
      <c r="E1977" s="13">
        <f>VALUE(Txn_Details!J1977)</f>
        <v>2</v>
      </c>
      <c r="F1977" s="13">
        <f>value(Txn_Details!K1977)</f>
        <v>90</v>
      </c>
    </row>
    <row r="1978">
      <c r="A1978" s="13" t="str">
        <f>Txn_Details!G1978</f>
        <v>ORDER1012</v>
      </c>
      <c r="B1978" s="14">
        <f>Txn_Details!F1978</f>
        <v>45384</v>
      </c>
      <c r="C1978" s="13" t="str">
        <f>Txn_Details!H1978</f>
        <v>CUST9821</v>
      </c>
      <c r="D1978" s="13" t="str">
        <f>Txn_Details!I1978</f>
        <v>Biscuits</v>
      </c>
      <c r="E1978" s="13">
        <f>VALUE(Txn_Details!J1978)</f>
        <v>2</v>
      </c>
      <c r="F1978" s="13">
        <f>value(Txn_Details!K1978)</f>
        <v>40</v>
      </c>
    </row>
    <row r="1979">
      <c r="A1979" s="13" t="str">
        <f>Txn_Details!G1979</f>
        <v>ORDER1012</v>
      </c>
      <c r="B1979" s="14">
        <f>Txn_Details!F1979</f>
        <v>45384</v>
      </c>
      <c r="C1979" s="13" t="str">
        <f>Txn_Details!H1979</f>
        <v>CUST9821</v>
      </c>
      <c r="D1979" s="13" t="str">
        <f>Txn_Details!I1979</f>
        <v>Chocolates</v>
      </c>
      <c r="E1979" s="13">
        <f>VALUE(Txn_Details!J1979)</f>
        <v>1</v>
      </c>
      <c r="F1979" s="13">
        <f>value(Txn_Details!K1979)</f>
        <v>50</v>
      </c>
    </row>
    <row r="1980">
      <c r="A1980" s="13" t="str">
        <f>Txn_Details!G1980</f>
        <v>ORDER1011</v>
      </c>
      <c r="B1980" s="14">
        <f>Txn_Details!F1980</f>
        <v>45384</v>
      </c>
      <c r="C1980" s="13" t="str">
        <f>Txn_Details!H1980</f>
        <v>CUST8135</v>
      </c>
      <c r="D1980" s="13" t="str">
        <f>Txn_Details!I1980</f>
        <v>IceCream</v>
      </c>
      <c r="E1980" s="13">
        <f>VALUE(Txn_Details!J1980)</f>
        <v>1</v>
      </c>
      <c r="F1980" s="13">
        <f>value(Txn_Details!K1980)</f>
        <v>90</v>
      </c>
    </row>
    <row r="1981">
      <c r="A1981" s="13" t="str">
        <f>Txn_Details!G1981</f>
        <v>ORDER1011</v>
      </c>
      <c r="B1981" s="14">
        <f>Txn_Details!F1981</f>
        <v>45384</v>
      </c>
      <c r="C1981" s="13" t="str">
        <f>Txn_Details!H1981</f>
        <v>CUST8135</v>
      </c>
      <c r="D1981" s="13" t="str">
        <f>Txn_Details!I1981</f>
        <v>SoftDrink</v>
      </c>
      <c r="E1981" s="13">
        <f>VALUE(Txn_Details!J1981)</f>
        <v>1</v>
      </c>
      <c r="F1981" s="13">
        <f>value(Txn_Details!K1981)</f>
        <v>50</v>
      </c>
    </row>
    <row r="1982">
      <c r="A1982" s="13" t="str">
        <f>Txn_Details!G1982</f>
        <v>ORDER1010</v>
      </c>
      <c r="B1982" s="14">
        <f>Txn_Details!F1982</f>
        <v>45384</v>
      </c>
      <c r="C1982" s="13" t="str">
        <f>Txn_Details!H1982</f>
        <v>CUST3846</v>
      </c>
      <c r="D1982" s="13" t="str">
        <f>Txn_Details!I1982</f>
        <v>BasmatiRice</v>
      </c>
      <c r="E1982" s="13">
        <f>VALUE(Txn_Details!J1982)</f>
        <v>1</v>
      </c>
      <c r="F1982" s="13">
        <f>value(Txn_Details!K1982)</f>
        <v>60</v>
      </c>
    </row>
    <row r="1983">
      <c r="A1983" s="13" t="str">
        <f>Txn_Details!G1983</f>
        <v>ORDER1010</v>
      </c>
      <c r="B1983" s="14">
        <f>Txn_Details!F1983</f>
        <v>45384</v>
      </c>
      <c r="C1983" s="13" t="str">
        <f>Txn_Details!H1983</f>
        <v>CUST3846</v>
      </c>
      <c r="D1983" s="13" t="str">
        <f>Txn_Details!I1983</f>
        <v>WholeWheatBread</v>
      </c>
      <c r="E1983" s="13">
        <f>VALUE(Txn_Details!J1983)</f>
        <v>2</v>
      </c>
      <c r="F1983" s="13">
        <f>value(Txn_Details!K1983)</f>
        <v>40</v>
      </c>
    </row>
    <row r="1984">
      <c r="A1984" s="13" t="str">
        <f>Txn_Details!G1984</f>
        <v>ORDER1009</v>
      </c>
      <c r="B1984" s="14">
        <f>Txn_Details!F1984</f>
        <v>45384</v>
      </c>
      <c r="C1984" s="13" t="str">
        <f>Txn_Details!H1984</f>
        <v>CUST4729</v>
      </c>
      <c r="D1984" s="13" t="str">
        <f>Txn_Details!I1984</f>
        <v>FreshMilk</v>
      </c>
      <c r="E1984" s="13">
        <f>VALUE(Txn_Details!J1984)</f>
        <v>1</v>
      </c>
      <c r="F1984" s="13">
        <f>value(Txn_Details!K1984)</f>
        <v>30</v>
      </c>
    </row>
    <row r="1985">
      <c r="A1985" s="13" t="str">
        <f>Txn_Details!G1985</f>
        <v>ORDER1009</v>
      </c>
      <c r="B1985" s="14">
        <f>Txn_Details!F1985</f>
        <v>45384</v>
      </c>
      <c r="C1985" s="13" t="str">
        <f>Txn_Details!H1985</f>
        <v>CUST4729</v>
      </c>
      <c r="D1985" s="13" t="str">
        <f>Txn_Details!I1985</f>
        <v>Eggs</v>
      </c>
      <c r="E1985" s="13">
        <f>VALUE(Txn_Details!J1985)</f>
        <v>2</v>
      </c>
      <c r="F1985" s="13">
        <f>value(Txn_Details!K1985)</f>
        <v>80</v>
      </c>
    </row>
    <row r="1986">
      <c r="A1986" s="13" t="str">
        <f>Txn_Details!G1986</f>
        <v>ORDER1008</v>
      </c>
      <c r="B1986" s="14">
        <f>Txn_Details!F1986</f>
        <v>45384</v>
      </c>
      <c r="C1986" s="13" t="str">
        <f>Txn_Details!H1986</f>
        <v>CUST8381</v>
      </c>
      <c r="D1986" s="13" t="str">
        <f>Txn_Details!I1986</f>
        <v>ChickenBreast</v>
      </c>
      <c r="E1986" s="13">
        <f>VALUE(Txn_Details!J1986)</f>
        <v>1</v>
      </c>
      <c r="F1986" s="13">
        <f>value(Txn_Details!K1986)</f>
        <v>125</v>
      </c>
    </row>
    <row r="1987">
      <c r="A1987" s="13" t="str">
        <f>Txn_Details!G1987</f>
        <v>ORDER1008</v>
      </c>
      <c r="B1987" s="14">
        <f>Txn_Details!F1987</f>
        <v>45384</v>
      </c>
      <c r="C1987" s="13" t="str">
        <f>Txn_Details!H1987</f>
        <v>CUST8381</v>
      </c>
      <c r="D1987" s="13" t="str">
        <f>Txn_Details!I1987</f>
        <v>Apples</v>
      </c>
      <c r="E1987" s="13">
        <f>VALUE(Txn_Details!J1987)</f>
        <v>1</v>
      </c>
      <c r="F1987" s="13">
        <f>value(Txn_Details!K1987)</f>
        <v>75</v>
      </c>
    </row>
    <row r="1988">
      <c r="A1988" s="13" t="str">
        <f>Txn_Details!G1988</f>
        <v>ORDER1007</v>
      </c>
      <c r="B1988" s="14">
        <f>Txn_Details!F1988</f>
        <v>45384</v>
      </c>
      <c r="C1988" s="13" t="str">
        <f>Txn_Details!H1988</f>
        <v>CUST5905</v>
      </c>
      <c r="D1988" s="13" t="str">
        <f>Txn_Details!I1988</f>
        <v>Bananas</v>
      </c>
      <c r="E1988" s="13">
        <f>VALUE(Txn_Details!J1988)</f>
        <v>1</v>
      </c>
      <c r="F1988" s="13">
        <f>value(Txn_Details!K1988)</f>
        <v>25</v>
      </c>
    </row>
    <row r="1989">
      <c r="A1989" s="13" t="str">
        <f>Txn_Details!G1989</f>
        <v>ORDER1007</v>
      </c>
      <c r="B1989" s="14">
        <f>Txn_Details!F1989</f>
        <v>45384</v>
      </c>
      <c r="C1989" s="13" t="str">
        <f>Txn_Details!H1989</f>
        <v>CUST5905</v>
      </c>
      <c r="D1989" s="13" t="str">
        <f>Txn_Details!I1989</f>
        <v>Potatoes</v>
      </c>
      <c r="E1989" s="13">
        <f>VALUE(Txn_Details!J1989)</f>
        <v>1</v>
      </c>
      <c r="F1989" s="13">
        <f>value(Txn_Details!K1989)</f>
        <v>15</v>
      </c>
    </row>
    <row r="1990">
      <c r="A1990" s="13" t="str">
        <f>Txn_Details!G1990</f>
        <v>ORDER1006</v>
      </c>
      <c r="B1990" s="14">
        <f>Txn_Details!F1990</f>
        <v>45384</v>
      </c>
      <c r="C1990" s="13" t="str">
        <f>Txn_Details!H1990</f>
        <v>CUST4291</v>
      </c>
      <c r="D1990" s="13" t="str">
        <f>Txn_Details!I1990</f>
        <v>Onions</v>
      </c>
      <c r="E1990" s="13">
        <f>VALUE(Txn_Details!J1990)</f>
        <v>2</v>
      </c>
      <c r="F1990" s="13">
        <f>value(Txn_Details!K1990)</f>
        <v>25</v>
      </c>
    </row>
    <row r="1991">
      <c r="A1991" s="13" t="str">
        <f>Txn_Details!G1991</f>
        <v>ORDER1006</v>
      </c>
      <c r="B1991" s="14">
        <f>Txn_Details!F1991</f>
        <v>45384</v>
      </c>
      <c r="C1991" s="13" t="str">
        <f>Txn_Details!H1991</f>
        <v>CUST4291</v>
      </c>
      <c r="D1991" s="13" t="str">
        <f>Txn_Details!I1991</f>
        <v>Paneer</v>
      </c>
      <c r="E1991" s="13">
        <f>VALUE(Txn_Details!J1991)</f>
        <v>1</v>
      </c>
      <c r="F1991" s="13">
        <f>value(Txn_Details!K1991)</f>
        <v>40</v>
      </c>
    </row>
    <row r="1992">
      <c r="A1992" s="13" t="str">
        <f>Txn_Details!G1992</f>
        <v>ORDER1005</v>
      </c>
      <c r="B1992" s="14">
        <f>Txn_Details!F1992</f>
        <v>45383</v>
      </c>
      <c r="C1992" s="13" t="str">
        <f>Txn_Details!H1992</f>
        <v>CUST8311</v>
      </c>
      <c r="D1992" s="13" t="str">
        <f>Txn_Details!I1992</f>
        <v>Butter</v>
      </c>
      <c r="E1992" s="13">
        <f>VALUE(Txn_Details!J1992)</f>
        <v>1</v>
      </c>
      <c r="F1992" s="13">
        <f>value(Txn_Details!K1992)</f>
        <v>125</v>
      </c>
    </row>
    <row r="1993">
      <c r="A1993" s="13" t="str">
        <f>Txn_Details!G1993</f>
        <v>ORDER1005</v>
      </c>
      <c r="B1993" s="14">
        <f>Txn_Details!F1993</f>
        <v>45383</v>
      </c>
      <c r="C1993" s="13" t="str">
        <f>Txn_Details!H1993</f>
        <v>CUST8311</v>
      </c>
      <c r="D1993" s="13" t="str">
        <f>Txn_Details!I1993</f>
        <v>CheeseSlices</v>
      </c>
      <c r="E1993" s="13">
        <f>VALUE(Txn_Details!J1993)</f>
        <v>2</v>
      </c>
      <c r="F1993" s="13">
        <f>value(Txn_Details!K1993)</f>
        <v>120</v>
      </c>
    </row>
    <row r="1994">
      <c r="A1994" s="13" t="str">
        <f>Txn_Details!G1994</f>
        <v>ORDER1004</v>
      </c>
      <c r="B1994" s="14">
        <f>Txn_Details!F1994</f>
        <v>45383</v>
      </c>
      <c r="C1994" s="13" t="str">
        <f>Txn_Details!H1994</f>
        <v>CUST7322</v>
      </c>
      <c r="D1994" s="13" t="str">
        <f>Txn_Details!I1994</f>
        <v>Sugar</v>
      </c>
      <c r="E1994" s="13">
        <f>VALUE(Txn_Details!J1994)</f>
        <v>1</v>
      </c>
      <c r="F1994" s="13">
        <f>value(Txn_Details!K1994)</f>
        <v>22.5</v>
      </c>
    </row>
    <row r="1995">
      <c r="A1995" s="13" t="str">
        <f>Txn_Details!G1995</f>
        <v>ORDER1004</v>
      </c>
      <c r="B1995" s="14">
        <f>Txn_Details!F1995</f>
        <v>45383</v>
      </c>
      <c r="C1995" s="13" t="str">
        <f>Txn_Details!H1995</f>
        <v>CUST7322</v>
      </c>
      <c r="D1995" s="13" t="str">
        <f>Txn_Details!I1995</f>
        <v>CookingOil</v>
      </c>
      <c r="E1995" s="13">
        <f>VALUE(Txn_Details!J1995)</f>
        <v>1</v>
      </c>
      <c r="F1995" s="13">
        <f>value(Txn_Details!K1995)</f>
        <v>75</v>
      </c>
    </row>
    <row r="1996">
      <c r="A1996" s="13" t="str">
        <f>Txn_Details!G1996</f>
        <v>ORDER1003</v>
      </c>
      <c r="B1996" s="14">
        <f>Txn_Details!F1996</f>
        <v>45383</v>
      </c>
      <c r="C1996" s="13" t="str">
        <f>Txn_Details!H1996</f>
        <v>CUST4614</v>
      </c>
      <c r="D1996" s="13" t="str">
        <f>Txn_Details!I1996</f>
        <v>TeaLeaves</v>
      </c>
      <c r="E1996" s="13">
        <f>VALUE(Txn_Details!J1996)</f>
        <v>1</v>
      </c>
      <c r="F1996" s="13">
        <f>value(Txn_Details!K1996)</f>
        <v>60</v>
      </c>
    </row>
    <row r="1997">
      <c r="A1997" s="13" t="str">
        <f>Txn_Details!G1997</f>
        <v>ORDER1003</v>
      </c>
      <c r="B1997" s="14">
        <f>Txn_Details!F1997</f>
        <v>45383</v>
      </c>
      <c r="C1997" s="13" t="str">
        <f>Txn_Details!H1997</f>
        <v>CUST4614</v>
      </c>
      <c r="D1997" s="13" t="str">
        <f>Txn_Details!I1997</f>
        <v>CoffeePowder</v>
      </c>
      <c r="E1997" s="13">
        <f>VALUE(Txn_Details!J1997)</f>
        <v>1</v>
      </c>
      <c r="F1997" s="13">
        <f>value(Txn_Details!K1997)</f>
        <v>45</v>
      </c>
    </row>
    <row r="1998">
      <c r="A1998" s="13" t="str">
        <f>Txn_Details!G1998</f>
        <v>ORDER1002</v>
      </c>
      <c r="B1998" s="14">
        <f>Txn_Details!F1998</f>
        <v>45383</v>
      </c>
      <c r="C1998" s="13" t="str">
        <f>Txn_Details!H1998</f>
        <v>CUST9288</v>
      </c>
      <c r="D1998" s="13" t="str">
        <f>Txn_Details!I1998</f>
        <v>Biscuits</v>
      </c>
      <c r="E1998" s="13">
        <f>VALUE(Txn_Details!J1998)</f>
        <v>1</v>
      </c>
      <c r="F1998" s="13">
        <f>value(Txn_Details!K1998)</f>
        <v>20</v>
      </c>
    </row>
    <row r="1999">
      <c r="A1999" s="13" t="str">
        <f>Txn_Details!G1999</f>
        <v>ORDER1002</v>
      </c>
      <c r="B1999" s="14">
        <f>Txn_Details!F1999</f>
        <v>45383</v>
      </c>
      <c r="C1999" s="13" t="str">
        <f>Txn_Details!H1999</f>
        <v>CUST9288</v>
      </c>
      <c r="D1999" s="13" t="str">
        <f>Txn_Details!I1999</f>
        <v>Chocolates</v>
      </c>
      <c r="E1999" s="13">
        <f>VALUE(Txn_Details!J1999)</f>
        <v>1</v>
      </c>
      <c r="F1999" s="13">
        <f>value(Txn_Details!K1999)</f>
        <v>50</v>
      </c>
    </row>
    <row r="2000">
      <c r="A2000" s="13" t="str">
        <f>Txn_Details!G2000</f>
        <v>ORDER1001</v>
      </c>
      <c r="B2000" s="14">
        <f>Txn_Details!F2000</f>
        <v>45383</v>
      </c>
      <c r="C2000" s="13" t="str">
        <f>Txn_Details!H2000</f>
        <v>CUST7753</v>
      </c>
      <c r="D2000" s="13" t="str">
        <f>Txn_Details!I2000</f>
        <v>IceCream</v>
      </c>
      <c r="E2000" s="13">
        <f>VALUE(Txn_Details!J2000)</f>
        <v>2</v>
      </c>
      <c r="F2000" s="13">
        <f>value(Txn_Details!K2000)</f>
        <v>180</v>
      </c>
    </row>
    <row r="2001">
      <c r="A2001" s="13" t="str">
        <f>Txn_Details!G2001</f>
        <v>ORDER1001</v>
      </c>
      <c r="B2001" s="14">
        <f>Txn_Details!F2001</f>
        <v>45383</v>
      </c>
      <c r="C2001" s="13" t="str">
        <f>Txn_Details!H2001</f>
        <v>CUST7753</v>
      </c>
      <c r="D2001" s="13" t="str">
        <f>Txn_Details!I2001</f>
        <v>SoftDrink</v>
      </c>
      <c r="E2001" s="13">
        <f>VALUE(Txn_Details!J2001)</f>
        <v>1</v>
      </c>
      <c r="F2001" s="13">
        <f>value(Txn_Details!K2001)</f>
        <v>50</v>
      </c>
    </row>
    <row r="2003">
      <c r="H2003" s="2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4.75"/>
  </cols>
  <sheetData>
    <row r="1">
      <c r="A1" s="22" t="s">
        <v>2042</v>
      </c>
      <c r="B1" s="22" t="s">
        <v>2043</v>
      </c>
      <c r="C1" s="22" t="s">
        <v>2044</v>
      </c>
      <c r="D1" s="22" t="s">
        <v>2045</v>
      </c>
    </row>
    <row r="2">
      <c r="A2" s="13" t="str">
        <f>IFERROR(__xludf.DUMMYFUNCTION("UNIQUE(WN!$A$2:$A$2001)"),"ORDER2000")</f>
        <v>ORDER2000</v>
      </c>
      <c r="B2" s="13" t="str">
        <f>VLOOKUP(A2,WN!$A$2:$C$2001,3,false)</f>
        <v>CUST8814</v>
      </c>
      <c r="C2" s="14">
        <f>VLOOKUP(A2,WN!$A$2:$F$2001,2,false)</f>
        <v>45457</v>
      </c>
      <c r="D2" s="15">
        <f>SUMIFS(WN!$F$2:$F$2001,WN!$A$2:$A$2001,A2)</f>
        <v>80</v>
      </c>
      <c r="F2" s="15">
        <f>SUM(D2:D1001)</f>
        <v>124502.5</v>
      </c>
    </row>
    <row r="3">
      <c r="A3" s="13" t="str">
        <f>IFERROR(__xludf.DUMMYFUNCTION("""COMPUTED_VALUE"""),"ORDER1999")</f>
        <v>ORDER1999</v>
      </c>
      <c r="B3" s="13" t="str">
        <f>VLOOKUP(A3,WN!$A$2:$C$2001,3,false)</f>
        <v>CUST2188</v>
      </c>
      <c r="C3" s="14">
        <f>VLOOKUP(A3,WN!$A$2:$F$2001,2,false)</f>
        <v>45457</v>
      </c>
      <c r="D3" s="15">
        <f>SUMIFS(WN!$F$2:$F$2001,WN!$A$2:$A$2001,A3)</f>
        <v>70</v>
      </c>
    </row>
    <row r="4">
      <c r="A4" s="13" t="str">
        <f>IFERROR(__xludf.DUMMYFUNCTION("""COMPUTED_VALUE"""),"ORDER1998")</f>
        <v>ORDER1998</v>
      </c>
      <c r="B4" s="13" t="str">
        <f>VLOOKUP(A4,WN!$A$2:$C$2001,3,false)</f>
        <v>CUST4271</v>
      </c>
      <c r="C4" s="14">
        <f>VLOOKUP(A4,WN!$A$2:$F$2001,2,false)</f>
        <v>45457</v>
      </c>
      <c r="D4" s="15">
        <f>SUMIFS(WN!$F$2:$F$2001,WN!$A$2:$A$2001,A4)</f>
        <v>200</v>
      </c>
      <c r="F4" s="15">
        <f>IFERROR(__xludf.DUMMYFUNCTION("COUNTA(UNIQUE(A2:A1001))"),1000.0)</f>
        <v>1000</v>
      </c>
    </row>
    <row r="5">
      <c r="A5" s="13" t="str">
        <f>IFERROR(__xludf.DUMMYFUNCTION("""COMPUTED_VALUE"""),"ORDER1997")</f>
        <v>ORDER1997</v>
      </c>
      <c r="B5" s="13" t="str">
        <f>VLOOKUP(A5,WN!$A$2:$C$2001,3,false)</f>
        <v>CUST4759</v>
      </c>
      <c r="C5" s="14">
        <f>VLOOKUP(A5,WN!$A$2:$F$2001,2,false)</f>
        <v>45457</v>
      </c>
      <c r="D5" s="15">
        <f>SUMIFS(WN!$F$2:$F$2001,WN!$A$2:$A$2001,A5)</f>
        <v>65</v>
      </c>
    </row>
    <row r="6">
      <c r="A6" s="13" t="str">
        <f>IFERROR(__xludf.DUMMYFUNCTION("""COMPUTED_VALUE"""),"ORDER1996")</f>
        <v>ORDER1996</v>
      </c>
      <c r="B6" s="13" t="str">
        <f>VLOOKUP(A6,WN!$A$2:$C$2001,3,false)</f>
        <v>CUST2970</v>
      </c>
      <c r="C6" s="14">
        <f>VLOOKUP(A6,WN!$A$2:$F$2001,2,false)</f>
        <v>45457</v>
      </c>
      <c r="D6" s="15">
        <f>SUMIFS(WN!$F$2:$F$2001,WN!$A$2:$A$2001,A6)</f>
        <v>52.5</v>
      </c>
    </row>
    <row r="7">
      <c r="A7" s="13" t="str">
        <f>IFERROR(__xludf.DUMMYFUNCTION("""COMPUTED_VALUE"""),"ORDER1995")</f>
        <v>ORDER1995</v>
      </c>
      <c r="B7" s="13" t="str">
        <f>VLOOKUP(A7,WN!$A$2:$C$2001,3,false)</f>
        <v>CUST8355</v>
      </c>
      <c r="C7" s="14">
        <f>VLOOKUP(A7,WN!$A$2:$F$2001,2,false)</f>
        <v>45457</v>
      </c>
      <c r="D7" s="15">
        <f>SUMIFS(WN!$F$2:$F$2001,WN!$A$2:$A$2001,A7)</f>
        <v>185</v>
      </c>
    </row>
    <row r="8">
      <c r="A8" s="13" t="str">
        <f>IFERROR(__xludf.DUMMYFUNCTION("""COMPUTED_VALUE"""),"ORDER1994")</f>
        <v>ORDER1994</v>
      </c>
      <c r="B8" s="13" t="str">
        <f>VLOOKUP(A8,WN!$A$2:$C$2001,3,false)</f>
        <v>CUST8317</v>
      </c>
      <c r="C8" s="14">
        <f>VLOOKUP(A8,WN!$A$2:$F$2001,2,false)</f>
        <v>45456</v>
      </c>
      <c r="D8" s="15">
        <f>SUMIFS(WN!$F$2:$F$2001,WN!$A$2:$A$2001,A8)</f>
        <v>97.5</v>
      </c>
    </row>
    <row r="9">
      <c r="A9" s="13" t="str">
        <f>IFERROR(__xludf.DUMMYFUNCTION("""COMPUTED_VALUE"""),"ORDER1993")</f>
        <v>ORDER1993</v>
      </c>
      <c r="B9" s="13" t="str">
        <f>VLOOKUP(A9,WN!$A$2:$C$2001,3,false)</f>
        <v>CUST1509</v>
      </c>
      <c r="C9" s="14">
        <f>VLOOKUP(A9,WN!$A$2:$F$2001,2,false)</f>
        <v>45456</v>
      </c>
      <c r="D9" s="15">
        <f>SUMIFS(WN!$F$2:$F$2001,WN!$A$2:$A$2001,A9)</f>
        <v>165</v>
      </c>
    </row>
    <row r="10">
      <c r="A10" s="13" t="str">
        <f>IFERROR(__xludf.DUMMYFUNCTION("""COMPUTED_VALUE"""),"ORDER1992")</f>
        <v>ORDER1992</v>
      </c>
      <c r="B10" s="13" t="str">
        <f>VLOOKUP(A10,WN!$A$2:$C$2001,3,false)</f>
        <v>CUST8355</v>
      </c>
      <c r="C10" s="14">
        <f>VLOOKUP(A10,WN!$A$2:$F$2001,2,false)</f>
        <v>45456</v>
      </c>
      <c r="D10" s="15">
        <f>SUMIFS(WN!$F$2:$F$2001,WN!$A$2:$A$2001,A10)</f>
        <v>70</v>
      </c>
    </row>
    <row r="11">
      <c r="A11" s="13" t="str">
        <f>IFERROR(__xludf.DUMMYFUNCTION("""COMPUTED_VALUE"""),"ORDER1991")</f>
        <v>ORDER1991</v>
      </c>
      <c r="B11" s="13" t="str">
        <f>VLOOKUP(A11,WN!$A$2:$C$2001,3,false)</f>
        <v>CUST3384</v>
      </c>
      <c r="C11" s="14">
        <f>VLOOKUP(A11,WN!$A$2:$F$2001,2,false)</f>
        <v>45456</v>
      </c>
      <c r="D11" s="15">
        <f>SUMIFS(WN!$F$2:$F$2001,WN!$A$2:$A$2001,A11)</f>
        <v>140</v>
      </c>
    </row>
    <row r="12">
      <c r="A12" s="13" t="str">
        <f>IFERROR(__xludf.DUMMYFUNCTION("""COMPUTED_VALUE"""),"ORDER1990")</f>
        <v>ORDER1990</v>
      </c>
      <c r="B12" s="13" t="str">
        <f>VLOOKUP(A12,WN!$A$2:$C$2001,3,false)</f>
        <v>CUST2658</v>
      </c>
      <c r="C12" s="14">
        <f>VLOOKUP(A12,WN!$A$2:$F$2001,2,false)</f>
        <v>45456</v>
      </c>
      <c r="D12" s="15">
        <f>SUMIFS(WN!$F$2:$F$2001,WN!$A$2:$A$2001,A12)</f>
        <v>140</v>
      </c>
    </row>
    <row r="13">
      <c r="A13" s="13" t="str">
        <f>IFERROR(__xludf.DUMMYFUNCTION("""COMPUTED_VALUE"""),"ORDER1989")</f>
        <v>ORDER1989</v>
      </c>
      <c r="B13" s="13" t="str">
        <f>VLOOKUP(A13,WN!$A$2:$C$2001,3,false)</f>
        <v>CUST1520</v>
      </c>
      <c r="C13" s="14">
        <f>VLOOKUP(A13,WN!$A$2:$F$2001,2,false)</f>
        <v>45456</v>
      </c>
      <c r="D13" s="15">
        <f>SUMIFS(WN!$F$2:$F$2001,WN!$A$2:$A$2001,A13)</f>
        <v>70</v>
      </c>
    </row>
    <row r="14">
      <c r="A14" s="13" t="str">
        <f>IFERROR(__xludf.DUMMYFUNCTION("""COMPUTED_VALUE"""),"ORDER1988")</f>
        <v>ORDER1988</v>
      </c>
      <c r="B14" s="13" t="str">
        <f>VLOOKUP(A14,WN!$A$2:$C$2001,3,false)</f>
        <v>CUST5670</v>
      </c>
      <c r="C14" s="14">
        <f>VLOOKUP(A14,WN!$A$2:$F$2001,2,false)</f>
        <v>45456</v>
      </c>
      <c r="D14" s="15">
        <f>SUMIFS(WN!$F$2:$F$2001,WN!$A$2:$A$2001,A14)</f>
        <v>200</v>
      </c>
    </row>
    <row r="15">
      <c r="A15" s="13" t="str">
        <f>IFERROR(__xludf.DUMMYFUNCTION("""COMPUTED_VALUE"""),"ORDER1987")</f>
        <v>ORDER1987</v>
      </c>
      <c r="B15" s="13" t="str">
        <f>VLOOKUP(A15,WN!$A$2:$C$2001,3,false)</f>
        <v>CUST8724</v>
      </c>
      <c r="C15" s="14">
        <f>VLOOKUP(A15,WN!$A$2:$F$2001,2,false)</f>
        <v>45455</v>
      </c>
      <c r="D15" s="15">
        <f>SUMIFS(WN!$F$2:$F$2001,WN!$A$2:$A$2001,A15)</f>
        <v>40</v>
      </c>
    </row>
    <row r="16">
      <c r="A16" s="13" t="str">
        <f>IFERROR(__xludf.DUMMYFUNCTION("""COMPUTED_VALUE"""),"ORDER1986")</f>
        <v>ORDER1986</v>
      </c>
      <c r="B16" s="13" t="str">
        <f>VLOOKUP(A16,WN!$A$2:$C$2001,3,false)</f>
        <v>CUST9148</v>
      </c>
      <c r="C16" s="14">
        <f>VLOOKUP(A16,WN!$A$2:$F$2001,2,false)</f>
        <v>45455</v>
      </c>
      <c r="D16" s="15">
        <f>SUMIFS(WN!$F$2:$F$2001,WN!$A$2:$A$2001,A16)</f>
        <v>52.5</v>
      </c>
    </row>
    <row r="17">
      <c r="A17" s="13" t="str">
        <f>IFERROR(__xludf.DUMMYFUNCTION("""COMPUTED_VALUE"""),"ORDER1985")</f>
        <v>ORDER1985</v>
      </c>
      <c r="B17" s="13" t="str">
        <f>VLOOKUP(A17,WN!$A$2:$C$2001,3,false)</f>
        <v>CUST2970</v>
      </c>
      <c r="C17" s="14">
        <f>VLOOKUP(A17,WN!$A$2:$F$2001,2,false)</f>
        <v>45455</v>
      </c>
      <c r="D17" s="15">
        <f>SUMIFS(WN!$F$2:$F$2001,WN!$A$2:$A$2001,A17)</f>
        <v>185</v>
      </c>
    </row>
    <row r="18">
      <c r="A18" s="13" t="str">
        <f>IFERROR(__xludf.DUMMYFUNCTION("""COMPUTED_VALUE"""),"ORDER1984")</f>
        <v>ORDER1984</v>
      </c>
      <c r="B18" s="13" t="str">
        <f>VLOOKUP(A18,WN!$A$2:$C$2001,3,false)</f>
        <v>CUST3153</v>
      </c>
      <c r="C18" s="14">
        <f>VLOOKUP(A18,WN!$A$2:$F$2001,2,false)</f>
        <v>45455</v>
      </c>
      <c r="D18" s="15">
        <f>SUMIFS(WN!$F$2:$F$2001,WN!$A$2:$A$2001,A18)</f>
        <v>97.5</v>
      </c>
    </row>
    <row r="19">
      <c r="A19" s="13" t="str">
        <f>IFERROR(__xludf.DUMMYFUNCTION("""COMPUTED_VALUE"""),"ORDER1983")</f>
        <v>ORDER1983</v>
      </c>
      <c r="B19" s="13" t="str">
        <f>VLOOKUP(A19,WN!$A$2:$C$2001,3,false)</f>
        <v>CUST8355</v>
      </c>
      <c r="C19" s="14">
        <f>VLOOKUP(A19,WN!$A$2:$F$2001,2,false)</f>
        <v>45455</v>
      </c>
      <c r="D19" s="15">
        <f>SUMIFS(WN!$F$2:$F$2001,WN!$A$2:$A$2001,A19)</f>
        <v>105</v>
      </c>
    </row>
    <row r="20">
      <c r="A20" s="13" t="str">
        <f>IFERROR(__xludf.DUMMYFUNCTION("""COMPUTED_VALUE"""),"ORDER1982")</f>
        <v>ORDER1982</v>
      </c>
      <c r="B20" s="13" t="str">
        <f>VLOOKUP(A20,WN!$A$2:$C$2001,3,false)</f>
        <v>CUST1960</v>
      </c>
      <c r="C20" s="14">
        <f>VLOOKUP(A20,WN!$A$2:$F$2001,2,false)</f>
        <v>45455</v>
      </c>
      <c r="D20" s="15">
        <f>SUMIFS(WN!$F$2:$F$2001,WN!$A$2:$A$2001,A20)</f>
        <v>70</v>
      </c>
    </row>
    <row r="21">
      <c r="A21" s="13" t="str">
        <f>IFERROR(__xludf.DUMMYFUNCTION("""COMPUTED_VALUE"""),"ORDER1981")</f>
        <v>ORDER1981</v>
      </c>
      <c r="B21" s="13" t="str">
        <f>VLOOKUP(A21,WN!$A$2:$C$2001,3,false)</f>
        <v>CUST1520</v>
      </c>
      <c r="C21" s="14">
        <f>VLOOKUP(A21,WN!$A$2:$F$2001,2,false)</f>
        <v>45455</v>
      </c>
      <c r="D21" s="15">
        <f>SUMIFS(WN!$F$2:$F$2001,WN!$A$2:$A$2001,A21)</f>
        <v>190</v>
      </c>
    </row>
    <row r="22">
      <c r="A22" s="13" t="str">
        <f>IFERROR(__xludf.DUMMYFUNCTION("""COMPUTED_VALUE"""),"ORDER1980")</f>
        <v>ORDER1980</v>
      </c>
      <c r="B22" s="13" t="str">
        <f>VLOOKUP(A22,WN!$A$2:$C$2001,3,false)</f>
        <v>CUST2832</v>
      </c>
      <c r="C22" s="14">
        <f>VLOOKUP(A22,WN!$A$2:$F$2001,2,false)</f>
        <v>45454</v>
      </c>
      <c r="D22" s="15">
        <f>SUMIFS(WN!$F$2:$F$2001,WN!$A$2:$A$2001,A22)</f>
        <v>100</v>
      </c>
    </row>
    <row r="23">
      <c r="A23" s="13" t="str">
        <f>IFERROR(__xludf.DUMMYFUNCTION("""COMPUTED_VALUE"""),"ORDER1979")</f>
        <v>ORDER1979</v>
      </c>
      <c r="B23" s="13" t="str">
        <f>VLOOKUP(A23,WN!$A$2:$C$2001,3,false)</f>
        <v>CUST4271</v>
      </c>
      <c r="C23" s="14">
        <f>VLOOKUP(A23,WN!$A$2:$F$2001,2,false)</f>
        <v>45454</v>
      </c>
      <c r="D23" s="15">
        <f>SUMIFS(WN!$F$2:$F$2001,WN!$A$2:$A$2001,A23)</f>
        <v>110</v>
      </c>
    </row>
    <row r="24">
      <c r="A24" s="13" t="str">
        <f>IFERROR(__xludf.DUMMYFUNCTION("""COMPUTED_VALUE"""),"ORDER1978")</f>
        <v>ORDER1978</v>
      </c>
      <c r="B24" s="13" t="str">
        <f>VLOOKUP(A24,WN!$A$2:$C$2001,3,false)</f>
        <v>CUST8529</v>
      </c>
      <c r="C24" s="14">
        <f>VLOOKUP(A24,WN!$A$2:$F$2001,2,false)</f>
        <v>45454</v>
      </c>
      <c r="D24" s="15">
        <f>SUMIFS(WN!$F$2:$F$2001,WN!$A$2:$A$2001,A24)</f>
        <v>200</v>
      </c>
    </row>
    <row r="25">
      <c r="A25" s="13" t="str">
        <f>IFERROR(__xludf.DUMMYFUNCTION("""COMPUTED_VALUE"""),"ORDER1977")</f>
        <v>ORDER1977</v>
      </c>
      <c r="B25" s="13" t="str">
        <f>VLOOKUP(A25,WN!$A$2:$C$2001,3,false)</f>
        <v>CUST8317</v>
      </c>
      <c r="C25" s="14">
        <f>VLOOKUP(A25,WN!$A$2:$F$2001,2,false)</f>
        <v>45453</v>
      </c>
      <c r="D25" s="15">
        <f>SUMIFS(WN!$F$2:$F$2001,WN!$A$2:$A$2001,A25)</f>
        <v>65</v>
      </c>
    </row>
    <row r="26">
      <c r="A26" s="13" t="str">
        <f>IFERROR(__xludf.DUMMYFUNCTION("""COMPUTED_VALUE"""),"ORDER1976")</f>
        <v>ORDER1976</v>
      </c>
      <c r="B26" s="13" t="str">
        <f>VLOOKUP(A26,WN!$A$2:$C$2001,3,false)</f>
        <v>CUST9482</v>
      </c>
      <c r="C26" s="14">
        <f>VLOOKUP(A26,WN!$A$2:$F$2001,2,false)</f>
        <v>45453</v>
      </c>
      <c r="D26" s="15">
        <f>SUMIFS(WN!$F$2:$F$2001,WN!$A$2:$A$2001,A26)</f>
        <v>52.5</v>
      </c>
    </row>
    <row r="27">
      <c r="A27" s="13" t="str">
        <f>IFERROR(__xludf.DUMMYFUNCTION("""COMPUTED_VALUE"""),"ORDER1975")</f>
        <v>ORDER1975</v>
      </c>
      <c r="B27" s="13" t="str">
        <f>VLOOKUP(A27,WN!$A$2:$C$2001,3,false)</f>
        <v>CUST8529</v>
      </c>
      <c r="C27" s="14">
        <f>VLOOKUP(A27,WN!$A$2:$F$2001,2,false)</f>
        <v>45453</v>
      </c>
      <c r="D27" s="15">
        <f>SUMIFS(WN!$F$2:$F$2001,WN!$A$2:$A$2001,A27)</f>
        <v>185</v>
      </c>
    </row>
    <row r="28">
      <c r="A28" s="13" t="str">
        <f>IFERROR(__xludf.DUMMYFUNCTION("""COMPUTED_VALUE"""),"ORDER1974")</f>
        <v>ORDER1974</v>
      </c>
      <c r="B28" s="13" t="str">
        <f>VLOOKUP(A28,WN!$A$2:$C$2001,3,false)</f>
        <v>CUST5349</v>
      </c>
      <c r="C28" s="14">
        <f>VLOOKUP(A28,WN!$A$2:$F$2001,2,false)</f>
        <v>45453</v>
      </c>
      <c r="D28" s="15">
        <f>SUMIFS(WN!$F$2:$F$2001,WN!$A$2:$A$2001,A28)</f>
        <v>120</v>
      </c>
    </row>
    <row r="29">
      <c r="A29" s="13" t="str">
        <f>IFERROR(__xludf.DUMMYFUNCTION("""COMPUTED_VALUE"""),"ORDER1973")</f>
        <v>ORDER1973</v>
      </c>
      <c r="B29" s="13" t="str">
        <f>VLOOKUP(A29,WN!$A$2:$C$2001,3,false)</f>
        <v>CUST5670</v>
      </c>
      <c r="C29" s="14">
        <f>VLOOKUP(A29,WN!$A$2:$F$2001,2,false)</f>
        <v>45453</v>
      </c>
      <c r="D29" s="15">
        <f>SUMIFS(WN!$F$2:$F$2001,WN!$A$2:$A$2001,A29)</f>
        <v>105</v>
      </c>
    </row>
    <row r="30">
      <c r="A30" s="13" t="str">
        <f>IFERROR(__xludf.DUMMYFUNCTION("""COMPUTED_VALUE"""),"ORDER1972")</f>
        <v>ORDER1972</v>
      </c>
      <c r="B30" s="13" t="str">
        <f>VLOOKUP(A30,WN!$A$2:$C$2001,3,false)</f>
        <v>CUST8724</v>
      </c>
      <c r="C30" s="14">
        <f>VLOOKUP(A30,WN!$A$2:$F$2001,2,false)</f>
        <v>45453</v>
      </c>
      <c r="D30" s="15">
        <f>SUMIFS(WN!$F$2:$F$2001,WN!$A$2:$A$2001,A30)</f>
        <v>90</v>
      </c>
    </row>
    <row r="31">
      <c r="A31" s="13" t="str">
        <f>IFERROR(__xludf.DUMMYFUNCTION("""COMPUTED_VALUE"""),"ORDER1971")</f>
        <v>ORDER1971</v>
      </c>
      <c r="B31" s="13" t="str">
        <f>VLOOKUP(A31,WN!$A$2:$C$2001,3,false)</f>
        <v>CUST9148</v>
      </c>
      <c r="C31" s="14">
        <f>VLOOKUP(A31,WN!$A$2:$F$2001,2,false)</f>
        <v>45453</v>
      </c>
      <c r="D31" s="15">
        <f>SUMIFS(WN!$F$2:$F$2001,WN!$A$2:$A$2001,A31)</f>
        <v>140</v>
      </c>
    </row>
    <row r="32">
      <c r="A32" s="13" t="str">
        <f>IFERROR(__xludf.DUMMYFUNCTION("""COMPUTED_VALUE"""),"ORDER1970")</f>
        <v>ORDER1970</v>
      </c>
      <c r="B32" s="13" t="str">
        <f>VLOOKUP(A32,WN!$A$2:$C$2001,3,false)</f>
        <v>CUST8724</v>
      </c>
      <c r="C32" s="14">
        <f>VLOOKUP(A32,WN!$A$2:$F$2001,2,false)</f>
        <v>45453</v>
      </c>
      <c r="D32" s="15">
        <f>SUMIFS(WN!$F$2:$F$2001,WN!$A$2:$A$2001,A32)</f>
        <v>100</v>
      </c>
    </row>
    <row r="33">
      <c r="A33" s="13" t="str">
        <f>IFERROR(__xludf.DUMMYFUNCTION("""COMPUTED_VALUE"""),"ORDER1969")</f>
        <v>ORDER1969</v>
      </c>
      <c r="B33" s="13" t="str">
        <f>VLOOKUP(A33,WN!$A$2:$C$2001,3,false)</f>
        <v>CUST1509</v>
      </c>
      <c r="C33" s="14">
        <f>VLOOKUP(A33,WN!$A$2:$F$2001,2,false)</f>
        <v>45453</v>
      </c>
      <c r="D33" s="15">
        <f>SUMIFS(WN!$F$2:$F$2001,WN!$A$2:$A$2001,A33)</f>
        <v>110</v>
      </c>
    </row>
    <row r="34">
      <c r="A34" s="13" t="str">
        <f>IFERROR(__xludf.DUMMYFUNCTION("""COMPUTED_VALUE"""),"ORDER1968")</f>
        <v>ORDER1968</v>
      </c>
      <c r="B34" s="13" t="str">
        <f>VLOOKUP(A34,WN!$A$2:$C$2001,3,false)</f>
        <v>CUST8355</v>
      </c>
      <c r="C34" s="14">
        <f>VLOOKUP(A34,WN!$A$2:$F$2001,2,false)</f>
        <v>45453</v>
      </c>
      <c r="D34" s="15">
        <f>SUMIFS(WN!$F$2:$F$2001,WN!$A$2:$A$2001,A34)</f>
        <v>325</v>
      </c>
    </row>
    <row r="35">
      <c r="A35" s="13" t="str">
        <f>IFERROR(__xludf.DUMMYFUNCTION("""COMPUTED_VALUE"""),"ORDER1967")</f>
        <v>ORDER1967</v>
      </c>
      <c r="B35" s="13" t="str">
        <f>VLOOKUP(A35,WN!$A$2:$C$2001,3,false)</f>
        <v>CUST3384</v>
      </c>
      <c r="C35" s="14">
        <f>VLOOKUP(A35,WN!$A$2:$F$2001,2,false)</f>
        <v>45453</v>
      </c>
      <c r="D35" s="15">
        <f>SUMIFS(WN!$F$2:$F$2001,WN!$A$2:$A$2001,A35)</f>
        <v>55</v>
      </c>
    </row>
    <row r="36">
      <c r="A36" s="13" t="str">
        <f>IFERROR(__xludf.DUMMYFUNCTION("""COMPUTED_VALUE"""),"ORDER1966")</f>
        <v>ORDER1966</v>
      </c>
      <c r="B36" s="13" t="str">
        <f>VLOOKUP(A36,WN!$A$2:$C$2001,3,false)</f>
        <v>CUST2658</v>
      </c>
      <c r="C36" s="14">
        <f>VLOOKUP(A36,WN!$A$2:$F$2001,2,false)</f>
        <v>45453</v>
      </c>
      <c r="D36" s="15">
        <f>SUMIFS(WN!$F$2:$F$2001,WN!$A$2:$A$2001,A36)</f>
        <v>52.5</v>
      </c>
    </row>
    <row r="37">
      <c r="A37" s="13" t="str">
        <f>IFERROR(__xludf.DUMMYFUNCTION("""COMPUTED_VALUE"""),"ORDER1965")</f>
        <v>ORDER1965</v>
      </c>
      <c r="B37" s="13" t="str">
        <f>VLOOKUP(A37,WN!$A$2:$C$2001,3,false)</f>
        <v>CUST4675</v>
      </c>
      <c r="C37" s="14">
        <f>VLOOKUP(A37,WN!$A$2:$F$2001,2,false)</f>
        <v>45453</v>
      </c>
      <c r="D37" s="15">
        <f>SUMIFS(WN!$F$2:$F$2001,WN!$A$2:$A$2001,A37)</f>
        <v>185</v>
      </c>
    </row>
    <row r="38">
      <c r="A38" s="13" t="str">
        <f>IFERROR(__xludf.DUMMYFUNCTION("""COMPUTED_VALUE"""),"ORDER1964")</f>
        <v>ORDER1964</v>
      </c>
      <c r="B38" s="13" t="str">
        <f>VLOOKUP(A38,WN!$A$2:$C$2001,3,false)</f>
        <v>CUST2169</v>
      </c>
      <c r="C38" s="14">
        <f>VLOOKUP(A38,WN!$A$2:$F$2001,2,false)</f>
        <v>45453</v>
      </c>
      <c r="D38" s="15">
        <f>SUMIFS(WN!$F$2:$F$2001,WN!$A$2:$A$2001,A38)</f>
        <v>172.5</v>
      </c>
    </row>
    <row r="39">
      <c r="A39" s="13" t="str">
        <f>IFERROR(__xludf.DUMMYFUNCTION("""COMPUTED_VALUE"""),"ORDER1963")</f>
        <v>ORDER1963</v>
      </c>
      <c r="B39" s="13" t="str">
        <f>VLOOKUP(A39,WN!$A$2:$C$2001,3,false)</f>
        <v>CUST5349</v>
      </c>
      <c r="C39" s="14">
        <f>VLOOKUP(A39,WN!$A$2:$F$2001,2,false)</f>
        <v>45453</v>
      </c>
      <c r="D39" s="15">
        <f>SUMIFS(WN!$F$2:$F$2001,WN!$A$2:$A$2001,A39)</f>
        <v>150</v>
      </c>
    </row>
    <row r="40">
      <c r="A40" s="13" t="str">
        <f>IFERROR(__xludf.DUMMYFUNCTION("""COMPUTED_VALUE"""),"ORDER1962")</f>
        <v>ORDER1962</v>
      </c>
      <c r="B40" s="13" t="str">
        <f>VLOOKUP(A40,WN!$A$2:$C$2001,3,false)</f>
        <v>CUST9582</v>
      </c>
      <c r="C40" s="14">
        <f>VLOOKUP(A40,WN!$A$2:$F$2001,2,false)</f>
        <v>45453</v>
      </c>
      <c r="D40" s="15">
        <f>SUMIFS(WN!$F$2:$F$2001,WN!$A$2:$A$2001,A40)</f>
        <v>120</v>
      </c>
    </row>
    <row r="41">
      <c r="A41" s="13" t="str">
        <f>IFERROR(__xludf.DUMMYFUNCTION("""COMPUTED_VALUE"""),"ORDER1961")</f>
        <v>ORDER1961</v>
      </c>
      <c r="B41" s="13" t="str">
        <f>VLOOKUP(A41,WN!$A$2:$C$2001,3,false)</f>
        <v>CUST9317</v>
      </c>
      <c r="C41" s="14">
        <f>VLOOKUP(A41,WN!$A$2:$F$2001,2,false)</f>
        <v>45453</v>
      </c>
      <c r="D41" s="15">
        <f>SUMIFS(WN!$F$2:$F$2001,WN!$A$2:$A$2001,A41)</f>
        <v>140</v>
      </c>
    </row>
    <row r="42">
      <c r="A42" s="13" t="str">
        <f>IFERROR(__xludf.DUMMYFUNCTION("""COMPUTED_VALUE"""),"ORDER1960")</f>
        <v>ORDER1960</v>
      </c>
      <c r="B42" s="13" t="str">
        <f>VLOOKUP(A42,WN!$A$2:$C$2001,3,false)</f>
        <v>CUST8532</v>
      </c>
      <c r="C42" s="14">
        <f>VLOOKUP(A42,WN!$A$2:$F$2001,2,false)</f>
        <v>45452</v>
      </c>
      <c r="D42" s="15">
        <f>SUMIFS(WN!$F$2:$F$2001,WN!$A$2:$A$2001,A42)</f>
        <v>80</v>
      </c>
    </row>
    <row r="43">
      <c r="A43" s="13" t="str">
        <f>IFERROR(__xludf.DUMMYFUNCTION("""COMPUTED_VALUE"""),"ORDER1959")</f>
        <v>ORDER1959</v>
      </c>
      <c r="B43" s="13" t="str">
        <f>VLOOKUP(A43,WN!$A$2:$C$2001,3,false)</f>
        <v>CUST4022</v>
      </c>
      <c r="C43" s="14">
        <f>VLOOKUP(A43,WN!$A$2:$F$2001,2,false)</f>
        <v>45452</v>
      </c>
      <c r="D43" s="15">
        <f>SUMIFS(WN!$F$2:$F$2001,WN!$A$2:$A$2001,A43)</f>
        <v>70</v>
      </c>
    </row>
    <row r="44">
      <c r="A44" s="13" t="str">
        <f>IFERROR(__xludf.DUMMYFUNCTION("""COMPUTED_VALUE"""),"ORDER1958")</f>
        <v>ORDER1958</v>
      </c>
      <c r="B44" s="13" t="str">
        <f>VLOOKUP(A44,WN!$A$2:$C$2001,3,false)</f>
        <v>CUST2188</v>
      </c>
      <c r="C44" s="14">
        <f>VLOOKUP(A44,WN!$A$2:$F$2001,2,false)</f>
        <v>45452</v>
      </c>
      <c r="D44" s="15">
        <f>SUMIFS(WN!$F$2:$F$2001,WN!$A$2:$A$2001,A44)</f>
        <v>200</v>
      </c>
    </row>
    <row r="45">
      <c r="A45" s="13" t="str">
        <f>IFERROR(__xludf.DUMMYFUNCTION("""COMPUTED_VALUE"""),"ORDER1957")</f>
        <v>ORDER1957</v>
      </c>
      <c r="B45" s="13" t="str">
        <f>VLOOKUP(A45,WN!$A$2:$C$2001,3,false)</f>
        <v>CUST1960</v>
      </c>
      <c r="C45" s="14">
        <f>VLOOKUP(A45,WN!$A$2:$F$2001,2,false)</f>
        <v>45452</v>
      </c>
      <c r="D45" s="15">
        <f>SUMIFS(WN!$F$2:$F$2001,WN!$A$2:$A$2001,A45)</f>
        <v>40</v>
      </c>
    </row>
    <row r="46">
      <c r="A46" s="13" t="str">
        <f>IFERROR(__xludf.DUMMYFUNCTION("""COMPUTED_VALUE"""),"ORDER1956")</f>
        <v>ORDER1956</v>
      </c>
      <c r="B46" s="13" t="str">
        <f>VLOOKUP(A46,WN!$A$2:$C$2001,3,false)</f>
        <v>CUST8355</v>
      </c>
      <c r="C46" s="14">
        <f>VLOOKUP(A46,WN!$A$2:$F$2001,2,false)</f>
        <v>45452</v>
      </c>
      <c r="D46" s="15">
        <f>SUMIFS(WN!$F$2:$F$2001,WN!$A$2:$A$2001,A46)</f>
        <v>65</v>
      </c>
    </row>
    <row r="47">
      <c r="A47" s="13" t="str">
        <f>IFERROR(__xludf.DUMMYFUNCTION("""COMPUTED_VALUE"""),"ORDER1955")</f>
        <v>ORDER1955</v>
      </c>
      <c r="B47" s="13" t="str">
        <f>VLOOKUP(A47,WN!$A$2:$C$2001,3,false)</f>
        <v>CUST5349</v>
      </c>
      <c r="C47" s="14">
        <f>VLOOKUP(A47,WN!$A$2:$F$2001,2,false)</f>
        <v>45452</v>
      </c>
      <c r="D47" s="15">
        <f>SUMIFS(WN!$F$2:$F$2001,WN!$A$2:$A$2001,A47)</f>
        <v>185</v>
      </c>
    </row>
    <row r="48">
      <c r="A48" s="13" t="str">
        <f>IFERROR(__xludf.DUMMYFUNCTION("""COMPUTED_VALUE"""),"ORDER1954")</f>
        <v>ORDER1954</v>
      </c>
      <c r="B48" s="13" t="str">
        <f>VLOOKUP(A48,WN!$A$2:$C$2001,3,false)</f>
        <v>CUST5349</v>
      </c>
      <c r="C48" s="14">
        <f>VLOOKUP(A48,WN!$A$2:$F$2001,2,false)</f>
        <v>45452</v>
      </c>
      <c r="D48" s="15">
        <f>SUMIFS(WN!$F$2:$F$2001,WN!$A$2:$A$2001,A48)</f>
        <v>97.5</v>
      </c>
    </row>
    <row r="49">
      <c r="A49" s="13" t="str">
        <f>IFERROR(__xludf.DUMMYFUNCTION("""COMPUTED_VALUE"""),"ORDER1953")</f>
        <v>ORDER1953</v>
      </c>
      <c r="B49" s="13" t="str">
        <f>VLOOKUP(A49,WN!$A$2:$C$2001,3,false)</f>
        <v>CUST9584</v>
      </c>
      <c r="C49" s="14">
        <f>VLOOKUP(A49,WN!$A$2:$F$2001,2,false)</f>
        <v>45451</v>
      </c>
      <c r="D49" s="15">
        <f>SUMIFS(WN!$F$2:$F$2001,WN!$A$2:$A$2001,A49)</f>
        <v>105</v>
      </c>
    </row>
    <row r="50">
      <c r="A50" s="13" t="str">
        <f>IFERROR(__xludf.DUMMYFUNCTION("""COMPUTED_VALUE"""),"ORDER1952")</f>
        <v>ORDER1952</v>
      </c>
      <c r="B50" s="13" t="str">
        <f>VLOOKUP(A50,WN!$A$2:$C$2001,3,false)</f>
        <v>CUST8814</v>
      </c>
      <c r="C50" s="14">
        <f>VLOOKUP(A50,WN!$A$2:$F$2001,2,false)</f>
        <v>45451</v>
      </c>
      <c r="D50" s="15">
        <f>SUMIFS(WN!$F$2:$F$2001,WN!$A$2:$A$2001,A50)</f>
        <v>90</v>
      </c>
    </row>
    <row r="51">
      <c r="A51" s="13" t="str">
        <f>IFERROR(__xludf.DUMMYFUNCTION("""COMPUTED_VALUE"""),"ORDER1951")</f>
        <v>ORDER1951</v>
      </c>
      <c r="B51" s="13" t="str">
        <f>VLOOKUP(A51,WN!$A$2:$C$2001,3,false)</f>
        <v>CUST1509</v>
      </c>
      <c r="C51" s="14">
        <f>VLOOKUP(A51,WN!$A$2:$F$2001,2,false)</f>
        <v>45451</v>
      </c>
      <c r="D51" s="15">
        <f>SUMIFS(WN!$F$2:$F$2001,WN!$A$2:$A$2001,A51)</f>
        <v>140</v>
      </c>
    </row>
    <row r="52">
      <c r="A52" s="13" t="str">
        <f>IFERROR(__xludf.DUMMYFUNCTION("""COMPUTED_VALUE"""),"ORDER1950")</f>
        <v>ORDER1950</v>
      </c>
      <c r="B52" s="13" t="str">
        <f>VLOOKUP(A52,WN!$A$2:$C$2001,3,false)</f>
        <v>CUST8355</v>
      </c>
      <c r="C52" s="14">
        <f>VLOOKUP(A52,WN!$A$2:$F$2001,2,false)</f>
        <v>45451</v>
      </c>
      <c r="D52" s="15">
        <f>SUMIFS(WN!$F$2:$F$2001,WN!$A$2:$A$2001,A52)</f>
        <v>100</v>
      </c>
    </row>
    <row r="53">
      <c r="A53" s="13" t="str">
        <f>IFERROR(__xludf.DUMMYFUNCTION("""COMPUTED_VALUE"""),"ORDER1949")</f>
        <v>ORDER1949</v>
      </c>
      <c r="B53" s="13" t="str">
        <f>VLOOKUP(A53,WN!$A$2:$C$2001,3,false)</f>
        <v>CUST6570</v>
      </c>
      <c r="C53" s="14">
        <f>VLOOKUP(A53,WN!$A$2:$F$2001,2,false)</f>
        <v>45451</v>
      </c>
      <c r="D53" s="15">
        <f>SUMIFS(WN!$F$2:$F$2001,WN!$A$2:$A$2001,A53)</f>
        <v>70</v>
      </c>
    </row>
    <row r="54">
      <c r="A54" s="13" t="str">
        <f>IFERROR(__xludf.DUMMYFUNCTION("""COMPUTED_VALUE"""),"ORDER1948")</f>
        <v>ORDER1948</v>
      </c>
      <c r="B54" s="13" t="str">
        <f>VLOOKUP(A54,WN!$A$2:$C$2001,3,false)</f>
        <v>CUST2970</v>
      </c>
      <c r="C54" s="14">
        <f>VLOOKUP(A54,WN!$A$2:$F$2001,2,false)</f>
        <v>45451</v>
      </c>
      <c r="D54" s="15">
        <f>SUMIFS(WN!$F$2:$F$2001,WN!$A$2:$A$2001,A54)</f>
        <v>200</v>
      </c>
    </row>
    <row r="55">
      <c r="A55" s="13" t="str">
        <f>IFERROR(__xludf.DUMMYFUNCTION("""COMPUTED_VALUE"""),"ORDER1947")</f>
        <v>ORDER1947</v>
      </c>
      <c r="B55" s="13" t="str">
        <f>VLOOKUP(A55,WN!$A$2:$C$2001,3,false)</f>
        <v>CUST2169</v>
      </c>
      <c r="C55" s="14">
        <f>VLOOKUP(A55,WN!$A$2:$F$2001,2,false)</f>
        <v>45450</v>
      </c>
      <c r="D55" s="15">
        <f>SUMIFS(WN!$F$2:$F$2001,WN!$A$2:$A$2001,A55)</f>
        <v>40</v>
      </c>
    </row>
    <row r="56">
      <c r="A56" s="13" t="str">
        <f>IFERROR(__xludf.DUMMYFUNCTION("""COMPUTED_VALUE"""),"ORDER1946")</f>
        <v>ORDER1946</v>
      </c>
      <c r="B56" s="13" t="str">
        <f>VLOOKUP(A56,WN!$A$2:$C$2001,3,false)</f>
        <v>CUST4401</v>
      </c>
      <c r="C56" s="14">
        <f>VLOOKUP(A56,WN!$A$2:$F$2001,2,false)</f>
        <v>45450</v>
      </c>
      <c r="D56" s="15">
        <f>SUMIFS(WN!$F$2:$F$2001,WN!$A$2:$A$2001,A56)</f>
        <v>52.5</v>
      </c>
    </row>
    <row r="57">
      <c r="A57" s="13" t="str">
        <f>IFERROR(__xludf.DUMMYFUNCTION("""COMPUTED_VALUE"""),"ORDER1945")</f>
        <v>ORDER1945</v>
      </c>
      <c r="B57" s="13" t="str">
        <f>VLOOKUP(A57,WN!$A$2:$C$2001,3,false)</f>
        <v>CUST8552</v>
      </c>
      <c r="C57" s="14">
        <f>VLOOKUP(A57,WN!$A$2:$F$2001,2,false)</f>
        <v>45450</v>
      </c>
      <c r="D57" s="15">
        <f>SUMIFS(WN!$F$2:$F$2001,WN!$A$2:$A$2001,A57)</f>
        <v>310</v>
      </c>
    </row>
    <row r="58">
      <c r="A58" s="13" t="str">
        <f>IFERROR(__xludf.DUMMYFUNCTION("""COMPUTED_VALUE"""),"ORDER1944")</f>
        <v>ORDER1944</v>
      </c>
      <c r="B58" s="13" t="str">
        <f>VLOOKUP(A58,WN!$A$2:$C$2001,3,false)</f>
        <v>CUST8355</v>
      </c>
      <c r="C58" s="14">
        <f>VLOOKUP(A58,WN!$A$2:$F$2001,2,false)</f>
        <v>45450</v>
      </c>
      <c r="D58" s="15">
        <f>SUMIFS(WN!$F$2:$F$2001,WN!$A$2:$A$2001,A58)</f>
        <v>97.5</v>
      </c>
    </row>
    <row r="59">
      <c r="A59" s="13" t="str">
        <f>IFERROR(__xludf.DUMMYFUNCTION("""COMPUTED_VALUE"""),"ORDER1943")</f>
        <v>ORDER1943</v>
      </c>
      <c r="B59" s="13" t="str">
        <f>VLOOKUP(A59,WN!$A$2:$C$2001,3,false)</f>
        <v>CUST8552</v>
      </c>
      <c r="C59" s="14">
        <f>VLOOKUP(A59,WN!$A$2:$F$2001,2,false)</f>
        <v>45450</v>
      </c>
      <c r="D59" s="15">
        <f>SUMIFS(WN!$F$2:$F$2001,WN!$A$2:$A$2001,A59)</f>
        <v>165</v>
      </c>
    </row>
    <row r="60">
      <c r="A60" s="13" t="str">
        <f>IFERROR(__xludf.DUMMYFUNCTION("""COMPUTED_VALUE"""),"ORDER1942")</f>
        <v>ORDER1942</v>
      </c>
      <c r="B60" s="13" t="str">
        <f>VLOOKUP(A60,WN!$A$2:$C$2001,3,false)</f>
        <v>CUST2169</v>
      </c>
      <c r="C60" s="14">
        <f>VLOOKUP(A60,WN!$A$2:$F$2001,2,false)</f>
        <v>45450</v>
      </c>
      <c r="D60" s="15">
        <f>SUMIFS(WN!$F$2:$F$2001,WN!$A$2:$A$2001,A60)</f>
        <v>70</v>
      </c>
    </row>
    <row r="61">
      <c r="A61" s="13" t="str">
        <f>IFERROR(__xludf.DUMMYFUNCTION("""COMPUTED_VALUE"""),"ORDER1941")</f>
        <v>ORDER1941</v>
      </c>
      <c r="B61" s="13" t="str">
        <f>VLOOKUP(A61,WN!$A$2:$C$2001,3,false)</f>
        <v>CUST2169</v>
      </c>
      <c r="C61" s="14">
        <f>VLOOKUP(A61,WN!$A$2:$F$2001,2,false)</f>
        <v>45450</v>
      </c>
      <c r="D61" s="15">
        <f>SUMIFS(WN!$F$2:$F$2001,WN!$A$2:$A$2001,A61)</f>
        <v>230</v>
      </c>
    </row>
    <row r="62">
      <c r="A62" s="13" t="str">
        <f>IFERROR(__xludf.DUMMYFUNCTION("""COMPUTED_VALUE"""),"ORDER1940")</f>
        <v>ORDER1940</v>
      </c>
      <c r="B62" s="13" t="str">
        <f>VLOOKUP(A62,WN!$A$2:$C$2001,3,false)</f>
        <v>CUST5670</v>
      </c>
      <c r="C62" s="14">
        <f>VLOOKUP(A62,WN!$A$2:$F$2001,2,false)</f>
        <v>45449</v>
      </c>
      <c r="D62" s="15">
        <f>SUMIFS(WN!$F$2:$F$2001,WN!$A$2:$A$2001,A62)</f>
        <v>140</v>
      </c>
    </row>
    <row r="63">
      <c r="A63" s="13" t="str">
        <f>IFERROR(__xludf.DUMMYFUNCTION("""COMPUTED_VALUE"""),"ORDER1939")</f>
        <v>ORDER1939</v>
      </c>
      <c r="B63" s="13" t="str">
        <f>VLOOKUP(A63,WN!$A$2:$C$2001,3,false)</f>
        <v>CUST4275</v>
      </c>
      <c r="C63" s="14">
        <f>VLOOKUP(A63,WN!$A$2:$F$2001,2,false)</f>
        <v>45449</v>
      </c>
      <c r="D63" s="15">
        <f>SUMIFS(WN!$F$2:$F$2001,WN!$A$2:$A$2001,A63)</f>
        <v>100</v>
      </c>
    </row>
    <row r="64">
      <c r="A64" s="13" t="str">
        <f>IFERROR(__xludf.DUMMYFUNCTION("""COMPUTED_VALUE"""),"ORDER1938")</f>
        <v>ORDER1938</v>
      </c>
      <c r="B64" s="13" t="str">
        <f>VLOOKUP(A64,WN!$A$2:$C$2001,3,false)</f>
        <v>CUST4371</v>
      </c>
      <c r="C64" s="14">
        <f>VLOOKUP(A64,WN!$A$2:$F$2001,2,false)</f>
        <v>45449</v>
      </c>
      <c r="D64" s="15">
        <f>SUMIFS(WN!$F$2:$F$2001,WN!$A$2:$A$2001,A64)</f>
        <v>200</v>
      </c>
    </row>
    <row r="65">
      <c r="A65" s="13" t="str">
        <f>IFERROR(__xludf.DUMMYFUNCTION("""COMPUTED_VALUE"""),"ORDER1937")</f>
        <v>ORDER1937</v>
      </c>
      <c r="B65" s="13" t="str">
        <f>VLOOKUP(A65,WN!$A$2:$C$2001,3,false)</f>
        <v>CUST7921</v>
      </c>
      <c r="C65" s="14">
        <f>VLOOKUP(A65,WN!$A$2:$F$2001,2,false)</f>
        <v>45449</v>
      </c>
      <c r="D65" s="15">
        <f>SUMIFS(WN!$F$2:$F$2001,WN!$A$2:$A$2001,A65)</f>
        <v>40</v>
      </c>
    </row>
    <row r="66">
      <c r="A66" s="13" t="str">
        <f>IFERROR(__xludf.DUMMYFUNCTION("""COMPUTED_VALUE"""),"ORDER1936")</f>
        <v>ORDER1936</v>
      </c>
      <c r="B66" s="13" t="str">
        <f>VLOOKUP(A66,WN!$A$2:$C$2001,3,false)</f>
        <v>CUST9482</v>
      </c>
      <c r="C66" s="14">
        <f>VLOOKUP(A66,WN!$A$2:$F$2001,2,false)</f>
        <v>45449</v>
      </c>
      <c r="D66" s="15">
        <f>SUMIFS(WN!$F$2:$F$2001,WN!$A$2:$A$2001,A66)</f>
        <v>52.5</v>
      </c>
    </row>
    <row r="67">
      <c r="A67" s="13" t="str">
        <f>IFERROR(__xludf.DUMMYFUNCTION("""COMPUTED_VALUE"""),"ORDER1935")</f>
        <v>ORDER1935</v>
      </c>
      <c r="B67" s="13" t="str">
        <f>VLOOKUP(A67,WN!$A$2:$C$2001,3,false)</f>
        <v>CUST4759</v>
      </c>
      <c r="C67" s="14">
        <f>VLOOKUP(A67,WN!$A$2:$F$2001,2,false)</f>
        <v>45449</v>
      </c>
      <c r="D67" s="15">
        <f>SUMIFS(WN!$F$2:$F$2001,WN!$A$2:$A$2001,A67)</f>
        <v>185</v>
      </c>
    </row>
    <row r="68">
      <c r="A68" s="13" t="str">
        <f>IFERROR(__xludf.DUMMYFUNCTION("""COMPUTED_VALUE"""),"ORDER1934")</f>
        <v>ORDER1934</v>
      </c>
      <c r="B68" s="13" t="str">
        <f>VLOOKUP(A68,WN!$A$2:$C$2001,3,false)</f>
        <v>CUST4923</v>
      </c>
      <c r="C68" s="14">
        <f>VLOOKUP(A68,WN!$A$2:$F$2001,2,false)</f>
        <v>45449</v>
      </c>
      <c r="D68" s="15">
        <f>SUMIFS(WN!$F$2:$F$2001,WN!$A$2:$A$2001,A68)</f>
        <v>97.5</v>
      </c>
    </row>
    <row r="69">
      <c r="A69" s="13" t="str">
        <f>IFERROR(__xludf.DUMMYFUNCTION("""COMPUTED_VALUE"""),"ORDER1933")</f>
        <v>ORDER1933</v>
      </c>
      <c r="B69" s="13" t="str">
        <f>VLOOKUP(A69,WN!$A$2:$C$2001,3,false)</f>
        <v>CUST8317</v>
      </c>
      <c r="C69" s="14">
        <f>VLOOKUP(A69,WN!$A$2:$F$2001,2,false)</f>
        <v>45449</v>
      </c>
      <c r="D69" s="15">
        <f>SUMIFS(WN!$F$2:$F$2001,WN!$A$2:$A$2001,A69)</f>
        <v>150</v>
      </c>
    </row>
    <row r="70">
      <c r="A70" s="13" t="str">
        <f>IFERROR(__xludf.DUMMYFUNCTION("""COMPUTED_VALUE"""),"ORDER1932")</f>
        <v>ORDER1932</v>
      </c>
      <c r="B70" s="13" t="str">
        <f>VLOOKUP(A70,WN!$A$2:$C$2001,3,false)</f>
        <v>CUST6201</v>
      </c>
      <c r="C70" s="14">
        <f>VLOOKUP(A70,WN!$A$2:$F$2001,2,false)</f>
        <v>45448</v>
      </c>
      <c r="D70" s="15">
        <f>SUMIFS(WN!$F$2:$F$2001,WN!$A$2:$A$2001,A70)</f>
        <v>70</v>
      </c>
    </row>
    <row r="71">
      <c r="A71" s="13" t="str">
        <f>IFERROR(__xludf.DUMMYFUNCTION("""COMPUTED_VALUE"""),"ORDER1931")</f>
        <v>ORDER1931</v>
      </c>
      <c r="B71" s="13" t="str">
        <f>VLOOKUP(A71,WN!$A$2:$C$2001,3,false)</f>
        <v>CUST7461</v>
      </c>
      <c r="C71" s="14">
        <f>VLOOKUP(A71,WN!$A$2:$F$2001,2,false)</f>
        <v>45448</v>
      </c>
      <c r="D71" s="15">
        <f>SUMIFS(WN!$F$2:$F$2001,WN!$A$2:$A$2001,A71)</f>
        <v>140</v>
      </c>
    </row>
    <row r="72">
      <c r="A72" s="13" t="str">
        <f>IFERROR(__xludf.DUMMYFUNCTION("""COMPUTED_VALUE"""),"ORDER1930")</f>
        <v>ORDER1930</v>
      </c>
      <c r="B72" s="13" t="str">
        <f>VLOOKUP(A72,WN!$A$2:$C$2001,3,false)</f>
        <v>CUST5349</v>
      </c>
      <c r="C72" s="14">
        <f>VLOOKUP(A72,WN!$A$2:$F$2001,2,false)</f>
        <v>45448</v>
      </c>
      <c r="D72" s="15">
        <f>SUMIFS(WN!$F$2:$F$2001,WN!$A$2:$A$2001,A72)</f>
        <v>80</v>
      </c>
    </row>
    <row r="73">
      <c r="A73" s="13" t="str">
        <f>IFERROR(__xludf.DUMMYFUNCTION("""COMPUTED_VALUE"""),"ORDER1929")</f>
        <v>ORDER1929</v>
      </c>
      <c r="B73" s="13" t="str">
        <f>VLOOKUP(A73,WN!$A$2:$C$2001,3,false)</f>
        <v>CUST7429</v>
      </c>
      <c r="C73" s="14">
        <f>VLOOKUP(A73,WN!$A$2:$F$2001,2,false)</f>
        <v>45448</v>
      </c>
      <c r="D73" s="15">
        <f>SUMIFS(WN!$F$2:$F$2001,WN!$A$2:$A$2001,A73)</f>
        <v>70</v>
      </c>
    </row>
    <row r="74">
      <c r="A74" s="13" t="str">
        <f>IFERROR(__xludf.DUMMYFUNCTION("""COMPUTED_VALUE"""),"ORDER1928")</f>
        <v>ORDER1928</v>
      </c>
      <c r="B74" s="13" t="str">
        <f>VLOOKUP(A74,WN!$A$2:$C$2001,3,false)</f>
        <v>CUST4923</v>
      </c>
      <c r="C74" s="14">
        <f>VLOOKUP(A74,WN!$A$2:$F$2001,2,false)</f>
        <v>45448</v>
      </c>
      <c r="D74" s="15">
        <f>SUMIFS(WN!$F$2:$F$2001,WN!$A$2:$A$2001,A74)</f>
        <v>200</v>
      </c>
    </row>
    <row r="75">
      <c r="A75" s="13" t="str">
        <f>IFERROR(__xludf.DUMMYFUNCTION("""COMPUTED_VALUE"""),"ORDER1927")</f>
        <v>ORDER1927</v>
      </c>
      <c r="B75" s="13" t="str">
        <f>VLOOKUP(A75,WN!$A$2:$C$2001,3,false)</f>
        <v>CUST7461</v>
      </c>
      <c r="C75" s="14">
        <f>VLOOKUP(A75,WN!$A$2:$F$2001,2,false)</f>
        <v>45448</v>
      </c>
      <c r="D75" s="15">
        <f>SUMIFS(WN!$F$2:$F$2001,WN!$A$2:$A$2001,A75)</f>
        <v>40</v>
      </c>
    </row>
    <row r="76">
      <c r="A76" s="13" t="str">
        <f>IFERROR(__xludf.DUMMYFUNCTION("""COMPUTED_VALUE"""),"ORDER1926")</f>
        <v>ORDER1926</v>
      </c>
      <c r="B76" s="13" t="str">
        <f>VLOOKUP(A76,WN!$A$2:$C$2001,3,false)</f>
        <v>CUST7429</v>
      </c>
      <c r="C76" s="14">
        <f>VLOOKUP(A76,WN!$A$2:$F$2001,2,false)</f>
        <v>45448</v>
      </c>
      <c r="D76" s="15">
        <f>SUMIFS(WN!$F$2:$F$2001,WN!$A$2:$A$2001,A76)</f>
        <v>52.5</v>
      </c>
    </row>
    <row r="77">
      <c r="A77" s="13" t="str">
        <f>IFERROR(__xludf.DUMMYFUNCTION("""COMPUTED_VALUE"""),"ORDER1925")</f>
        <v>ORDER1925</v>
      </c>
      <c r="B77" s="13" t="str">
        <f>VLOOKUP(A77,WN!$A$2:$C$2001,3,false)</f>
        <v>CUST8355</v>
      </c>
      <c r="C77" s="14">
        <f>VLOOKUP(A77,WN!$A$2:$F$2001,2,false)</f>
        <v>45448</v>
      </c>
      <c r="D77" s="15">
        <f>SUMIFS(WN!$F$2:$F$2001,WN!$A$2:$A$2001,A77)</f>
        <v>310</v>
      </c>
    </row>
    <row r="78">
      <c r="A78" s="13" t="str">
        <f>IFERROR(__xludf.DUMMYFUNCTION("""COMPUTED_VALUE"""),"ORDER1924")</f>
        <v>ORDER1924</v>
      </c>
      <c r="B78" s="13" t="str">
        <f>VLOOKUP(A78,WN!$A$2:$C$2001,3,false)</f>
        <v>CUST6570</v>
      </c>
      <c r="C78" s="14">
        <f>VLOOKUP(A78,WN!$A$2:$F$2001,2,false)</f>
        <v>45448</v>
      </c>
      <c r="D78" s="15">
        <f>SUMIFS(WN!$F$2:$F$2001,WN!$A$2:$A$2001,A78)</f>
        <v>97.5</v>
      </c>
    </row>
    <row r="79">
      <c r="A79" s="13" t="str">
        <f>IFERROR(__xludf.DUMMYFUNCTION("""COMPUTED_VALUE"""),"ORDER1923")</f>
        <v>ORDER1923</v>
      </c>
      <c r="B79" s="13" t="str">
        <f>VLOOKUP(A79,WN!$A$2:$C$2001,3,false)</f>
        <v>CUST2169</v>
      </c>
      <c r="C79" s="14">
        <f>VLOOKUP(A79,WN!$A$2:$F$2001,2,false)</f>
        <v>45448</v>
      </c>
      <c r="D79" s="15">
        <f>SUMIFS(WN!$F$2:$F$2001,WN!$A$2:$A$2001,A79)</f>
        <v>105</v>
      </c>
    </row>
    <row r="80">
      <c r="A80" s="13" t="str">
        <f>IFERROR(__xludf.DUMMYFUNCTION("""COMPUTED_VALUE"""),"ORDER1922")</f>
        <v>ORDER1922</v>
      </c>
      <c r="B80" s="13" t="str">
        <f>VLOOKUP(A80,WN!$A$2:$C$2001,3,false)</f>
        <v>CUST3392</v>
      </c>
      <c r="C80" s="14">
        <f>VLOOKUP(A80,WN!$A$2:$F$2001,2,false)</f>
        <v>45448</v>
      </c>
      <c r="D80" s="15">
        <f>SUMIFS(WN!$F$2:$F$2001,WN!$A$2:$A$2001,A80)</f>
        <v>70</v>
      </c>
    </row>
    <row r="81">
      <c r="A81" s="13" t="str">
        <f>IFERROR(__xludf.DUMMYFUNCTION("""COMPUTED_VALUE"""),"ORDER1921")</f>
        <v>ORDER1921</v>
      </c>
      <c r="B81" s="13" t="str">
        <f>VLOOKUP(A81,WN!$A$2:$C$2001,3,false)</f>
        <v>CUST2832</v>
      </c>
      <c r="C81" s="14">
        <f>VLOOKUP(A81,WN!$A$2:$F$2001,2,false)</f>
        <v>45448</v>
      </c>
      <c r="D81" s="15">
        <f>SUMIFS(WN!$F$2:$F$2001,WN!$A$2:$A$2001,A81)</f>
        <v>230</v>
      </c>
    </row>
    <row r="82">
      <c r="A82" s="13" t="str">
        <f>IFERROR(__xludf.DUMMYFUNCTION("""COMPUTED_VALUE"""),"ORDER1920")</f>
        <v>ORDER1920</v>
      </c>
      <c r="B82" s="13" t="str">
        <f>VLOOKUP(A82,WN!$A$2:$C$2001,3,false)</f>
        <v>CUST6201</v>
      </c>
      <c r="C82" s="14">
        <f>VLOOKUP(A82,WN!$A$2:$F$2001,2,false)</f>
        <v>45448</v>
      </c>
      <c r="D82" s="15">
        <f>SUMIFS(WN!$F$2:$F$2001,WN!$A$2:$A$2001,A82)</f>
        <v>100</v>
      </c>
    </row>
    <row r="83">
      <c r="A83" s="13" t="str">
        <f>IFERROR(__xludf.DUMMYFUNCTION("""COMPUTED_VALUE"""),"ORDER1919")</f>
        <v>ORDER1919</v>
      </c>
      <c r="B83" s="13" t="str">
        <f>VLOOKUP(A83,WN!$A$2:$C$2001,3,false)</f>
        <v>CUST3704</v>
      </c>
      <c r="C83" s="14">
        <f>VLOOKUP(A83,WN!$A$2:$F$2001,2,false)</f>
        <v>45448</v>
      </c>
      <c r="D83" s="15">
        <f>SUMIFS(WN!$F$2:$F$2001,WN!$A$2:$A$2001,A83)</f>
        <v>100</v>
      </c>
    </row>
    <row r="84">
      <c r="A84" s="13" t="str">
        <f>IFERROR(__xludf.DUMMYFUNCTION("""COMPUTED_VALUE"""),"ORDER1918")</f>
        <v>ORDER1918</v>
      </c>
      <c r="B84" s="13" t="str">
        <f>VLOOKUP(A84,WN!$A$2:$C$2001,3,false)</f>
        <v>CUST3153</v>
      </c>
      <c r="C84" s="14">
        <f>VLOOKUP(A84,WN!$A$2:$F$2001,2,false)</f>
        <v>45448</v>
      </c>
      <c r="D84" s="15">
        <f>SUMIFS(WN!$F$2:$F$2001,WN!$A$2:$A$2001,A84)</f>
        <v>200</v>
      </c>
    </row>
    <row r="85">
      <c r="A85" s="13" t="str">
        <f>IFERROR(__xludf.DUMMYFUNCTION("""COMPUTED_VALUE"""),"ORDER1917")</f>
        <v>ORDER1917</v>
      </c>
      <c r="B85" s="13" t="str">
        <f>VLOOKUP(A85,WN!$A$2:$C$2001,3,false)</f>
        <v>CUST1502</v>
      </c>
      <c r="C85" s="14">
        <f>VLOOKUP(A85,WN!$A$2:$F$2001,2,false)</f>
        <v>45448</v>
      </c>
      <c r="D85" s="15">
        <f>SUMIFS(WN!$F$2:$F$2001,WN!$A$2:$A$2001,A85)</f>
        <v>55</v>
      </c>
    </row>
    <row r="86">
      <c r="A86" s="13" t="str">
        <f>IFERROR(__xludf.DUMMYFUNCTION("""COMPUTED_VALUE"""),"ORDER1916")</f>
        <v>ORDER1916</v>
      </c>
      <c r="B86" s="13" t="str">
        <f>VLOOKUP(A86,WN!$A$2:$C$2001,3,false)</f>
        <v>CUST9584</v>
      </c>
      <c r="C86" s="14">
        <f>VLOOKUP(A86,WN!$A$2:$F$2001,2,false)</f>
        <v>45448</v>
      </c>
      <c r="D86" s="15">
        <f>SUMIFS(WN!$F$2:$F$2001,WN!$A$2:$A$2001,A86)</f>
        <v>52.5</v>
      </c>
    </row>
    <row r="87">
      <c r="A87" s="13" t="str">
        <f>IFERROR(__xludf.DUMMYFUNCTION("""COMPUTED_VALUE"""),"ORDER1915")</f>
        <v>ORDER1915</v>
      </c>
      <c r="B87" s="13" t="str">
        <f>VLOOKUP(A87,WN!$A$2:$C$2001,3,false)</f>
        <v>CUST7909</v>
      </c>
      <c r="C87" s="14">
        <f>VLOOKUP(A87,WN!$A$2:$F$2001,2,false)</f>
        <v>45448</v>
      </c>
      <c r="D87" s="15">
        <f>SUMIFS(WN!$F$2:$F$2001,WN!$A$2:$A$2001,A87)</f>
        <v>185</v>
      </c>
    </row>
    <row r="88">
      <c r="A88" s="13" t="str">
        <f>IFERROR(__xludf.DUMMYFUNCTION("""COMPUTED_VALUE"""),"ORDER1914")</f>
        <v>ORDER1914</v>
      </c>
      <c r="B88" s="13" t="str">
        <f>VLOOKUP(A88,WN!$A$2:$C$2001,3,false)</f>
        <v>CUST3384</v>
      </c>
      <c r="C88" s="14">
        <f>VLOOKUP(A88,WN!$A$2:$F$2001,2,false)</f>
        <v>45448</v>
      </c>
      <c r="D88" s="15">
        <f>SUMIFS(WN!$F$2:$F$2001,WN!$A$2:$A$2001,A88)</f>
        <v>97.5</v>
      </c>
    </row>
    <row r="89">
      <c r="A89" s="13" t="str">
        <f>IFERROR(__xludf.DUMMYFUNCTION("""COMPUTED_VALUE"""),"ORDER1913")</f>
        <v>ORDER1913</v>
      </c>
      <c r="B89" s="13" t="str">
        <f>VLOOKUP(A89,WN!$A$2:$C$2001,3,false)</f>
        <v>CUST2658</v>
      </c>
      <c r="C89" s="14">
        <f>VLOOKUP(A89,WN!$A$2:$F$2001,2,false)</f>
        <v>45447</v>
      </c>
      <c r="D89" s="15">
        <f>SUMIFS(WN!$F$2:$F$2001,WN!$A$2:$A$2001,A89)</f>
        <v>105</v>
      </c>
    </row>
    <row r="90">
      <c r="A90" s="13" t="str">
        <f>IFERROR(__xludf.DUMMYFUNCTION("""COMPUTED_VALUE"""),"ORDER1912")</f>
        <v>ORDER1912</v>
      </c>
      <c r="B90" s="13" t="str">
        <f>VLOOKUP(A90,WN!$A$2:$C$2001,3,false)</f>
        <v>CUST4675</v>
      </c>
      <c r="C90" s="14">
        <f>VLOOKUP(A90,WN!$A$2:$F$2001,2,false)</f>
        <v>45447</v>
      </c>
      <c r="D90" s="15">
        <f>SUMIFS(WN!$F$2:$F$2001,WN!$A$2:$A$2001,A90)</f>
        <v>70</v>
      </c>
    </row>
    <row r="91">
      <c r="A91" s="13" t="str">
        <f>IFERROR(__xludf.DUMMYFUNCTION("""COMPUTED_VALUE"""),"ORDER1911")</f>
        <v>ORDER1911</v>
      </c>
      <c r="B91" s="13" t="str">
        <f>VLOOKUP(A91,WN!$A$2:$C$2001,3,false)</f>
        <v>CUST8924</v>
      </c>
      <c r="C91" s="14">
        <f>VLOOKUP(A91,WN!$A$2:$F$2001,2,false)</f>
        <v>45447</v>
      </c>
      <c r="D91" s="15">
        <f>SUMIFS(WN!$F$2:$F$2001,WN!$A$2:$A$2001,A91)</f>
        <v>140</v>
      </c>
    </row>
    <row r="92">
      <c r="A92" s="13" t="str">
        <f>IFERROR(__xludf.DUMMYFUNCTION("""COMPUTED_VALUE"""),"ORDER1910")</f>
        <v>ORDER1910</v>
      </c>
      <c r="B92" s="13" t="str">
        <f>VLOOKUP(A92,WN!$A$2:$C$2001,3,false)</f>
        <v>CUST9409</v>
      </c>
      <c r="C92" s="14">
        <f>VLOOKUP(A92,WN!$A$2:$F$2001,2,false)</f>
        <v>45447</v>
      </c>
      <c r="D92" s="15">
        <f>SUMIFS(WN!$F$2:$F$2001,WN!$A$2:$A$2001,A92)</f>
        <v>80</v>
      </c>
    </row>
    <row r="93">
      <c r="A93" s="13" t="str">
        <f>IFERROR(__xludf.DUMMYFUNCTION("""COMPUTED_VALUE"""),"ORDER1909")</f>
        <v>ORDER1909</v>
      </c>
      <c r="B93" s="13" t="str">
        <f>VLOOKUP(A93,WN!$A$2:$C$2001,3,false)</f>
        <v>CUST4271</v>
      </c>
      <c r="C93" s="14">
        <f>VLOOKUP(A93,WN!$A$2:$F$2001,2,false)</f>
        <v>45447</v>
      </c>
      <c r="D93" s="15">
        <f>SUMIFS(WN!$F$2:$F$2001,WN!$A$2:$A$2001,A93)</f>
        <v>110</v>
      </c>
    </row>
    <row r="94">
      <c r="A94" s="13" t="str">
        <f>IFERROR(__xludf.DUMMYFUNCTION("""COMPUTED_VALUE"""),"ORDER1908")</f>
        <v>ORDER1908</v>
      </c>
      <c r="B94" s="13" t="str">
        <f>VLOOKUP(A94,WN!$A$2:$C$2001,3,false)</f>
        <v>CUST2188</v>
      </c>
      <c r="C94" s="14">
        <f>VLOOKUP(A94,WN!$A$2:$F$2001,2,false)</f>
        <v>45447</v>
      </c>
      <c r="D94" s="15">
        <f>SUMIFS(WN!$F$2:$F$2001,WN!$A$2:$A$2001,A94)</f>
        <v>200</v>
      </c>
    </row>
    <row r="95">
      <c r="A95" s="13" t="str">
        <f>IFERROR(__xludf.DUMMYFUNCTION("""COMPUTED_VALUE"""),"ORDER1907")</f>
        <v>ORDER1907</v>
      </c>
      <c r="B95" s="13" t="str">
        <f>VLOOKUP(A95,WN!$A$2:$C$2001,3,false)</f>
        <v>CUST8317</v>
      </c>
      <c r="C95" s="14">
        <f>VLOOKUP(A95,WN!$A$2:$F$2001,2,false)</f>
        <v>45447</v>
      </c>
      <c r="D95" s="15">
        <f>SUMIFS(WN!$F$2:$F$2001,WN!$A$2:$A$2001,A95)</f>
        <v>40</v>
      </c>
    </row>
    <row r="96">
      <c r="A96" s="13" t="str">
        <f>IFERROR(__xludf.DUMMYFUNCTION("""COMPUTED_VALUE"""),"ORDER1906")</f>
        <v>ORDER1906</v>
      </c>
      <c r="B96" s="13" t="str">
        <f>VLOOKUP(A96,WN!$A$2:$C$2001,3,false)</f>
        <v>CUST2970</v>
      </c>
      <c r="C96" s="14">
        <f>VLOOKUP(A96,WN!$A$2:$F$2001,2,false)</f>
        <v>45447</v>
      </c>
      <c r="D96" s="15">
        <f>SUMIFS(WN!$F$2:$F$2001,WN!$A$2:$A$2001,A96)</f>
        <v>92.5</v>
      </c>
    </row>
    <row r="97">
      <c r="A97" s="13" t="str">
        <f>IFERROR(__xludf.DUMMYFUNCTION("""COMPUTED_VALUE"""),"ORDER1905")</f>
        <v>ORDER1905</v>
      </c>
      <c r="B97" s="13" t="str">
        <f>VLOOKUP(A97,WN!$A$2:$C$2001,3,false)</f>
        <v>CUST9482</v>
      </c>
      <c r="C97" s="14">
        <f>VLOOKUP(A97,WN!$A$2:$F$2001,2,false)</f>
        <v>45447</v>
      </c>
      <c r="D97" s="15">
        <f>SUMIFS(WN!$F$2:$F$2001,WN!$A$2:$A$2001,A97)</f>
        <v>185</v>
      </c>
    </row>
    <row r="98">
      <c r="A98" s="13" t="str">
        <f>IFERROR(__xludf.DUMMYFUNCTION("""COMPUTED_VALUE"""),"ORDER1904")</f>
        <v>ORDER1904</v>
      </c>
      <c r="B98" s="13" t="str">
        <f>VLOOKUP(A98,WN!$A$2:$C$2001,3,false)</f>
        <v>CUST8449</v>
      </c>
      <c r="C98" s="14">
        <f>VLOOKUP(A98,WN!$A$2:$F$2001,2,false)</f>
        <v>45447</v>
      </c>
      <c r="D98" s="15">
        <f>SUMIFS(WN!$F$2:$F$2001,WN!$A$2:$A$2001,A98)</f>
        <v>97.5</v>
      </c>
    </row>
    <row r="99">
      <c r="A99" s="13" t="str">
        <f>IFERROR(__xludf.DUMMYFUNCTION("""COMPUTED_VALUE"""),"ORDER1903")</f>
        <v>ORDER1903</v>
      </c>
      <c r="B99" s="13" t="str">
        <f>VLOOKUP(A99,WN!$A$2:$C$2001,3,false)</f>
        <v>CUST1520</v>
      </c>
      <c r="C99" s="14">
        <f>VLOOKUP(A99,WN!$A$2:$F$2001,2,false)</f>
        <v>45447</v>
      </c>
      <c r="D99" s="15">
        <f>SUMIFS(WN!$F$2:$F$2001,WN!$A$2:$A$2001,A99)</f>
        <v>210</v>
      </c>
    </row>
    <row r="100">
      <c r="A100" s="13" t="str">
        <f>IFERROR(__xludf.DUMMYFUNCTION("""COMPUTED_VALUE"""),"ORDER1902")</f>
        <v>ORDER1902</v>
      </c>
      <c r="B100" s="13" t="str">
        <f>VLOOKUP(A100,WN!$A$2:$C$2001,3,false)</f>
        <v>CUST4271</v>
      </c>
      <c r="C100" s="14">
        <f>VLOOKUP(A100,WN!$A$2:$F$2001,2,false)</f>
        <v>45447</v>
      </c>
      <c r="D100" s="15">
        <f>SUMIFS(WN!$F$2:$F$2001,WN!$A$2:$A$2001,A100)</f>
        <v>90</v>
      </c>
    </row>
    <row r="101">
      <c r="A101" s="13" t="str">
        <f>IFERROR(__xludf.DUMMYFUNCTION("""COMPUTED_VALUE"""),"ORDER1901")</f>
        <v>ORDER1901</v>
      </c>
      <c r="B101" s="13" t="str">
        <f>VLOOKUP(A101,WN!$A$2:$C$2001,3,false)</f>
        <v>CUST1509</v>
      </c>
      <c r="C101" s="14">
        <f>VLOOKUP(A101,WN!$A$2:$F$2001,2,false)</f>
        <v>45447</v>
      </c>
      <c r="D101" s="15">
        <f>SUMIFS(WN!$F$2:$F$2001,WN!$A$2:$A$2001,A101)</f>
        <v>140</v>
      </c>
    </row>
    <row r="102">
      <c r="A102" s="13" t="str">
        <f>IFERROR(__xludf.DUMMYFUNCTION("""COMPUTED_VALUE"""),"ORDER1900")</f>
        <v>ORDER1900</v>
      </c>
      <c r="B102" s="13" t="str">
        <f>VLOOKUP(A102,WN!$A$2:$C$2001,3,false)</f>
        <v>CUST6869</v>
      </c>
      <c r="C102" s="14">
        <f>VLOOKUP(A102,WN!$A$2:$F$2001,2,false)</f>
        <v>45447</v>
      </c>
      <c r="D102" s="15">
        <f>SUMIFS(WN!$F$2:$F$2001,WN!$A$2:$A$2001,A102)</f>
        <v>80</v>
      </c>
    </row>
    <row r="103">
      <c r="A103" s="13" t="str">
        <f>IFERROR(__xludf.DUMMYFUNCTION("""COMPUTED_VALUE"""),"ORDER1899")</f>
        <v>ORDER1899</v>
      </c>
      <c r="B103" s="13" t="str">
        <f>VLOOKUP(A103,WN!$A$2:$C$2001,3,false)</f>
        <v>CUST6570</v>
      </c>
      <c r="C103" s="14">
        <f>VLOOKUP(A103,WN!$A$2:$F$2001,2,false)</f>
        <v>45447</v>
      </c>
      <c r="D103" s="15">
        <f>SUMIFS(WN!$F$2:$F$2001,WN!$A$2:$A$2001,A103)</f>
        <v>110</v>
      </c>
    </row>
    <row r="104">
      <c r="A104" s="13" t="str">
        <f>IFERROR(__xludf.DUMMYFUNCTION("""COMPUTED_VALUE"""),"ORDER1898")</f>
        <v>ORDER1898</v>
      </c>
      <c r="B104" s="13" t="str">
        <f>VLOOKUP(A104,WN!$A$2:$C$2001,3,false)</f>
        <v>CUST1803</v>
      </c>
      <c r="C104" s="14">
        <f>VLOOKUP(A104,WN!$A$2:$F$2001,2,false)</f>
        <v>45447</v>
      </c>
      <c r="D104" s="15">
        <f>SUMIFS(WN!$F$2:$F$2001,WN!$A$2:$A$2001,A104)</f>
        <v>200</v>
      </c>
    </row>
    <row r="105">
      <c r="A105" s="13" t="str">
        <f>IFERROR(__xludf.DUMMYFUNCTION("""COMPUTED_VALUE"""),"ORDER1897")</f>
        <v>ORDER1897</v>
      </c>
      <c r="B105" s="13" t="str">
        <f>VLOOKUP(A105,WN!$A$2:$C$2001,3,false)</f>
        <v>CUST7965</v>
      </c>
      <c r="C105" s="14">
        <f>VLOOKUP(A105,WN!$A$2:$F$2001,2,false)</f>
        <v>45447</v>
      </c>
      <c r="D105" s="15">
        <f>SUMIFS(WN!$F$2:$F$2001,WN!$A$2:$A$2001,A105)</f>
        <v>55</v>
      </c>
    </row>
    <row r="106">
      <c r="A106" s="13" t="str">
        <f>IFERROR(__xludf.DUMMYFUNCTION("""COMPUTED_VALUE"""),"ORDER1896")</f>
        <v>ORDER1896</v>
      </c>
      <c r="B106" s="13" t="str">
        <f>VLOOKUP(A106,WN!$A$2:$C$2001,3,false)</f>
        <v>CUST8449</v>
      </c>
      <c r="C106" s="14">
        <f>VLOOKUP(A106,WN!$A$2:$F$2001,2,false)</f>
        <v>45447</v>
      </c>
      <c r="D106" s="15">
        <f>SUMIFS(WN!$F$2:$F$2001,WN!$A$2:$A$2001,A106)</f>
        <v>52.5</v>
      </c>
    </row>
    <row r="107">
      <c r="A107" s="13" t="str">
        <f>IFERROR(__xludf.DUMMYFUNCTION("""COMPUTED_VALUE"""),"ORDER1895")</f>
        <v>ORDER1895</v>
      </c>
      <c r="B107" s="13" t="str">
        <f>VLOOKUP(A107,WN!$A$2:$C$2001,3,false)</f>
        <v>CUST8909</v>
      </c>
      <c r="C107" s="14">
        <f>VLOOKUP(A107,WN!$A$2:$F$2001,2,false)</f>
        <v>45447</v>
      </c>
      <c r="D107" s="15">
        <f>SUMIFS(WN!$F$2:$F$2001,WN!$A$2:$A$2001,A107)</f>
        <v>310</v>
      </c>
    </row>
    <row r="108">
      <c r="A108" s="13" t="str">
        <f>IFERROR(__xludf.DUMMYFUNCTION("""COMPUTED_VALUE"""),"ORDER1894")</f>
        <v>ORDER1894</v>
      </c>
      <c r="B108" s="13" t="str">
        <f>VLOOKUP(A108,WN!$A$2:$C$2001,3,false)</f>
        <v>CUST2234</v>
      </c>
      <c r="C108" s="14">
        <f>VLOOKUP(A108,WN!$A$2:$F$2001,2,false)</f>
        <v>45447</v>
      </c>
      <c r="D108" s="15">
        <f>SUMIFS(WN!$F$2:$F$2001,WN!$A$2:$A$2001,A108)</f>
        <v>97.5</v>
      </c>
    </row>
    <row r="109">
      <c r="A109" s="13" t="str">
        <f>IFERROR(__xludf.DUMMYFUNCTION("""COMPUTED_VALUE"""),"ORDER1893")</f>
        <v>ORDER1893</v>
      </c>
      <c r="B109" s="13" t="str">
        <f>VLOOKUP(A109,WN!$A$2:$C$2001,3,false)</f>
        <v>CUST1879</v>
      </c>
      <c r="C109" s="14">
        <f>VLOOKUP(A109,WN!$A$2:$F$2001,2,false)</f>
        <v>45447</v>
      </c>
      <c r="D109" s="15">
        <f>SUMIFS(WN!$F$2:$F$2001,WN!$A$2:$A$2001,A109)</f>
        <v>105</v>
      </c>
    </row>
    <row r="110">
      <c r="A110" s="13" t="str">
        <f>IFERROR(__xludf.DUMMYFUNCTION("""COMPUTED_VALUE"""),"ORDER1892")</f>
        <v>ORDER1892</v>
      </c>
      <c r="B110" s="13" t="str">
        <f>VLOOKUP(A110,WN!$A$2:$C$2001,3,false)</f>
        <v>CUST7965</v>
      </c>
      <c r="C110" s="14">
        <f>VLOOKUP(A110,WN!$A$2:$F$2001,2,false)</f>
        <v>45446</v>
      </c>
      <c r="D110" s="15">
        <f>SUMIFS(WN!$F$2:$F$2001,WN!$A$2:$A$2001,A110)</f>
        <v>70</v>
      </c>
    </row>
    <row r="111">
      <c r="A111" s="13" t="str">
        <f>IFERROR(__xludf.DUMMYFUNCTION("""COMPUTED_VALUE"""),"ORDER1891")</f>
        <v>ORDER1891</v>
      </c>
      <c r="B111" s="13" t="str">
        <f>VLOOKUP(A111,WN!$A$2:$C$2001,3,false)</f>
        <v>CUST3384</v>
      </c>
      <c r="C111" s="14">
        <f>VLOOKUP(A111,WN!$A$2:$F$2001,2,false)</f>
        <v>45446</v>
      </c>
      <c r="D111" s="15">
        <f>SUMIFS(WN!$F$2:$F$2001,WN!$A$2:$A$2001,A111)</f>
        <v>190</v>
      </c>
    </row>
    <row r="112">
      <c r="A112" s="13" t="str">
        <f>IFERROR(__xludf.DUMMYFUNCTION("""COMPUTED_VALUE"""),"ORDER1890")</f>
        <v>ORDER1890</v>
      </c>
      <c r="B112" s="13" t="str">
        <f>VLOOKUP(A112,WN!$A$2:$C$2001,3,false)</f>
        <v>CUST2658</v>
      </c>
      <c r="C112" s="14">
        <f>VLOOKUP(A112,WN!$A$2:$F$2001,2,false)</f>
        <v>45446</v>
      </c>
      <c r="D112" s="15">
        <f>SUMIFS(WN!$F$2:$F$2001,WN!$A$2:$A$2001,A112)</f>
        <v>140</v>
      </c>
    </row>
    <row r="113">
      <c r="A113" s="13" t="str">
        <f>IFERROR(__xludf.DUMMYFUNCTION("""COMPUTED_VALUE"""),"ORDER1889")</f>
        <v>ORDER1889</v>
      </c>
      <c r="B113" s="13" t="str">
        <f>VLOOKUP(A113,WN!$A$2:$C$2001,3,false)</f>
        <v>CUST4675</v>
      </c>
      <c r="C113" s="14">
        <f>VLOOKUP(A113,WN!$A$2:$F$2001,2,false)</f>
        <v>45446</v>
      </c>
      <c r="D113" s="15">
        <f>SUMIFS(WN!$F$2:$F$2001,WN!$A$2:$A$2001,A113)</f>
        <v>70</v>
      </c>
    </row>
    <row r="114">
      <c r="A114" s="13" t="str">
        <f>IFERROR(__xludf.DUMMYFUNCTION("""COMPUTED_VALUE"""),"ORDER1888")</f>
        <v>ORDER1888</v>
      </c>
      <c r="B114" s="13" t="str">
        <f>VLOOKUP(A114,WN!$A$2:$C$2001,3,false)</f>
        <v>CUST1879</v>
      </c>
      <c r="C114" s="14">
        <f>VLOOKUP(A114,WN!$A$2:$F$2001,2,false)</f>
        <v>45446</v>
      </c>
      <c r="D114" s="15">
        <f>SUMIFS(WN!$F$2:$F$2001,WN!$A$2:$A$2001,A114)</f>
        <v>275</v>
      </c>
    </row>
    <row r="115">
      <c r="A115" s="13" t="str">
        <f>IFERROR(__xludf.DUMMYFUNCTION("""COMPUTED_VALUE"""),"ORDER1887")</f>
        <v>ORDER1887</v>
      </c>
      <c r="B115" s="13" t="str">
        <f>VLOOKUP(A115,WN!$A$2:$C$2001,3,false)</f>
        <v>CUST8951</v>
      </c>
      <c r="C115" s="14">
        <f>VLOOKUP(A115,WN!$A$2:$F$2001,2,false)</f>
        <v>45446</v>
      </c>
      <c r="D115" s="15">
        <f>SUMIFS(WN!$F$2:$F$2001,WN!$A$2:$A$2001,A115)</f>
        <v>40</v>
      </c>
    </row>
    <row r="116">
      <c r="A116" s="13" t="str">
        <f>IFERROR(__xludf.DUMMYFUNCTION("""COMPUTED_VALUE"""),"ORDER1886")</f>
        <v>ORDER1886</v>
      </c>
      <c r="B116" s="13" t="str">
        <f>VLOOKUP(A116,WN!$A$2:$C$2001,3,false)</f>
        <v>CUST1803</v>
      </c>
      <c r="C116" s="14">
        <f>VLOOKUP(A116,WN!$A$2:$F$2001,2,false)</f>
        <v>45446</v>
      </c>
      <c r="D116" s="15">
        <f>SUMIFS(WN!$F$2:$F$2001,WN!$A$2:$A$2001,A116)</f>
        <v>52.5</v>
      </c>
    </row>
    <row r="117">
      <c r="A117" s="13" t="str">
        <f>IFERROR(__xludf.DUMMYFUNCTION("""COMPUTED_VALUE"""),"ORDER1885")</f>
        <v>ORDER1885</v>
      </c>
      <c r="B117" s="13" t="str">
        <f>VLOOKUP(A117,WN!$A$2:$C$2001,3,false)</f>
        <v>CUST2970</v>
      </c>
      <c r="C117" s="14">
        <f>VLOOKUP(A117,WN!$A$2:$F$2001,2,false)</f>
        <v>45446</v>
      </c>
      <c r="D117" s="15">
        <f>SUMIFS(WN!$F$2:$F$2001,WN!$A$2:$A$2001,A117)</f>
        <v>370</v>
      </c>
    </row>
    <row r="118">
      <c r="A118" s="13" t="str">
        <f>IFERROR(__xludf.DUMMYFUNCTION("""COMPUTED_VALUE"""),"ORDER1884")</f>
        <v>ORDER1884</v>
      </c>
      <c r="B118" s="13" t="str">
        <f>VLOOKUP(A118,WN!$A$2:$C$2001,3,false)</f>
        <v>CUST5349</v>
      </c>
      <c r="C118" s="14">
        <f>VLOOKUP(A118,WN!$A$2:$F$2001,2,false)</f>
        <v>45446</v>
      </c>
      <c r="D118" s="15">
        <f>SUMIFS(WN!$F$2:$F$2001,WN!$A$2:$A$2001,A118)</f>
        <v>97.5</v>
      </c>
    </row>
    <row r="119">
      <c r="A119" s="13" t="str">
        <f>IFERROR(__xludf.DUMMYFUNCTION("""COMPUTED_VALUE"""),"ORDER1883")</f>
        <v>ORDER1883</v>
      </c>
      <c r="B119" s="13" t="str">
        <f>VLOOKUP(A119,WN!$A$2:$C$2001,3,false)</f>
        <v>CUST1502</v>
      </c>
      <c r="C119" s="14">
        <f>VLOOKUP(A119,WN!$A$2:$F$2001,2,false)</f>
        <v>45446</v>
      </c>
      <c r="D119" s="15">
        <f>SUMIFS(WN!$F$2:$F$2001,WN!$A$2:$A$2001,A119)</f>
        <v>165</v>
      </c>
    </row>
    <row r="120">
      <c r="A120" s="13" t="str">
        <f>IFERROR(__xludf.DUMMYFUNCTION("""COMPUTED_VALUE"""),"ORDER1882")</f>
        <v>ORDER1882</v>
      </c>
      <c r="B120" s="13" t="str">
        <f>VLOOKUP(A120,WN!$A$2:$C$2001,3,false)</f>
        <v>CUST5670</v>
      </c>
      <c r="C120" s="14">
        <f>VLOOKUP(A120,WN!$A$2:$F$2001,2,false)</f>
        <v>45446</v>
      </c>
      <c r="D120" s="15">
        <f>SUMIFS(WN!$F$2:$F$2001,WN!$A$2:$A$2001,A120)</f>
        <v>70</v>
      </c>
    </row>
    <row r="121">
      <c r="A121" s="13" t="str">
        <f>IFERROR(__xludf.DUMMYFUNCTION("""COMPUTED_VALUE"""),"ORDER1881")</f>
        <v>ORDER1881</v>
      </c>
      <c r="B121" s="13" t="str">
        <f>VLOOKUP(A121,WN!$A$2:$C$2001,3,false)</f>
        <v>CUST2169</v>
      </c>
      <c r="C121" s="14">
        <f>VLOOKUP(A121,WN!$A$2:$F$2001,2,false)</f>
        <v>45446</v>
      </c>
      <c r="D121" s="15">
        <f>SUMIFS(WN!$F$2:$F$2001,WN!$A$2:$A$2001,A121)</f>
        <v>140</v>
      </c>
    </row>
    <row r="122">
      <c r="A122" s="13" t="str">
        <f>IFERROR(__xludf.DUMMYFUNCTION("""COMPUTED_VALUE"""),"ORDER1880")</f>
        <v>ORDER1880</v>
      </c>
      <c r="B122" s="13" t="str">
        <f>VLOOKUP(A122,WN!$A$2:$C$2001,3,false)</f>
        <v>CUST8909</v>
      </c>
      <c r="C122" s="14">
        <f>VLOOKUP(A122,WN!$A$2:$F$2001,2,false)</f>
        <v>45446</v>
      </c>
      <c r="D122" s="15">
        <f>SUMIFS(WN!$F$2:$F$2001,WN!$A$2:$A$2001,A122)</f>
        <v>80</v>
      </c>
    </row>
    <row r="123">
      <c r="A123" s="13" t="str">
        <f>IFERROR(__xludf.DUMMYFUNCTION("""COMPUTED_VALUE"""),"ORDER1879")</f>
        <v>ORDER1879</v>
      </c>
      <c r="B123" s="13" t="str">
        <f>VLOOKUP(A123,WN!$A$2:$C$2001,3,false)</f>
        <v>CUST8924</v>
      </c>
      <c r="C123" s="14">
        <f>VLOOKUP(A123,WN!$A$2:$F$2001,2,false)</f>
        <v>45446</v>
      </c>
      <c r="D123" s="15">
        <f>SUMIFS(WN!$F$2:$F$2001,WN!$A$2:$A$2001,A123)</f>
        <v>70</v>
      </c>
    </row>
    <row r="124">
      <c r="A124" s="13" t="str">
        <f>IFERROR(__xludf.DUMMYFUNCTION("""COMPUTED_VALUE"""),"ORDER1878")</f>
        <v>ORDER1878</v>
      </c>
      <c r="B124" s="13" t="str">
        <f>VLOOKUP(A124,WN!$A$2:$C$2001,3,false)</f>
        <v>CUST5670</v>
      </c>
      <c r="C124" s="14">
        <f>VLOOKUP(A124,WN!$A$2:$F$2001,2,false)</f>
        <v>45446</v>
      </c>
      <c r="D124" s="15">
        <f>SUMIFS(WN!$F$2:$F$2001,WN!$A$2:$A$2001,A124)</f>
        <v>400</v>
      </c>
    </row>
    <row r="125">
      <c r="A125" s="13" t="str">
        <f>IFERROR(__xludf.DUMMYFUNCTION("""COMPUTED_VALUE"""),"ORDER1877")</f>
        <v>ORDER1877</v>
      </c>
      <c r="B125" s="13" t="str">
        <f>VLOOKUP(A125,WN!$A$2:$C$2001,3,false)</f>
        <v>CUST8724</v>
      </c>
      <c r="C125" s="14">
        <f>VLOOKUP(A125,WN!$A$2:$F$2001,2,false)</f>
        <v>45445</v>
      </c>
      <c r="D125" s="15">
        <f>SUMIFS(WN!$F$2:$F$2001,WN!$A$2:$A$2001,A125)</f>
        <v>65</v>
      </c>
    </row>
    <row r="126">
      <c r="A126" s="13" t="str">
        <f>IFERROR(__xludf.DUMMYFUNCTION("""COMPUTED_VALUE"""),"ORDER1876")</f>
        <v>ORDER1876</v>
      </c>
      <c r="B126" s="13" t="str">
        <f>VLOOKUP(A126,WN!$A$2:$C$2001,3,false)</f>
        <v>CUST9148</v>
      </c>
      <c r="C126" s="14">
        <f>VLOOKUP(A126,WN!$A$2:$F$2001,2,false)</f>
        <v>45445</v>
      </c>
      <c r="D126" s="15">
        <f>SUMIFS(WN!$F$2:$F$2001,WN!$A$2:$A$2001,A126)</f>
        <v>65</v>
      </c>
    </row>
    <row r="127">
      <c r="A127" s="13" t="str">
        <f>IFERROR(__xludf.DUMMYFUNCTION("""COMPUTED_VALUE"""),"ORDER1875")</f>
        <v>ORDER1875</v>
      </c>
      <c r="B127" s="13" t="str">
        <f>VLOOKUP(A127,WN!$A$2:$C$2001,3,false)</f>
        <v>CUST6570</v>
      </c>
      <c r="C127" s="14">
        <f>VLOOKUP(A127,WN!$A$2:$F$2001,2,false)</f>
        <v>45445</v>
      </c>
      <c r="D127" s="15">
        <f>SUMIFS(WN!$F$2:$F$2001,WN!$A$2:$A$2001,A127)</f>
        <v>185</v>
      </c>
    </row>
    <row r="128">
      <c r="A128" s="13" t="str">
        <f>IFERROR(__xludf.DUMMYFUNCTION("""COMPUTED_VALUE"""),"ORDER1874")</f>
        <v>ORDER1874</v>
      </c>
      <c r="B128" s="13" t="str">
        <f>VLOOKUP(A128,WN!$A$2:$C$2001,3,false)</f>
        <v>CUST8924</v>
      </c>
      <c r="C128" s="14">
        <f>VLOOKUP(A128,WN!$A$2:$F$2001,2,false)</f>
        <v>45445</v>
      </c>
      <c r="D128" s="15">
        <f>SUMIFS(WN!$F$2:$F$2001,WN!$A$2:$A$2001,A128)</f>
        <v>120</v>
      </c>
    </row>
    <row r="129">
      <c r="A129" s="13" t="str">
        <f>IFERROR(__xludf.DUMMYFUNCTION("""COMPUTED_VALUE"""),"ORDER1873")</f>
        <v>ORDER1873</v>
      </c>
      <c r="B129" s="13" t="str">
        <f>VLOOKUP(A129,WN!$A$2:$C$2001,3,false)</f>
        <v>CUST2527</v>
      </c>
      <c r="C129" s="14">
        <f>VLOOKUP(A129,WN!$A$2:$F$2001,2,false)</f>
        <v>45445</v>
      </c>
      <c r="D129" s="15">
        <f>SUMIFS(WN!$F$2:$F$2001,WN!$A$2:$A$2001,A129)</f>
        <v>105</v>
      </c>
    </row>
    <row r="130">
      <c r="A130" s="13" t="str">
        <f>IFERROR(__xludf.DUMMYFUNCTION("""COMPUTED_VALUE"""),"ORDER1872")</f>
        <v>ORDER1872</v>
      </c>
      <c r="B130" s="13" t="str">
        <f>VLOOKUP(A130,WN!$A$2:$C$2001,3,false)</f>
        <v>CUST6228</v>
      </c>
      <c r="C130" s="14">
        <f>VLOOKUP(A130,WN!$A$2:$F$2001,2,false)</f>
        <v>45445</v>
      </c>
      <c r="D130" s="15">
        <f>SUMIFS(WN!$F$2:$F$2001,WN!$A$2:$A$2001,A130)</f>
        <v>70</v>
      </c>
    </row>
    <row r="131">
      <c r="A131" s="13" t="str">
        <f>IFERROR(__xludf.DUMMYFUNCTION("""COMPUTED_VALUE"""),"ORDER1871")</f>
        <v>ORDER1871</v>
      </c>
      <c r="B131" s="13" t="str">
        <f>VLOOKUP(A131,WN!$A$2:$C$2001,3,false)</f>
        <v>CUST2982</v>
      </c>
      <c r="C131" s="14">
        <f>VLOOKUP(A131,WN!$A$2:$F$2001,2,false)</f>
        <v>45445</v>
      </c>
      <c r="D131" s="15">
        <f>SUMIFS(WN!$F$2:$F$2001,WN!$A$2:$A$2001,A131)</f>
        <v>190</v>
      </c>
    </row>
    <row r="132">
      <c r="A132" s="13" t="str">
        <f>IFERROR(__xludf.DUMMYFUNCTION("""COMPUTED_VALUE"""),"ORDER1870")</f>
        <v>ORDER1870</v>
      </c>
      <c r="B132" s="13" t="str">
        <f>VLOOKUP(A132,WN!$A$2:$C$2001,3,false)</f>
        <v>CUST3392</v>
      </c>
      <c r="C132" s="14">
        <f>VLOOKUP(A132,WN!$A$2:$F$2001,2,false)</f>
        <v>45445</v>
      </c>
      <c r="D132" s="15">
        <f>SUMIFS(WN!$F$2:$F$2001,WN!$A$2:$A$2001,A132)</f>
        <v>80</v>
      </c>
    </row>
    <row r="133">
      <c r="A133" s="13" t="str">
        <f>IFERROR(__xludf.DUMMYFUNCTION("""COMPUTED_VALUE"""),"ORDER1869")</f>
        <v>ORDER1869</v>
      </c>
      <c r="B133" s="13" t="str">
        <f>VLOOKUP(A133,WN!$A$2:$C$2001,3,false)</f>
        <v>CUST3392</v>
      </c>
      <c r="C133" s="14">
        <f>VLOOKUP(A133,WN!$A$2:$F$2001,2,false)</f>
        <v>45445</v>
      </c>
      <c r="D133" s="15">
        <f>SUMIFS(WN!$F$2:$F$2001,WN!$A$2:$A$2001,A133)</f>
        <v>70</v>
      </c>
    </row>
    <row r="134">
      <c r="A134" s="13" t="str">
        <f>IFERROR(__xludf.DUMMYFUNCTION("""COMPUTED_VALUE"""),"ORDER1868")</f>
        <v>ORDER1868</v>
      </c>
      <c r="B134" s="13" t="str">
        <f>VLOOKUP(A134,WN!$A$2:$C$2001,3,false)</f>
        <v>CUST8924</v>
      </c>
      <c r="C134" s="14">
        <f>VLOOKUP(A134,WN!$A$2:$F$2001,2,false)</f>
        <v>45445</v>
      </c>
      <c r="D134" s="15">
        <f>SUMIFS(WN!$F$2:$F$2001,WN!$A$2:$A$2001,A134)</f>
        <v>200</v>
      </c>
    </row>
    <row r="135">
      <c r="A135" s="13" t="str">
        <f>IFERROR(__xludf.DUMMYFUNCTION("""COMPUTED_VALUE"""),"ORDER1867")</f>
        <v>ORDER1867</v>
      </c>
      <c r="B135" s="13" t="str">
        <f>VLOOKUP(A135,WN!$A$2:$C$2001,3,false)</f>
        <v>CUST8951</v>
      </c>
      <c r="C135" s="14">
        <f>VLOOKUP(A135,WN!$A$2:$F$2001,2,false)</f>
        <v>45445</v>
      </c>
      <c r="D135" s="15">
        <f>SUMIFS(WN!$F$2:$F$2001,WN!$A$2:$A$2001,A135)</f>
        <v>40</v>
      </c>
    </row>
    <row r="136">
      <c r="A136" s="13" t="str">
        <f>IFERROR(__xludf.DUMMYFUNCTION("""COMPUTED_VALUE"""),"ORDER1866")</f>
        <v>ORDER1866</v>
      </c>
      <c r="B136" s="13" t="str">
        <f>VLOOKUP(A136,WN!$A$2:$C$2001,3,false)</f>
        <v>CUST8724</v>
      </c>
      <c r="C136" s="14">
        <f>VLOOKUP(A136,WN!$A$2:$F$2001,2,false)</f>
        <v>45445</v>
      </c>
      <c r="D136" s="15">
        <f>SUMIFS(WN!$F$2:$F$2001,WN!$A$2:$A$2001,A136)</f>
        <v>52.5</v>
      </c>
    </row>
    <row r="137">
      <c r="A137" s="13" t="str">
        <f>IFERROR(__xludf.DUMMYFUNCTION("""COMPUTED_VALUE"""),"ORDER1865")</f>
        <v>ORDER1865</v>
      </c>
      <c r="B137" s="13" t="str">
        <f>VLOOKUP(A137,WN!$A$2:$C$2001,3,false)</f>
        <v>CUST2124</v>
      </c>
      <c r="C137" s="14">
        <f>VLOOKUP(A137,WN!$A$2:$F$2001,2,false)</f>
        <v>45445</v>
      </c>
      <c r="D137" s="15">
        <f>SUMIFS(WN!$F$2:$F$2001,WN!$A$2:$A$2001,A137)</f>
        <v>185</v>
      </c>
    </row>
    <row r="138">
      <c r="A138" s="13" t="str">
        <f>IFERROR(__xludf.DUMMYFUNCTION("""COMPUTED_VALUE"""),"ORDER1864")</f>
        <v>ORDER1864</v>
      </c>
      <c r="B138" s="13" t="str">
        <f>VLOOKUP(A138,WN!$A$2:$C$2001,3,false)</f>
        <v>CUST7461</v>
      </c>
      <c r="C138" s="14">
        <f>VLOOKUP(A138,WN!$A$2:$F$2001,2,false)</f>
        <v>45445</v>
      </c>
      <c r="D138" s="15">
        <f>SUMIFS(WN!$F$2:$F$2001,WN!$A$2:$A$2001,A138)</f>
        <v>97.5</v>
      </c>
    </row>
    <row r="139">
      <c r="A139" s="13" t="str">
        <f>IFERROR(__xludf.DUMMYFUNCTION("""COMPUTED_VALUE"""),"ORDER1863")</f>
        <v>ORDER1863</v>
      </c>
      <c r="B139" s="13" t="str">
        <f>VLOOKUP(A139,WN!$A$2:$C$2001,3,false)</f>
        <v>CUST2970</v>
      </c>
      <c r="C139" s="14">
        <f>VLOOKUP(A139,WN!$A$2:$F$2001,2,false)</f>
        <v>45445</v>
      </c>
      <c r="D139" s="15">
        <f>SUMIFS(WN!$F$2:$F$2001,WN!$A$2:$A$2001,A139)</f>
        <v>165</v>
      </c>
    </row>
    <row r="140">
      <c r="A140" s="13" t="str">
        <f>IFERROR(__xludf.DUMMYFUNCTION("""COMPUTED_VALUE"""),"ORDER1862")</f>
        <v>ORDER1862</v>
      </c>
      <c r="B140" s="13" t="str">
        <f>VLOOKUP(A140,WN!$A$2:$C$2001,3,false)</f>
        <v>CUST8355</v>
      </c>
      <c r="C140" s="14">
        <f>VLOOKUP(A140,WN!$A$2:$F$2001,2,false)</f>
        <v>45445</v>
      </c>
      <c r="D140" s="15">
        <f>SUMIFS(WN!$F$2:$F$2001,WN!$A$2:$A$2001,A140)</f>
        <v>70</v>
      </c>
    </row>
    <row r="141">
      <c r="A141" s="13" t="str">
        <f>IFERROR(__xludf.DUMMYFUNCTION("""COMPUTED_VALUE"""),"ORDER1861")</f>
        <v>ORDER1861</v>
      </c>
      <c r="B141" s="13" t="str">
        <f>VLOOKUP(A141,WN!$A$2:$C$2001,3,false)</f>
        <v>CUST8924</v>
      </c>
      <c r="C141" s="14">
        <f>VLOOKUP(A141,WN!$A$2:$F$2001,2,false)</f>
        <v>45444</v>
      </c>
      <c r="D141" s="15">
        <f>SUMIFS(WN!$F$2:$F$2001,WN!$A$2:$A$2001,A141)</f>
        <v>140</v>
      </c>
    </row>
    <row r="142">
      <c r="A142" s="13" t="str">
        <f>IFERROR(__xludf.DUMMYFUNCTION("""COMPUTED_VALUE"""),"ORDER1860")</f>
        <v>ORDER1860</v>
      </c>
      <c r="B142" s="13" t="str">
        <f>VLOOKUP(A142,WN!$A$2:$C$2001,3,false)</f>
        <v>CUST8924</v>
      </c>
      <c r="C142" s="14">
        <f>VLOOKUP(A142,WN!$A$2:$F$2001,2,false)</f>
        <v>45444</v>
      </c>
      <c r="D142" s="15">
        <f>SUMIFS(WN!$F$2:$F$2001,WN!$A$2:$A$2001,A142)</f>
        <v>80</v>
      </c>
    </row>
    <row r="143">
      <c r="A143" s="13" t="str">
        <f>IFERROR(__xludf.DUMMYFUNCTION("""COMPUTED_VALUE"""),"ORDER1859")</f>
        <v>ORDER1859</v>
      </c>
      <c r="B143" s="13" t="str">
        <f>VLOOKUP(A143,WN!$A$2:$C$2001,3,false)</f>
        <v>CUST6818</v>
      </c>
      <c r="C143" s="14">
        <f>VLOOKUP(A143,WN!$A$2:$F$2001,2,false)</f>
        <v>45444</v>
      </c>
      <c r="D143" s="15">
        <f>SUMIFS(WN!$F$2:$F$2001,WN!$A$2:$A$2001,A143)</f>
        <v>70</v>
      </c>
    </row>
    <row r="144">
      <c r="A144" s="13" t="str">
        <f>IFERROR(__xludf.DUMMYFUNCTION("""COMPUTED_VALUE"""),"ORDER1858")</f>
        <v>ORDER1858</v>
      </c>
      <c r="B144" s="13" t="str">
        <f>VLOOKUP(A144,WN!$A$2:$C$2001,3,false)</f>
        <v>CUST1509</v>
      </c>
      <c r="C144" s="14">
        <f>VLOOKUP(A144,WN!$A$2:$F$2001,2,false)</f>
        <v>45444</v>
      </c>
      <c r="D144" s="15">
        <f>SUMIFS(WN!$F$2:$F$2001,WN!$A$2:$A$2001,A144)</f>
        <v>275</v>
      </c>
    </row>
    <row r="145">
      <c r="A145" s="13" t="str">
        <f>IFERROR(__xludf.DUMMYFUNCTION("""COMPUTED_VALUE"""),"ORDER1857")</f>
        <v>ORDER1857</v>
      </c>
      <c r="B145" s="13" t="str">
        <f>VLOOKUP(A145,WN!$A$2:$C$2001,3,false)</f>
        <v>CUST1960</v>
      </c>
      <c r="C145" s="14">
        <f>VLOOKUP(A145,WN!$A$2:$F$2001,2,false)</f>
        <v>45444</v>
      </c>
      <c r="D145" s="15">
        <f>SUMIFS(WN!$F$2:$F$2001,WN!$A$2:$A$2001,A145)</f>
        <v>40</v>
      </c>
    </row>
    <row r="146">
      <c r="A146" s="13" t="str">
        <f>IFERROR(__xludf.DUMMYFUNCTION("""COMPUTED_VALUE"""),"ORDER1856")</f>
        <v>ORDER1856</v>
      </c>
      <c r="B146" s="13" t="str">
        <f>VLOOKUP(A146,WN!$A$2:$C$2001,3,false)</f>
        <v>CUST6570</v>
      </c>
      <c r="C146" s="14">
        <f>VLOOKUP(A146,WN!$A$2:$F$2001,2,false)</f>
        <v>45444</v>
      </c>
      <c r="D146" s="15">
        <f>SUMIFS(WN!$F$2:$F$2001,WN!$A$2:$A$2001,A146)</f>
        <v>65</v>
      </c>
    </row>
    <row r="147">
      <c r="A147" s="13" t="str">
        <f>IFERROR(__xludf.DUMMYFUNCTION("""COMPUTED_VALUE"""),"ORDER1855")</f>
        <v>ORDER1855</v>
      </c>
      <c r="B147" s="13" t="str">
        <f>VLOOKUP(A147,WN!$A$2:$C$2001,3,false)</f>
        <v>CUST9409</v>
      </c>
      <c r="C147" s="14">
        <f>VLOOKUP(A147,WN!$A$2:$F$2001,2,false)</f>
        <v>45444</v>
      </c>
      <c r="D147" s="15">
        <f>SUMIFS(WN!$F$2:$F$2001,WN!$A$2:$A$2001,A147)</f>
        <v>310</v>
      </c>
    </row>
    <row r="148">
      <c r="A148" s="13" t="str">
        <f>IFERROR(__xludf.DUMMYFUNCTION("""COMPUTED_VALUE"""),"ORDER1854")</f>
        <v>ORDER1854</v>
      </c>
      <c r="B148" s="13" t="str">
        <f>VLOOKUP(A148,WN!$A$2:$C$2001,3,false)</f>
        <v>CUST8924</v>
      </c>
      <c r="C148" s="14">
        <f>VLOOKUP(A148,WN!$A$2:$F$2001,2,false)</f>
        <v>45444</v>
      </c>
      <c r="D148" s="15">
        <f>SUMIFS(WN!$F$2:$F$2001,WN!$A$2:$A$2001,A148)</f>
        <v>195</v>
      </c>
    </row>
    <row r="149">
      <c r="A149" s="13" t="str">
        <f>IFERROR(__xludf.DUMMYFUNCTION("""COMPUTED_VALUE"""),"ORDER1853")</f>
        <v>ORDER1853</v>
      </c>
      <c r="B149" s="13" t="str">
        <f>VLOOKUP(A149,WN!$A$2:$C$2001,3,false)</f>
        <v>CUST8616</v>
      </c>
      <c r="C149" s="14">
        <f>VLOOKUP(A149,WN!$A$2:$F$2001,2,false)</f>
        <v>45444</v>
      </c>
      <c r="D149" s="15">
        <f>SUMIFS(WN!$F$2:$F$2001,WN!$A$2:$A$2001,A149)</f>
        <v>105</v>
      </c>
    </row>
    <row r="150">
      <c r="A150" s="13" t="str">
        <f>IFERROR(__xludf.DUMMYFUNCTION("""COMPUTED_VALUE"""),"ORDER1852")</f>
        <v>ORDER1852</v>
      </c>
      <c r="B150" s="13" t="str">
        <f>VLOOKUP(A150,WN!$A$2:$C$2001,3,false)</f>
        <v>CUST6818</v>
      </c>
      <c r="C150" s="14">
        <f>VLOOKUP(A150,WN!$A$2:$F$2001,2,false)</f>
        <v>45444</v>
      </c>
      <c r="D150" s="15">
        <f>SUMIFS(WN!$F$2:$F$2001,WN!$A$2:$A$2001,A150)</f>
        <v>70</v>
      </c>
    </row>
    <row r="151">
      <c r="A151" s="13" t="str">
        <f>IFERROR(__xludf.DUMMYFUNCTION("""COMPUTED_VALUE"""),"ORDER1851")</f>
        <v>ORDER1851</v>
      </c>
      <c r="B151" s="13" t="str">
        <f>VLOOKUP(A151,WN!$A$2:$C$2001,3,false)</f>
        <v>CUST3384</v>
      </c>
      <c r="C151" s="14">
        <f>VLOOKUP(A151,WN!$A$2:$F$2001,2,false)</f>
        <v>45443</v>
      </c>
      <c r="D151" s="15">
        <f>SUMIFS(WN!$F$2:$F$2001,WN!$A$2:$A$2001,A151)</f>
        <v>230</v>
      </c>
    </row>
    <row r="152">
      <c r="A152" s="13" t="str">
        <f>IFERROR(__xludf.DUMMYFUNCTION("""COMPUTED_VALUE"""),"ORDER1850")</f>
        <v>ORDER1850</v>
      </c>
      <c r="B152" s="13" t="str">
        <f>VLOOKUP(A152,WN!$A$2:$C$2001,3,false)</f>
        <v>CUST2658</v>
      </c>
      <c r="C152" s="14">
        <f>VLOOKUP(A152,WN!$A$2:$F$2001,2,false)</f>
        <v>45443</v>
      </c>
      <c r="D152" s="15">
        <f>SUMIFS(WN!$F$2:$F$2001,WN!$A$2:$A$2001,A152)</f>
        <v>80</v>
      </c>
    </row>
    <row r="153">
      <c r="A153" s="13" t="str">
        <f>IFERROR(__xludf.DUMMYFUNCTION("""COMPUTED_VALUE"""),"ORDER1849")</f>
        <v>ORDER1849</v>
      </c>
      <c r="B153" s="13" t="str">
        <f>VLOOKUP(A153,WN!$A$2:$C$2001,3,false)</f>
        <v>CUST4675</v>
      </c>
      <c r="C153" s="14">
        <f>VLOOKUP(A153,WN!$A$2:$F$2001,2,false)</f>
        <v>45443</v>
      </c>
      <c r="D153" s="15">
        <f>SUMIFS(WN!$F$2:$F$2001,WN!$A$2:$A$2001,A153)</f>
        <v>100</v>
      </c>
    </row>
    <row r="154">
      <c r="A154" s="13" t="str">
        <f>IFERROR(__xludf.DUMMYFUNCTION("""COMPUTED_VALUE"""),"ORDER1848")</f>
        <v>ORDER1848</v>
      </c>
      <c r="B154" s="13" t="str">
        <f>VLOOKUP(A154,WN!$A$2:$C$2001,3,false)</f>
        <v>CUST8317</v>
      </c>
      <c r="C154" s="14">
        <f>VLOOKUP(A154,WN!$A$2:$F$2001,2,false)</f>
        <v>45443</v>
      </c>
      <c r="D154" s="15">
        <f>SUMIFS(WN!$F$2:$F$2001,WN!$A$2:$A$2001,A154)</f>
        <v>200</v>
      </c>
    </row>
    <row r="155">
      <c r="A155" s="13" t="str">
        <f>IFERROR(__xludf.DUMMYFUNCTION("""COMPUTED_VALUE"""),"ORDER1847")</f>
        <v>ORDER1847</v>
      </c>
      <c r="B155" s="13" t="str">
        <f>VLOOKUP(A155,WN!$A$2:$C$2001,3,false)</f>
        <v>CUST4271</v>
      </c>
      <c r="C155" s="14">
        <f>VLOOKUP(A155,WN!$A$2:$F$2001,2,false)</f>
        <v>45443</v>
      </c>
      <c r="D155" s="15">
        <f>SUMIFS(WN!$F$2:$F$2001,WN!$A$2:$A$2001,A155)</f>
        <v>40</v>
      </c>
    </row>
    <row r="156">
      <c r="A156" s="13" t="str">
        <f>IFERROR(__xludf.DUMMYFUNCTION("""COMPUTED_VALUE"""),"ORDER1846")</f>
        <v>ORDER1846</v>
      </c>
      <c r="B156" s="13" t="str">
        <f>VLOOKUP(A156,WN!$A$2:$C$2001,3,false)</f>
        <v>CUST6818</v>
      </c>
      <c r="C156" s="14">
        <f>VLOOKUP(A156,WN!$A$2:$F$2001,2,false)</f>
        <v>45443</v>
      </c>
      <c r="D156" s="15">
        <f>SUMIFS(WN!$F$2:$F$2001,WN!$A$2:$A$2001,A156)</f>
        <v>65</v>
      </c>
    </row>
    <row r="157">
      <c r="A157" s="13" t="str">
        <f>IFERROR(__xludf.DUMMYFUNCTION("""COMPUTED_VALUE"""),"ORDER1845")</f>
        <v>ORDER1845</v>
      </c>
      <c r="B157" s="13" t="str">
        <f>VLOOKUP(A157,WN!$A$2:$C$2001,3,false)</f>
        <v>CUST8616</v>
      </c>
      <c r="C157" s="14">
        <f>VLOOKUP(A157,WN!$A$2:$F$2001,2,false)</f>
        <v>45443</v>
      </c>
      <c r="D157" s="15">
        <f>SUMIFS(WN!$F$2:$F$2001,WN!$A$2:$A$2001,A157)</f>
        <v>185</v>
      </c>
    </row>
    <row r="158">
      <c r="A158" s="13" t="str">
        <f>IFERROR(__xludf.DUMMYFUNCTION("""COMPUTED_VALUE"""),"ORDER1844")</f>
        <v>ORDER1844</v>
      </c>
      <c r="B158" s="13" t="str">
        <f>VLOOKUP(A158,WN!$A$2:$C$2001,3,false)</f>
        <v>CUST8552</v>
      </c>
      <c r="C158" s="14">
        <f>VLOOKUP(A158,WN!$A$2:$F$2001,2,false)</f>
        <v>45443</v>
      </c>
      <c r="D158" s="15">
        <f>SUMIFS(WN!$F$2:$F$2001,WN!$A$2:$A$2001,A158)</f>
        <v>97.5</v>
      </c>
    </row>
    <row r="159">
      <c r="A159" s="13" t="str">
        <f>IFERROR(__xludf.DUMMYFUNCTION("""COMPUTED_VALUE"""),"ORDER1843")</f>
        <v>ORDER1843</v>
      </c>
      <c r="B159" s="13" t="str">
        <f>VLOOKUP(A159,WN!$A$2:$C$2001,3,false)</f>
        <v>CUST8814</v>
      </c>
      <c r="C159" s="14">
        <f>VLOOKUP(A159,WN!$A$2:$F$2001,2,false)</f>
        <v>45443</v>
      </c>
      <c r="D159" s="15">
        <f>SUMIFS(WN!$F$2:$F$2001,WN!$A$2:$A$2001,A159)</f>
        <v>105</v>
      </c>
    </row>
    <row r="160">
      <c r="A160" s="13" t="str">
        <f>IFERROR(__xludf.DUMMYFUNCTION("""COMPUTED_VALUE"""),"ORDER1842")</f>
        <v>ORDER1842</v>
      </c>
      <c r="B160" s="13" t="str">
        <f>VLOOKUP(A160,WN!$A$2:$C$2001,3,false)</f>
        <v>CUST6818</v>
      </c>
      <c r="C160" s="14">
        <f>VLOOKUP(A160,WN!$A$2:$F$2001,2,false)</f>
        <v>45443</v>
      </c>
      <c r="D160" s="15">
        <f>SUMIFS(WN!$F$2:$F$2001,WN!$A$2:$A$2001,A160)</f>
        <v>70</v>
      </c>
    </row>
    <row r="161">
      <c r="A161" s="13" t="str">
        <f>IFERROR(__xludf.DUMMYFUNCTION("""COMPUTED_VALUE"""),"ORDER1841")</f>
        <v>ORDER1841</v>
      </c>
      <c r="B161" s="13" t="str">
        <f>VLOOKUP(A161,WN!$A$2:$C$2001,3,false)</f>
        <v>CUST6818</v>
      </c>
      <c r="C161" s="14">
        <f>VLOOKUP(A161,WN!$A$2:$F$2001,2,false)</f>
        <v>45443</v>
      </c>
      <c r="D161" s="15">
        <f>SUMIFS(WN!$F$2:$F$2001,WN!$A$2:$A$2001,A161)</f>
        <v>230</v>
      </c>
    </row>
    <row r="162">
      <c r="A162" s="13" t="str">
        <f>IFERROR(__xludf.DUMMYFUNCTION("""COMPUTED_VALUE"""),"ORDER1840")</f>
        <v>ORDER1840</v>
      </c>
      <c r="B162" s="13" t="str">
        <f>VLOOKUP(A162,WN!$A$2:$C$2001,3,false)</f>
        <v>CUST8355</v>
      </c>
      <c r="C162" s="14">
        <f>VLOOKUP(A162,WN!$A$2:$F$2001,2,false)</f>
        <v>45443</v>
      </c>
      <c r="D162" s="15">
        <f>SUMIFS(WN!$F$2:$F$2001,WN!$A$2:$A$2001,A162)</f>
        <v>80</v>
      </c>
    </row>
    <row r="163">
      <c r="A163" s="13" t="str">
        <f>IFERROR(__xludf.DUMMYFUNCTION("""COMPUTED_VALUE"""),"ORDER1839")</f>
        <v>ORDER1839</v>
      </c>
      <c r="B163" s="13" t="str">
        <f>VLOOKUP(A163,WN!$A$2:$C$2001,3,false)</f>
        <v>CUST9276</v>
      </c>
      <c r="C163" s="14">
        <f>VLOOKUP(A163,WN!$A$2:$F$2001,2,false)</f>
        <v>45443</v>
      </c>
      <c r="D163" s="15">
        <f>SUMIFS(WN!$F$2:$F$2001,WN!$A$2:$A$2001,A163)</f>
        <v>70</v>
      </c>
    </row>
    <row r="164">
      <c r="A164" s="13" t="str">
        <f>IFERROR(__xludf.DUMMYFUNCTION("""COMPUTED_VALUE"""),"ORDER1838")</f>
        <v>ORDER1838</v>
      </c>
      <c r="B164" s="13" t="str">
        <f>VLOOKUP(A164,WN!$A$2:$C$2001,3,false)</f>
        <v>CUST2970</v>
      </c>
      <c r="C164" s="14">
        <f>VLOOKUP(A164,WN!$A$2:$F$2001,2,false)</f>
        <v>45443</v>
      </c>
      <c r="D164" s="15">
        <f>SUMIFS(WN!$F$2:$F$2001,WN!$A$2:$A$2001,A164)</f>
        <v>200</v>
      </c>
    </row>
    <row r="165">
      <c r="A165" s="13" t="str">
        <f>IFERROR(__xludf.DUMMYFUNCTION("""COMPUTED_VALUE"""),"ORDER1837")</f>
        <v>ORDER1837</v>
      </c>
      <c r="B165" s="13" t="str">
        <f>VLOOKUP(A165,WN!$A$2:$C$2001,3,false)</f>
        <v>CUST9482</v>
      </c>
      <c r="C165" s="14">
        <f>VLOOKUP(A165,WN!$A$2:$F$2001,2,false)</f>
        <v>45443</v>
      </c>
      <c r="D165" s="15">
        <f>SUMIFS(WN!$F$2:$F$2001,WN!$A$2:$A$2001,A165)</f>
        <v>65</v>
      </c>
    </row>
    <row r="166">
      <c r="A166" s="13" t="str">
        <f>IFERROR(__xludf.DUMMYFUNCTION("""COMPUTED_VALUE"""),"ORDER1836")</f>
        <v>ORDER1836</v>
      </c>
      <c r="B166" s="13" t="str">
        <f>VLOOKUP(A166,WN!$A$2:$C$2001,3,false)</f>
        <v>CUST4275</v>
      </c>
      <c r="C166" s="14">
        <f>VLOOKUP(A166,WN!$A$2:$F$2001,2,false)</f>
        <v>45443</v>
      </c>
      <c r="D166" s="15">
        <f>SUMIFS(WN!$F$2:$F$2001,WN!$A$2:$A$2001,A166)</f>
        <v>105</v>
      </c>
    </row>
    <row r="167">
      <c r="A167" s="13" t="str">
        <f>IFERROR(__xludf.DUMMYFUNCTION("""COMPUTED_VALUE"""),"ORDER1835")</f>
        <v>ORDER1835</v>
      </c>
      <c r="B167" s="13" t="str">
        <f>VLOOKUP(A167,WN!$A$2:$C$2001,3,false)</f>
        <v>CUST4371</v>
      </c>
      <c r="C167" s="14">
        <f>VLOOKUP(A167,WN!$A$2:$F$2001,2,false)</f>
        <v>45443</v>
      </c>
      <c r="D167" s="15">
        <f>SUMIFS(WN!$F$2:$F$2001,WN!$A$2:$A$2001,A167)</f>
        <v>310</v>
      </c>
    </row>
    <row r="168">
      <c r="A168" s="13" t="str">
        <f>IFERROR(__xludf.DUMMYFUNCTION("""COMPUTED_VALUE"""),"ORDER1834")</f>
        <v>ORDER1834</v>
      </c>
      <c r="B168" s="13" t="str">
        <f>VLOOKUP(A168,WN!$A$2:$C$2001,3,false)</f>
        <v>CUST7921</v>
      </c>
      <c r="C168" s="14">
        <f>VLOOKUP(A168,WN!$A$2:$F$2001,2,false)</f>
        <v>45443</v>
      </c>
      <c r="D168" s="15">
        <f>SUMIFS(WN!$F$2:$F$2001,WN!$A$2:$A$2001,A168)</f>
        <v>97.5</v>
      </c>
    </row>
    <row r="169">
      <c r="A169" s="13" t="str">
        <f>IFERROR(__xludf.DUMMYFUNCTION("""COMPUTED_VALUE"""),"ORDER1833")</f>
        <v>ORDER1833</v>
      </c>
      <c r="B169" s="13" t="str">
        <f>VLOOKUP(A169,WN!$A$2:$C$2001,3,false)</f>
        <v>CUST7043</v>
      </c>
      <c r="C169" s="14">
        <f>VLOOKUP(A169,WN!$A$2:$F$2001,2,false)</f>
        <v>45443</v>
      </c>
      <c r="D169" s="15">
        <f>SUMIFS(WN!$F$2:$F$2001,WN!$A$2:$A$2001,A169)</f>
        <v>165</v>
      </c>
    </row>
    <row r="170">
      <c r="A170" s="13" t="str">
        <f>IFERROR(__xludf.DUMMYFUNCTION("""COMPUTED_VALUE"""),"ORDER1832")</f>
        <v>ORDER1832</v>
      </c>
      <c r="B170" s="13" t="str">
        <f>VLOOKUP(A170,WN!$A$2:$C$2001,3,false)</f>
        <v>CUST3384</v>
      </c>
      <c r="C170" s="14">
        <f>VLOOKUP(A170,WN!$A$2:$F$2001,2,false)</f>
        <v>45442</v>
      </c>
      <c r="D170" s="15">
        <f>SUMIFS(WN!$F$2:$F$2001,WN!$A$2:$A$2001,A170)</f>
        <v>70</v>
      </c>
    </row>
    <row r="171">
      <c r="A171" s="13" t="str">
        <f>IFERROR(__xludf.DUMMYFUNCTION("""COMPUTED_VALUE"""),"ORDER1831")</f>
        <v>ORDER1831</v>
      </c>
      <c r="B171" s="13" t="str">
        <f>VLOOKUP(A171,WN!$A$2:$C$2001,3,false)</f>
        <v>CUST2658</v>
      </c>
      <c r="C171" s="14">
        <f>VLOOKUP(A171,WN!$A$2:$F$2001,2,false)</f>
        <v>45442</v>
      </c>
      <c r="D171" s="15">
        <f>SUMIFS(WN!$F$2:$F$2001,WN!$A$2:$A$2001,A171)</f>
        <v>140</v>
      </c>
    </row>
    <row r="172">
      <c r="A172" s="13" t="str">
        <f>IFERROR(__xludf.DUMMYFUNCTION("""COMPUTED_VALUE"""),"ORDER1830")</f>
        <v>ORDER1830</v>
      </c>
      <c r="B172" s="13" t="str">
        <f>VLOOKUP(A172,WN!$A$2:$C$2001,3,false)</f>
        <v>CUST4675</v>
      </c>
      <c r="C172" s="14">
        <f>VLOOKUP(A172,WN!$A$2:$F$2001,2,false)</f>
        <v>45442</v>
      </c>
      <c r="D172" s="15">
        <f>SUMIFS(WN!$F$2:$F$2001,WN!$A$2:$A$2001,A172)</f>
        <v>80</v>
      </c>
    </row>
    <row r="173">
      <c r="A173" s="13" t="str">
        <f>IFERROR(__xludf.DUMMYFUNCTION("""COMPUTED_VALUE"""),"ORDER1829")</f>
        <v>ORDER1829</v>
      </c>
      <c r="B173" s="13" t="str">
        <f>VLOOKUP(A173,WN!$A$2:$C$2001,3,false)</f>
        <v>CUST7043</v>
      </c>
      <c r="C173" s="14">
        <f>VLOOKUP(A173,WN!$A$2:$F$2001,2,false)</f>
        <v>45442</v>
      </c>
      <c r="D173" s="15">
        <f>SUMIFS(WN!$F$2:$F$2001,WN!$A$2:$A$2001,A173)</f>
        <v>70</v>
      </c>
    </row>
    <row r="174">
      <c r="A174" s="13" t="str">
        <f>IFERROR(__xludf.DUMMYFUNCTION("""COMPUTED_VALUE"""),"ORDER1828")</f>
        <v>ORDER1828</v>
      </c>
      <c r="B174" s="13" t="str">
        <f>VLOOKUP(A174,WN!$A$2:$C$2001,3,false)</f>
        <v>CUST4485</v>
      </c>
      <c r="C174" s="14">
        <f>VLOOKUP(A174,WN!$A$2:$F$2001,2,false)</f>
        <v>45442</v>
      </c>
      <c r="D174" s="15">
        <f>SUMIFS(WN!$F$2:$F$2001,WN!$A$2:$A$2001,A174)</f>
        <v>200</v>
      </c>
    </row>
    <row r="175">
      <c r="A175" s="13" t="str">
        <f>IFERROR(__xludf.DUMMYFUNCTION("""COMPUTED_VALUE"""),"ORDER1827")</f>
        <v>ORDER1827</v>
      </c>
      <c r="B175" s="13" t="str">
        <f>VLOOKUP(A175,WN!$A$2:$C$2001,3,false)</f>
        <v>CUST8924</v>
      </c>
      <c r="C175" s="14">
        <f>VLOOKUP(A175,WN!$A$2:$F$2001,2,false)</f>
        <v>45442</v>
      </c>
      <c r="D175" s="15">
        <f>SUMIFS(WN!$F$2:$F$2001,WN!$A$2:$A$2001,A175)</f>
        <v>55</v>
      </c>
    </row>
    <row r="176">
      <c r="A176" s="13" t="str">
        <f>IFERROR(__xludf.DUMMYFUNCTION("""COMPUTED_VALUE"""),"ORDER1826")</f>
        <v>ORDER1826</v>
      </c>
      <c r="B176" s="13" t="str">
        <f>VLOOKUP(A176,WN!$A$2:$C$2001,3,false)</f>
        <v>CUST8616</v>
      </c>
      <c r="C176" s="14">
        <f>VLOOKUP(A176,WN!$A$2:$F$2001,2,false)</f>
        <v>45442</v>
      </c>
      <c r="D176" s="15">
        <f>SUMIFS(WN!$F$2:$F$2001,WN!$A$2:$A$2001,A176)</f>
        <v>52.5</v>
      </c>
    </row>
    <row r="177">
      <c r="A177" s="13" t="str">
        <f>IFERROR(__xludf.DUMMYFUNCTION("""COMPUTED_VALUE"""),"ORDER1825")</f>
        <v>ORDER1825</v>
      </c>
      <c r="B177" s="13" t="str">
        <f>VLOOKUP(A177,WN!$A$2:$C$2001,3,false)</f>
        <v>CUST2234</v>
      </c>
      <c r="C177" s="14">
        <f>VLOOKUP(A177,WN!$A$2:$F$2001,2,false)</f>
        <v>45442</v>
      </c>
      <c r="D177" s="15">
        <f>SUMIFS(WN!$F$2:$F$2001,WN!$A$2:$A$2001,A177)</f>
        <v>185</v>
      </c>
    </row>
    <row r="178">
      <c r="A178" s="13" t="str">
        <f>IFERROR(__xludf.DUMMYFUNCTION("""COMPUTED_VALUE"""),"ORDER1824")</f>
        <v>ORDER1824</v>
      </c>
      <c r="B178" s="13" t="str">
        <f>VLOOKUP(A178,WN!$A$2:$C$2001,3,false)</f>
        <v>CUST2188</v>
      </c>
      <c r="C178" s="14">
        <f>VLOOKUP(A178,WN!$A$2:$F$2001,2,false)</f>
        <v>45442</v>
      </c>
      <c r="D178" s="15">
        <f>SUMIFS(WN!$F$2:$F$2001,WN!$A$2:$A$2001,A178)</f>
        <v>97.5</v>
      </c>
    </row>
    <row r="179">
      <c r="A179" s="13" t="str">
        <f>IFERROR(__xludf.DUMMYFUNCTION("""COMPUTED_VALUE"""),"ORDER1823")</f>
        <v>ORDER1823</v>
      </c>
      <c r="B179" s="13" t="str">
        <f>VLOOKUP(A179,WN!$A$2:$C$2001,3,false)</f>
        <v>CUST4022</v>
      </c>
      <c r="C179" s="14">
        <f>VLOOKUP(A179,WN!$A$2:$F$2001,2,false)</f>
        <v>45442</v>
      </c>
      <c r="D179" s="15">
        <f>SUMIFS(WN!$F$2:$F$2001,WN!$A$2:$A$2001,A179)</f>
        <v>105</v>
      </c>
    </row>
    <row r="180">
      <c r="A180" s="13" t="str">
        <f>IFERROR(__xludf.DUMMYFUNCTION("""COMPUTED_VALUE"""),"ORDER1822")</f>
        <v>ORDER1822</v>
      </c>
      <c r="B180" s="13" t="str">
        <f>VLOOKUP(A180,WN!$A$2:$C$2001,3,false)</f>
        <v>CUST7909</v>
      </c>
      <c r="C180" s="14">
        <f>VLOOKUP(A180,WN!$A$2:$F$2001,2,false)</f>
        <v>45442</v>
      </c>
      <c r="D180" s="15">
        <f>SUMIFS(WN!$F$2:$F$2001,WN!$A$2:$A$2001,A180)</f>
        <v>70</v>
      </c>
    </row>
    <row r="181">
      <c r="A181" s="13" t="str">
        <f>IFERROR(__xludf.DUMMYFUNCTION("""COMPUTED_VALUE"""),"ORDER1821")</f>
        <v>ORDER1821</v>
      </c>
      <c r="B181" s="13" t="str">
        <f>VLOOKUP(A181,WN!$A$2:$C$2001,3,false)</f>
        <v>CUST1803</v>
      </c>
      <c r="C181" s="14">
        <f>VLOOKUP(A181,WN!$A$2:$F$2001,2,false)</f>
        <v>45442</v>
      </c>
      <c r="D181" s="15">
        <f>SUMIFS(WN!$F$2:$F$2001,WN!$A$2:$A$2001,A181)</f>
        <v>140</v>
      </c>
    </row>
    <row r="182">
      <c r="A182" s="13" t="str">
        <f>IFERROR(__xludf.DUMMYFUNCTION("""COMPUTED_VALUE"""),"ORDER1820")</f>
        <v>ORDER1820</v>
      </c>
      <c r="B182" s="13" t="str">
        <f>VLOOKUP(A182,WN!$A$2:$C$2001,3,false)</f>
        <v>CUST8317</v>
      </c>
      <c r="C182" s="14">
        <f>VLOOKUP(A182,WN!$A$2:$F$2001,2,false)</f>
        <v>45442</v>
      </c>
      <c r="D182" s="15">
        <f>SUMIFS(WN!$F$2:$F$2001,WN!$A$2:$A$2001,A182)</f>
        <v>80</v>
      </c>
    </row>
    <row r="183">
      <c r="A183" s="13" t="str">
        <f>IFERROR(__xludf.DUMMYFUNCTION("""COMPUTED_VALUE"""),"ORDER1819")</f>
        <v>ORDER1819</v>
      </c>
      <c r="B183" s="13" t="str">
        <f>VLOOKUP(A183,WN!$A$2:$C$2001,3,false)</f>
        <v>CUST2121</v>
      </c>
      <c r="C183" s="14">
        <f>VLOOKUP(A183,WN!$A$2:$F$2001,2,false)</f>
        <v>45442</v>
      </c>
      <c r="D183" s="15">
        <f>SUMIFS(WN!$F$2:$F$2001,WN!$A$2:$A$2001,A183)</f>
        <v>70</v>
      </c>
    </row>
    <row r="184">
      <c r="A184" s="13" t="str">
        <f>IFERROR(__xludf.DUMMYFUNCTION("""COMPUTED_VALUE"""),"ORDER1818")</f>
        <v>ORDER1818</v>
      </c>
      <c r="B184" s="13" t="str">
        <f>VLOOKUP(A184,WN!$A$2:$C$2001,3,false)</f>
        <v>CUST8178</v>
      </c>
      <c r="C184" s="14">
        <f>VLOOKUP(A184,WN!$A$2:$F$2001,2,false)</f>
        <v>45441</v>
      </c>
      <c r="D184" s="15">
        <f>SUMIFS(WN!$F$2:$F$2001,WN!$A$2:$A$2001,A184)</f>
        <v>200</v>
      </c>
    </row>
    <row r="185">
      <c r="A185" s="13" t="str">
        <f>IFERROR(__xludf.DUMMYFUNCTION("""COMPUTED_VALUE"""),"ORDER1817")</f>
        <v>ORDER1817</v>
      </c>
      <c r="B185" s="13" t="str">
        <f>VLOOKUP(A185,WN!$A$2:$C$2001,3,false)</f>
        <v>CUST4164</v>
      </c>
      <c r="C185" s="14">
        <f>VLOOKUP(A185,WN!$A$2:$F$2001,2,false)</f>
        <v>45441</v>
      </c>
      <c r="D185" s="15">
        <f>SUMIFS(WN!$F$2:$F$2001,WN!$A$2:$A$2001,A185)</f>
        <v>40</v>
      </c>
    </row>
    <row r="186">
      <c r="A186" s="13" t="str">
        <f>IFERROR(__xludf.DUMMYFUNCTION("""COMPUTED_VALUE"""),"ORDER1816")</f>
        <v>ORDER1816</v>
      </c>
      <c r="B186" s="13" t="str">
        <f>VLOOKUP(A186,WN!$A$2:$C$2001,3,false)</f>
        <v>CUST9821</v>
      </c>
      <c r="C186" s="14">
        <f>VLOOKUP(A186,WN!$A$2:$F$2001,2,false)</f>
        <v>45441</v>
      </c>
      <c r="D186" s="15">
        <f>SUMIFS(WN!$F$2:$F$2001,WN!$A$2:$A$2001,A186)</f>
        <v>92.5</v>
      </c>
    </row>
    <row r="187">
      <c r="A187" s="13" t="str">
        <f>IFERROR(__xludf.DUMMYFUNCTION("""COMPUTED_VALUE"""),"ORDER1815")</f>
        <v>ORDER1815</v>
      </c>
      <c r="B187" s="13" t="str">
        <f>VLOOKUP(A187,WN!$A$2:$C$2001,3,false)</f>
        <v>CUST8135</v>
      </c>
      <c r="C187" s="14">
        <f>VLOOKUP(A187,WN!$A$2:$F$2001,2,false)</f>
        <v>45441</v>
      </c>
      <c r="D187" s="15">
        <f>SUMIFS(WN!$F$2:$F$2001,WN!$A$2:$A$2001,A187)</f>
        <v>185</v>
      </c>
    </row>
    <row r="188">
      <c r="A188" s="13" t="str">
        <f>IFERROR(__xludf.DUMMYFUNCTION("""COMPUTED_VALUE"""),"ORDER1814")</f>
        <v>ORDER1814</v>
      </c>
      <c r="B188" s="13" t="str">
        <f>VLOOKUP(A188,WN!$A$2:$C$2001,3,false)</f>
        <v>CUST4759</v>
      </c>
      <c r="C188" s="14">
        <f>VLOOKUP(A188,WN!$A$2:$F$2001,2,false)</f>
        <v>45441</v>
      </c>
      <c r="D188" s="15">
        <f>SUMIFS(WN!$F$2:$F$2001,WN!$A$2:$A$2001,A188)</f>
        <v>97.5</v>
      </c>
    </row>
    <row r="189">
      <c r="A189" s="13" t="str">
        <f>IFERROR(__xludf.DUMMYFUNCTION("""COMPUTED_VALUE"""),"ORDER1813")</f>
        <v>ORDER1813</v>
      </c>
      <c r="B189" s="13" t="str">
        <f>VLOOKUP(A189,WN!$A$2:$C$2001,3,false)</f>
        <v>CUST2970</v>
      </c>
      <c r="C189" s="14">
        <f>VLOOKUP(A189,WN!$A$2:$F$2001,2,false)</f>
        <v>45441</v>
      </c>
      <c r="D189" s="15">
        <f>SUMIFS(WN!$F$2:$F$2001,WN!$A$2:$A$2001,A189)</f>
        <v>105</v>
      </c>
    </row>
    <row r="190">
      <c r="A190" s="13" t="str">
        <f>IFERROR(__xludf.DUMMYFUNCTION("""COMPUTED_VALUE"""),"ORDER1812")</f>
        <v>ORDER1812</v>
      </c>
      <c r="B190" s="13" t="str">
        <f>VLOOKUP(A190,WN!$A$2:$C$2001,3,false)</f>
        <v>CUST8724</v>
      </c>
      <c r="C190" s="14">
        <f>VLOOKUP(A190,WN!$A$2:$F$2001,2,false)</f>
        <v>45441</v>
      </c>
      <c r="D190" s="15">
        <f>SUMIFS(WN!$F$2:$F$2001,WN!$A$2:$A$2001,A190)</f>
        <v>140</v>
      </c>
    </row>
    <row r="191">
      <c r="A191" s="13" t="str">
        <f>IFERROR(__xludf.DUMMYFUNCTION("""COMPUTED_VALUE"""),"ORDER1811")</f>
        <v>ORDER1811</v>
      </c>
      <c r="B191" s="13" t="str">
        <f>VLOOKUP(A191,WN!$A$2:$C$2001,3,false)</f>
        <v>CUST1509</v>
      </c>
      <c r="C191" s="14">
        <f>VLOOKUP(A191,WN!$A$2:$F$2001,2,false)</f>
        <v>45441</v>
      </c>
      <c r="D191" s="15">
        <f>SUMIFS(WN!$F$2:$F$2001,WN!$A$2:$A$2001,A191)</f>
        <v>140</v>
      </c>
    </row>
    <row r="192">
      <c r="A192" s="13" t="str">
        <f>IFERROR(__xludf.DUMMYFUNCTION("""COMPUTED_VALUE"""),"ORDER1810")</f>
        <v>ORDER1810</v>
      </c>
      <c r="B192" s="13" t="str">
        <f>VLOOKUP(A192,WN!$A$2:$C$2001,3,false)</f>
        <v>CUST6869</v>
      </c>
      <c r="C192" s="14">
        <f>VLOOKUP(A192,WN!$A$2:$F$2001,2,false)</f>
        <v>45441</v>
      </c>
      <c r="D192" s="15">
        <f>SUMIFS(WN!$F$2:$F$2001,WN!$A$2:$A$2001,A192)</f>
        <v>80</v>
      </c>
    </row>
    <row r="193">
      <c r="A193" s="13" t="str">
        <f>IFERROR(__xludf.DUMMYFUNCTION("""COMPUTED_VALUE"""),"ORDER1809")</f>
        <v>ORDER1809</v>
      </c>
      <c r="B193" s="13" t="str">
        <f>VLOOKUP(A193,WN!$A$2:$C$2001,3,false)</f>
        <v>CUST6570</v>
      </c>
      <c r="C193" s="14">
        <f>VLOOKUP(A193,WN!$A$2:$F$2001,2,false)</f>
        <v>45441</v>
      </c>
      <c r="D193" s="15">
        <f>SUMIFS(WN!$F$2:$F$2001,WN!$A$2:$A$2001,A193)</f>
        <v>70</v>
      </c>
    </row>
    <row r="194">
      <c r="A194" s="13" t="str">
        <f>IFERROR(__xludf.DUMMYFUNCTION("""COMPUTED_VALUE"""),"ORDER1808")</f>
        <v>ORDER1808</v>
      </c>
      <c r="B194" s="13" t="str">
        <f>VLOOKUP(A194,WN!$A$2:$C$2001,3,false)</f>
        <v>CUST3846</v>
      </c>
      <c r="C194" s="14">
        <f>VLOOKUP(A194,WN!$A$2:$F$2001,2,false)</f>
        <v>45441</v>
      </c>
      <c r="D194" s="15">
        <f>SUMIFS(WN!$F$2:$F$2001,WN!$A$2:$A$2001,A194)</f>
        <v>200</v>
      </c>
    </row>
    <row r="195">
      <c r="A195" s="13" t="str">
        <f>IFERROR(__xludf.DUMMYFUNCTION("""COMPUTED_VALUE"""),"ORDER1807")</f>
        <v>ORDER1807</v>
      </c>
      <c r="B195" s="13" t="str">
        <f>VLOOKUP(A195,WN!$A$2:$C$2001,3,false)</f>
        <v>CUST8449</v>
      </c>
      <c r="C195" s="14">
        <f>VLOOKUP(A195,WN!$A$2:$F$2001,2,false)</f>
        <v>45441</v>
      </c>
      <c r="D195" s="15">
        <f>SUMIFS(WN!$F$2:$F$2001,WN!$A$2:$A$2001,A195)</f>
        <v>65</v>
      </c>
    </row>
    <row r="196">
      <c r="A196" s="13" t="str">
        <f>IFERROR(__xludf.DUMMYFUNCTION("""COMPUTED_VALUE"""),"ORDER1806")</f>
        <v>ORDER1806</v>
      </c>
      <c r="B196" s="13" t="str">
        <f>VLOOKUP(A196,WN!$A$2:$C$2001,3,false)</f>
        <v>CUST9482</v>
      </c>
      <c r="C196" s="14">
        <f>VLOOKUP(A196,WN!$A$2:$F$2001,2,false)</f>
        <v>45441</v>
      </c>
      <c r="D196" s="15">
        <f>SUMIFS(WN!$F$2:$F$2001,WN!$A$2:$A$2001,A196)</f>
        <v>52.5</v>
      </c>
    </row>
    <row r="197">
      <c r="A197" s="13" t="str">
        <f>IFERROR(__xludf.DUMMYFUNCTION("""COMPUTED_VALUE"""),"ORDER1805")</f>
        <v>ORDER1805</v>
      </c>
      <c r="B197" s="13" t="str">
        <f>VLOOKUP(A197,WN!$A$2:$C$2001,3,false)</f>
        <v>CUST8105</v>
      </c>
      <c r="C197" s="14">
        <f>VLOOKUP(A197,WN!$A$2:$F$2001,2,false)</f>
        <v>45441</v>
      </c>
      <c r="D197" s="15">
        <f>SUMIFS(WN!$F$2:$F$2001,WN!$A$2:$A$2001,A197)</f>
        <v>245</v>
      </c>
    </row>
    <row r="198">
      <c r="A198" s="13" t="str">
        <f>IFERROR(__xludf.DUMMYFUNCTION("""COMPUTED_VALUE"""),"ORDER1804")</f>
        <v>ORDER1804</v>
      </c>
      <c r="B198" s="13" t="str">
        <f>VLOOKUP(A198,WN!$A$2:$C$2001,3,false)</f>
        <v>CUST1960</v>
      </c>
      <c r="C198" s="14">
        <f>VLOOKUP(A198,WN!$A$2:$F$2001,2,false)</f>
        <v>45441</v>
      </c>
      <c r="D198" s="15">
        <f>SUMIFS(WN!$F$2:$F$2001,WN!$A$2:$A$2001,A198)</f>
        <v>97.5</v>
      </c>
    </row>
    <row r="199">
      <c r="A199" s="13" t="str">
        <f>IFERROR(__xludf.DUMMYFUNCTION("""COMPUTED_VALUE"""),"ORDER1803")</f>
        <v>ORDER1803</v>
      </c>
      <c r="B199" s="13" t="str">
        <f>VLOOKUP(A199,WN!$A$2:$C$2001,3,false)</f>
        <v>CUST2234</v>
      </c>
      <c r="C199" s="14">
        <f>VLOOKUP(A199,WN!$A$2:$F$2001,2,false)</f>
        <v>45441</v>
      </c>
      <c r="D199" s="15">
        <f>SUMIFS(WN!$F$2:$F$2001,WN!$A$2:$A$2001,A199)</f>
        <v>210</v>
      </c>
    </row>
    <row r="200">
      <c r="A200" s="13" t="str">
        <f>IFERROR(__xludf.DUMMYFUNCTION("""COMPUTED_VALUE"""),"ORDER1802")</f>
        <v>ORDER1802</v>
      </c>
      <c r="B200" s="13" t="str">
        <f>VLOOKUP(A200,WN!$A$2:$C$2001,3,false)</f>
        <v>CUST3384</v>
      </c>
      <c r="C200" s="14">
        <f>VLOOKUP(A200,WN!$A$2:$F$2001,2,false)</f>
        <v>45441</v>
      </c>
      <c r="D200" s="15">
        <f>SUMIFS(WN!$F$2:$F$2001,WN!$A$2:$A$2001,A200)</f>
        <v>70</v>
      </c>
    </row>
    <row r="201">
      <c r="A201" s="13" t="str">
        <f>IFERROR(__xludf.DUMMYFUNCTION("""COMPUTED_VALUE"""),"ORDER1801")</f>
        <v>ORDER1801</v>
      </c>
      <c r="B201" s="13" t="str">
        <f>VLOOKUP(A201,WN!$A$2:$C$2001,3,false)</f>
        <v>CUST4729</v>
      </c>
      <c r="C201" s="14">
        <f>VLOOKUP(A201,WN!$A$2:$F$2001,2,false)</f>
        <v>45441</v>
      </c>
      <c r="D201" s="15">
        <f>SUMIFS(WN!$F$2:$F$2001,WN!$A$2:$A$2001,A201)</f>
        <v>140</v>
      </c>
    </row>
    <row r="202">
      <c r="A202" s="13" t="str">
        <f>IFERROR(__xludf.DUMMYFUNCTION("""COMPUTED_VALUE"""),"ORDER1800")</f>
        <v>ORDER1800</v>
      </c>
      <c r="B202" s="13" t="str">
        <f>VLOOKUP(A202,WN!$A$2:$C$2001,3,false)</f>
        <v>CUST8381</v>
      </c>
      <c r="C202" s="14">
        <f>VLOOKUP(A202,WN!$A$2:$F$2001,2,false)</f>
        <v>45441</v>
      </c>
      <c r="D202" s="15">
        <f>SUMIFS(WN!$F$2:$F$2001,WN!$A$2:$A$2001,A202)</f>
        <v>80</v>
      </c>
    </row>
    <row r="203">
      <c r="A203" s="13" t="str">
        <f>IFERROR(__xludf.DUMMYFUNCTION("""COMPUTED_VALUE"""),"ORDER1799")</f>
        <v>ORDER1799</v>
      </c>
      <c r="B203" s="13" t="str">
        <f>VLOOKUP(A203,WN!$A$2:$C$2001,3,false)</f>
        <v>CUST5905</v>
      </c>
      <c r="C203" s="14">
        <f>VLOOKUP(A203,WN!$A$2:$F$2001,2,false)</f>
        <v>45441</v>
      </c>
      <c r="D203" s="15">
        <f>SUMIFS(WN!$F$2:$F$2001,WN!$A$2:$A$2001,A203)</f>
        <v>70</v>
      </c>
    </row>
    <row r="204">
      <c r="A204" s="13" t="str">
        <f>IFERROR(__xludf.DUMMYFUNCTION("""COMPUTED_VALUE"""),"ORDER1798")</f>
        <v>ORDER1798</v>
      </c>
      <c r="B204" s="13" t="str">
        <f>VLOOKUP(A204,WN!$A$2:$C$2001,3,false)</f>
        <v>CUST8105</v>
      </c>
      <c r="C204" s="14">
        <f>VLOOKUP(A204,WN!$A$2:$F$2001,2,false)</f>
        <v>45441</v>
      </c>
      <c r="D204" s="15">
        <f>SUMIFS(WN!$F$2:$F$2001,WN!$A$2:$A$2001,A204)</f>
        <v>275</v>
      </c>
    </row>
    <row r="205">
      <c r="A205" s="13" t="str">
        <f>IFERROR(__xludf.DUMMYFUNCTION("""COMPUTED_VALUE"""),"ORDER1797")</f>
        <v>ORDER1797</v>
      </c>
      <c r="B205" s="13" t="str">
        <f>VLOOKUP(A205,WN!$A$2:$C$2001,3,false)</f>
        <v>CUST9595</v>
      </c>
      <c r="C205" s="14">
        <f>VLOOKUP(A205,WN!$A$2:$F$2001,2,false)</f>
        <v>45441</v>
      </c>
      <c r="D205" s="15">
        <f>SUMIFS(WN!$F$2:$F$2001,WN!$A$2:$A$2001,A205)</f>
        <v>80</v>
      </c>
    </row>
    <row r="206">
      <c r="A206" s="13" t="str">
        <f>IFERROR(__xludf.DUMMYFUNCTION("""COMPUTED_VALUE"""),"ORDER1796")</f>
        <v>ORDER1796</v>
      </c>
      <c r="B206" s="13" t="str">
        <f>VLOOKUP(A206,WN!$A$2:$C$2001,3,false)</f>
        <v>CUST4943</v>
      </c>
      <c r="C206" s="14">
        <f>VLOOKUP(A206,WN!$A$2:$F$2001,2,false)</f>
        <v>45441</v>
      </c>
      <c r="D206" s="15">
        <f>SUMIFS(WN!$F$2:$F$2001,WN!$A$2:$A$2001,A206)</f>
        <v>65</v>
      </c>
    </row>
    <row r="207">
      <c r="A207" s="13" t="str">
        <f>IFERROR(__xludf.DUMMYFUNCTION("""COMPUTED_VALUE"""),"ORDER1795")</f>
        <v>ORDER1795</v>
      </c>
      <c r="B207" s="13" t="str">
        <f>VLOOKUP(A207,WN!$A$2:$C$2001,3,false)</f>
        <v>CUST8951</v>
      </c>
      <c r="C207" s="14">
        <f>VLOOKUP(A207,WN!$A$2:$F$2001,2,false)</f>
        <v>45441</v>
      </c>
      <c r="D207" s="15">
        <f>SUMIFS(WN!$F$2:$F$2001,WN!$A$2:$A$2001,A207)</f>
        <v>185</v>
      </c>
    </row>
    <row r="208">
      <c r="A208" s="13" t="str">
        <f>IFERROR(__xludf.DUMMYFUNCTION("""COMPUTED_VALUE"""),"ORDER1794")</f>
        <v>ORDER1794</v>
      </c>
      <c r="B208" s="13" t="str">
        <f>VLOOKUP(A208,WN!$A$2:$C$2001,3,false)</f>
        <v>CUST8848</v>
      </c>
      <c r="C208" s="14">
        <f>VLOOKUP(A208,WN!$A$2:$F$2001,2,false)</f>
        <v>45440</v>
      </c>
      <c r="D208" s="15">
        <f>SUMIFS(WN!$F$2:$F$2001,WN!$A$2:$A$2001,A208)</f>
        <v>172.5</v>
      </c>
    </row>
    <row r="209">
      <c r="A209" s="13" t="str">
        <f>IFERROR(__xludf.DUMMYFUNCTION("""COMPUTED_VALUE"""),"ORDER1793")</f>
        <v>ORDER1793</v>
      </c>
      <c r="B209" s="13" t="str">
        <f>VLOOKUP(A209,WN!$A$2:$C$2001,3,false)</f>
        <v>CUST4291</v>
      </c>
      <c r="C209" s="14">
        <f>VLOOKUP(A209,WN!$A$2:$F$2001,2,false)</f>
        <v>45440</v>
      </c>
      <c r="D209" s="15">
        <f>SUMIFS(WN!$F$2:$F$2001,WN!$A$2:$A$2001,A209)</f>
        <v>105</v>
      </c>
    </row>
    <row r="210">
      <c r="A210" s="13" t="str">
        <f>IFERROR(__xludf.DUMMYFUNCTION("""COMPUTED_VALUE"""),"ORDER1792")</f>
        <v>ORDER1792</v>
      </c>
      <c r="B210" s="13" t="str">
        <f>VLOOKUP(A210,WN!$A$2:$C$2001,3,false)</f>
        <v>CUST2832</v>
      </c>
      <c r="C210" s="14">
        <f>VLOOKUP(A210,WN!$A$2:$F$2001,2,false)</f>
        <v>45440</v>
      </c>
      <c r="D210" s="15">
        <f>SUMIFS(WN!$F$2:$F$2001,WN!$A$2:$A$2001,A210)</f>
        <v>120</v>
      </c>
    </row>
    <row r="211">
      <c r="A211" s="13" t="str">
        <f>IFERROR(__xludf.DUMMYFUNCTION("""COMPUTED_VALUE"""),"ORDER1791")</f>
        <v>ORDER1791</v>
      </c>
      <c r="B211" s="13" t="str">
        <f>VLOOKUP(A211,WN!$A$2:$C$2001,3,false)</f>
        <v>CUST8311</v>
      </c>
      <c r="C211" s="14">
        <f>VLOOKUP(A211,WN!$A$2:$F$2001,2,false)</f>
        <v>45440</v>
      </c>
      <c r="D211" s="15">
        <f>SUMIFS(WN!$F$2:$F$2001,WN!$A$2:$A$2001,A211)</f>
        <v>230</v>
      </c>
    </row>
    <row r="212">
      <c r="A212" s="13" t="str">
        <f>IFERROR(__xludf.DUMMYFUNCTION("""COMPUTED_VALUE"""),"ORDER1790")</f>
        <v>ORDER1790</v>
      </c>
      <c r="B212" s="13" t="str">
        <f>VLOOKUP(A212,WN!$A$2:$C$2001,3,false)</f>
        <v>CUST8909</v>
      </c>
      <c r="C212" s="14">
        <f>VLOOKUP(A212,WN!$A$2:$F$2001,2,false)</f>
        <v>45440</v>
      </c>
      <c r="D212" s="15">
        <f>SUMIFS(WN!$F$2:$F$2001,WN!$A$2:$A$2001,A212)</f>
        <v>100</v>
      </c>
    </row>
    <row r="213">
      <c r="A213" s="13" t="str">
        <f>IFERROR(__xludf.DUMMYFUNCTION("""COMPUTED_VALUE"""),"ORDER1789")</f>
        <v>ORDER1789</v>
      </c>
      <c r="B213" s="13" t="str">
        <f>VLOOKUP(A213,WN!$A$2:$C$2001,3,false)</f>
        <v>CUST5670</v>
      </c>
      <c r="C213" s="14">
        <f>VLOOKUP(A213,WN!$A$2:$F$2001,2,false)</f>
        <v>45440</v>
      </c>
      <c r="D213" s="15">
        <f>SUMIFS(WN!$F$2:$F$2001,WN!$A$2:$A$2001,A213)</f>
        <v>70</v>
      </c>
    </row>
    <row r="214">
      <c r="A214" s="13" t="str">
        <f>IFERROR(__xludf.DUMMYFUNCTION("""COMPUTED_VALUE"""),"ORDER1788")</f>
        <v>ORDER1788</v>
      </c>
      <c r="B214" s="13" t="str">
        <f>VLOOKUP(A214,WN!$A$2:$C$2001,3,false)</f>
        <v>CUST1502</v>
      </c>
      <c r="C214" s="14">
        <f>VLOOKUP(A214,WN!$A$2:$F$2001,2,false)</f>
        <v>45440</v>
      </c>
      <c r="D214" s="15">
        <f>SUMIFS(WN!$F$2:$F$2001,WN!$A$2:$A$2001,A214)</f>
        <v>200</v>
      </c>
    </row>
    <row r="215">
      <c r="A215" s="13" t="str">
        <f>IFERROR(__xludf.DUMMYFUNCTION("""COMPUTED_VALUE"""),"ORDER1787")</f>
        <v>ORDER1787</v>
      </c>
      <c r="B215" s="13" t="str">
        <f>VLOOKUP(A215,WN!$A$2:$C$2001,3,false)</f>
        <v>CUST1193</v>
      </c>
      <c r="C215" s="14">
        <f>VLOOKUP(A215,WN!$A$2:$F$2001,2,false)</f>
        <v>45440</v>
      </c>
      <c r="D215" s="15">
        <f>SUMIFS(WN!$F$2:$F$2001,WN!$A$2:$A$2001,A215)</f>
        <v>55</v>
      </c>
    </row>
    <row r="216">
      <c r="A216" s="13" t="str">
        <f>IFERROR(__xludf.DUMMYFUNCTION("""COMPUTED_VALUE"""),"ORDER1786")</f>
        <v>ORDER1786</v>
      </c>
      <c r="B216" s="13" t="str">
        <f>VLOOKUP(A216,WN!$A$2:$C$2001,3,false)</f>
        <v>CUST2188</v>
      </c>
      <c r="C216" s="14">
        <f>VLOOKUP(A216,WN!$A$2:$F$2001,2,false)</f>
        <v>45440</v>
      </c>
      <c r="D216" s="15">
        <f>SUMIFS(WN!$F$2:$F$2001,WN!$A$2:$A$2001,A216)</f>
        <v>52.5</v>
      </c>
    </row>
    <row r="217">
      <c r="A217" s="13" t="str">
        <f>IFERROR(__xludf.DUMMYFUNCTION("""COMPUTED_VALUE"""),"ORDER1785")</f>
        <v>ORDER1785</v>
      </c>
      <c r="B217" s="13" t="str">
        <f>VLOOKUP(A217,WN!$A$2:$C$2001,3,false)</f>
        <v>CUST3384</v>
      </c>
      <c r="C217" s="14">
        <f>VLOOKUP(A217,WN!$A$2:$F$2001,2,false)</f>
        <v>45440</v>
      </c>
      <c r="D217" s="15">
        <f>SUMIFS(WN!$F$2:$F$2001,WN!$A$2:$A$2001,A217)</f>
        <v>185</v>
      </c>
    </row>
    <row r="218">
      <c r="A218" s="13" t="str">
        <f>IFERROR(__xludf.DUMMYFUNCTION("""COMPUTED_VALUE"""),"ORDER1784")</f>
        <v>ORDER1784</v>
      </c>
      <c r="B218" s="13" t="str">
        <f>VLOOKUP(A218,WN!$A$2:$C$2001,3,false)</f>
        <v>CUST2658</v>
      </c>
      <c r="C218" s="14">
        <f>VLOOKUP(A218,WN!$A$2:$F$2001,2,false)</f>
        <v>45440</v>
      </c>
      <c r="D218" s="15">
        <f>SUMIFS(WN!$F$2:$F$2001,WN!$A$2:$A$2001,A218)</f>
        <v>120</v>
      </c>
    </row>
    <row r="219">
      <c r="A219" s="13" t="str">
        <f>IFERROR(__xludf.DUMMYFUNCTION("""COMPUTED_VALUE"""),"ORDER1783")</f>
        <v>ORDER1783</v>
      </c>
      <c r="B219" s="13" t="str">
        <f>VLOOKUP(A219,WN!$A$2:$C$2001,3,false)</f>
        <v>CUST8317</v>
      </c>
      <c r="C219" s="14">
        <f>VLOOKUP(A219,WN!$A$2:$F$2001,2,false)</f>
        <v>45440</v>
      </c>
      <c r="D219" s="15">
        <f>SUMIFS(WN!$F$2:$F$2001,WN!$A$2:$A$2001,A219)</f>
        <v>105</v>
      </c>
    </row>
    <row r="220">
      <c r="A220" s="13" t="str">
        <f>IFERROR(__xludf.DUMMYFUNCTION("""COMPUTED_VALUE"""),"ORDER1782")</f>
        <v>ORDER1782</v>
      </c>
      <c r="B220" s="13" t="str">
        <f>VLOOKUP(A220,WN!$A$2:$C$2001,3,false)</f>
        <v>CUST6201</v>
      </c>
      <c r="C220" s="14">
        <f>VLOOKUP(A220,WN!$A$2:$F$2001,2,false)</f>
        <v>45440</v>
      </c>
      <c r="D220" s="15">
        <f>SUMIFS(WN!$F$2:$F$2001,WN!$A$2:$A$2001,A220)</f>
        <v>70</v>
      </c>
    </row>
    <row r="221">
      <c r="A221" s="13" t="str">
        <f>IFERROR(__xludf.DUMMYFUNCTION("""COMPUTED_VALUE"""),"ORDER1781")</f>
        <v>ORDER1781</v>
      </c>
      <c r="B221" s="13" t="str">
        <f>VLOOKUP(A221,WN!$A$2:$C$2001,3,false)</f>
        <v>CUST8355</v>
      </c>
      <c r="C221" s="14">
        <f>VLOOKUP(A221,WN!$A$2:$F$2001,2,false)</f>
        <v>45440</v>
      </c>
      <c r="D221" s="15">
        <f>SUMIFS(WN!$F$2:$F$2001,WN!$A$2:$A$2001,A221)</f>
        <v>230</v>
      </c>
    </row>
    <row r="222">
      <c r="A222" s="13" t="str">
        <f>IFERROR(__xludf.DUMMYFUNCTION("""COMPUTED_VALUE"""),"ORDER1780")</f>
        <v>ORDER1780</v>
      </c>
      <c r="B222" s="13" t="str">
        <f>VLOOKUP(A222,WN!$A$2:$C$2001,3,false)</f>
        <v>CUST3938</v>
      </c>
      <c r="C222" s="14">
        <f>VLOOKUP(A222,WN!$A$2:$F$2001,2,false)</f>
        <v>45440</v>
      </c>
      <c r="D222" s="15">
        <f>SUMIFS(WN!$F$2:$F$2001,WN!$A$2:$A$2001,A222)</f>
        <v>80</v>
      </c>
    </row>
    <row r="223">
      <c r="A223" s="13" t="str">
        <f>IFERROR(__xludf.DUMMYFUNCTION("""COMPUTED_VALUE"""),"ORDER1779")</f>
        <v>ORDER1779</v>
      </c>
      <c r="B223" s="13" t="str">
        <f>VLOOKUP(A223,WN!$A$2:$C$2001,3,false)</f>
        <v>CUST1509</v>
      </c>
      <c r="C223" s="14">
        <f>VLOOKUP(A223,WN!$A$2:$F$2001,2,false)</f>
        <v>45440</v>
      </c>
      <c r="D223" s="15">
        <f>SUMIFS(WN!$F$2:$F$2001,WN!$A$2:$A$2001,A223)</f>
        <v>70</v>
      </c>
    </row>
    <row r="224">
      <c r="A224" s="13" t="str">
        <f>IFERROR(__xludf.DUMMYFUNCTION("""COMPUTED_VALUE"""),"ORDER1778")</f>
        <v>ORDER1778</v>
      </c>
      <c r="B224" s="13" t="str">
        <f>VLOOKUP(A224,WN!$A$2:$C$2001,3,false)</f>
        <v>CUST6869</v>
      </c>
      <c r="C224" s="14">
        <f>VLOOKUP(A224,WN!$A$2:$F$2001,2,false)</f>
        <v>45440</v>
      </c>
      <c r="D224" s="15">
        <f>SUMIFS(WN!$F$2:$F$2001,WN!$A$2:$A$2001,A224)</f>
        <v>200</v>
      </c>
    </row>
    <row r="225">
      <c r="A225" s="13" t="str">
        <f>IFERROR(__xludf.DUMMYFUNCTION("""COMPUTED_VALUE"""),"ORDER1777")</f>
        <v>ORDER1777</v>
      </c>
      <c r="B225" s="13" t="str">
        <f>VLOOKUP(A225,WN!$A$2:$C$2001,3,false)</f>
        <v>CUST6570</v>
      </c>
      <c r="C225" s="14">
        <f>VLOOKUP(A225,WN!$A$2:$F$2001,2,false)</f>
        <v>45440</v>
      </c>
      <c r="D225" s="15">
        <f>SUMIFS(WN!$F$2:$F$2001,WN!$A$2:$A$2001,A225)</f>
        <v>55</v>
      </c>
    </row>
    <row r="226">
      <c r="A226" s="13" t="str">
        <f>IFERROR(__xludf.DUMMYFUNCTION("""COMPUTED_VALUE"""),"ORDER1776")</f>
        <v>ORDER1776</v>
      </c>
      <c r="B226" s="13" t="str">
        <f>VLOOKUP(A226,WN!$A$2:$C$2001,3,false)</f>
        <v>CUST3392</v>
      </c>
      <c r="C226" s="14">
        <f>VLOOKUP(A226,WN!$A$2:$F$2001,2,false)</f>
        <v>45440</v>
      </c>
      <c r="D226" s="15">
        <f>SUMIFS(WN!$F$2:$F$2001,WN!$A$2:$A$2001,A226)</f>
        <v>105</v>
      </c>
    </row>
    <row r="227">
      <c r="A227" s="13" t="str">
        <f>IFERROR(__xludf.DUMMYFUNCTION("""COMPUTED_VALUE"""),"ORDER1775")</f>
        <v>ORDER1775</v>
      </c>
      <c r="B227" s="13" t="str">
        <f>VLOOKUP(A227,WN!$A$2:$C$2001,3,false)</f>
        <v>CUST1520</v>
      </c>
      <c r="C227" s="14">
        <f>VLOOKUP(A227,WN!$A$2:$F$2001,2,false)</f>
        <v>45440</v>
      </c>
      <c r="D227" s="15">
        <f>SUMIFS(WN!$F$2:$F$2001,WN!$A$2:$A$2001,A227)</f>
        <v>185</v>
      </c>
    </row>
    <row r="228">
      <c r="A228" s="13" t="str">
        <f>IFERROR(__xludf.DUMMYFUNCTION("""COMPUTED_VALUE"""),"ORDER1774")</f>
        <v>ORDER1774</v>
      </c>
      <c r="B228" s="13" t="str">
        <f>VLOOKUP(A228,WN!$A$2:$C$2001,3,false)</f>
        <v>CUST5670</v>
      </c>
      <c r="C228" s="14">
        <f>VLOOKUP(A228,WN!$A$2:$F$2001,2,false)</f>
        <v>45439</v>
      </c>
      <c r="D228" s="15">
        <f>SUMIFS(WN!$F$2:$F$2001,WN!$A$2:$A$2001,A228)</f>
        <v>97.5</v>
      </c>
    </row>
    <row r="229">
      <c r="A229" s="13" t="str">
        <f>IFERROR(__xludf.DUMMYFUNCTION("""COMPUTED_VALUE"""),"ORDER1773")</f>
        <v>ORDER1773</v>
      </c>
      <c r="B229" s="13" t="str">
        <f>VLOOKUP(A229,WN!$A$2:$C$2001,3,false)</f>
        <v>CUST4485</v>
      </c>
      <c r="C229" s="14">
        <f>VLOOKUP(A229,WN!$A$2:$F$2001,2,false)</f>
        <v>45439</v>
      </c>
      <c r="D229" s="15">
        <f>SUMIFS(WN!$F$2:$F$2001,WN!$A$2:$A$2001,A229)</f>
        <v>150</v>
      </c>
    </row>
    <row r="230">
      <c r="A230" s="13" t="str">
        <f>IFERROR(__xludf.DUMMYFUNCTION("""COMPUTED_VALUE"""),"ORDER1772")</f>
        <v>ORDER1772</v>
      </c>
      <c r="B230" s="13" t="str">
        <f>VLOOKUP(A230,WN!$A$2:$C$2001,3,false)</f>
        <v>CUST5670</v>
      </c>
      <c r="C230" s="14">
        <f>VLOOKUP(A230,WN!$A$2:$F$2001,2,false)</f>
        <v>45439</v>
      </c>
      <c r="D230" s="15">
        <f>SUMIFS(WN!$F$2:$F$2001,WN!$A$2:$A$2001,A230)</f>
        <v>70</v>
      </c>
    </row>
    <row r="231">
      <c r="A231" s="13" t="str">
        <f>IFERROR(__xludf.DUMMYFUNCTION("""COMPUTED_VALUE"""),"ORDER1771")</f>
        <v>ORDER1771</v>
      </c>
      <c r="B231" s="13" t="str">
        <f>VLOOKUP(A231,WN!$A$2:$C$2001,3,false)</f>
        <v>CUST8724</v>
      </c>
      <c r="C231" s="14">
        <f>VLOOKUP(A231,WN!$A$2:$F$2001,2,false)</f>
        <v>45439</v>
      </c>
      <c r="D231" s="15">
        <f>SUMIFS(WN!$F$2:$F$2001,WN!$A$2:$A$2001,A231)</f>
        <v>140</v>
      </c>
    </row>
    <row r="232">
      <c r="A232" s="13" t="str">
        <f>IFERROR(__xludf.DUMMYFUNCTION("""COMPUTED_VALUE"""),"ORDER1770")</f>
        <v>ORDER1770</v>
      </c>
      <c r="B232" s="13" t="str">
        <f>VLOOKUP(A232,WN!$A$2:$C$2001,3,false)</f>
        <v>CUST9148</v>
      </c>
      <c r="C232" s="14">
        <f>VLOOKUP(A232,WN!$A$2:$F$2001,2,false)</f>
        <v>45439</v>
      </c>
      <c r="D232" s="15">
        <f>SUMIFS(WN!$F$2:$F$2001,WN!$A$2:$A$2001,A232)</f>
        <v>80</v>
      </c>
    </row>
    <row r="233">
      <c r="A233" s="13" t="str">
        <f>IFERROR(__xludf.DUMMYFUNCTION("""COMPUTED_VALUE"""),"ORDER1769")</f>
        <v>ORDER1769</v>
      </c>
      <c r="B233" s="13" t="str">
        <f>VLOOKUP(A233,WN!$A$2:$C$2001,3,false)</f>
        <v>CUST5670</v>
      </c>
      <c r="C233" s="14">
        <f>VLOOKUP(A233,WN!$A$2:$F$2001,2,false)</f>
        <v>45439</v>
      </c>
      <c r="D233" s="15">
        <f>SUMIFS(WN!$F$2:$F$2001,WN!$A$2:$A$2001,A233)</f>
        <v>110</v>
      </c>
    </row>
    <row r="234">
      <c r="A234" s="13" t="str">
        <f>IFERROR(__xludf.DUMMYFUNCTION("""COMPUTED_VALUE"""),"ORDER1768")</f>
        <v>ORDER1768</v>
      </c>
      <c r="B234" s="13" t="str">
        <f>VLOOKUP(A234,WN!$A$2:$C$2001,3,false)</f>
        <v>CUST8552</v>
      </c>
      <c r="C234" s="14">
        <f>VLOOKUP(A234,WN!$A$2:$F$2001,2,false)</f>
        <v>45439</v>
      </c>
      <c r="D234" s="15">
        <f>SUMIFS(WN!$F$2:$F$2001,WN!$A$2:$A$2001,A234)</f>
        <v>325</v>
      </c>
    </row>
    <row r="235">
      <c r="A235" s="13" t="str">
        <f>IFERROR(__xludf.DUMMYFUNCTION("""COMPUTED_VALUE"""),"ORDER1767")</f>
        <v>ORDER1767</v>
      </c>
      <c r="B235" s="13" t="str">
        <f>VLOOKUP(A235,WN!$A$2:$C$2001,3,false)</f>
        <v>CUST8924</v>
      </c>
      <c r="C235" s="14">
        <f>VLOOKUP(A235,WN!$A$2:$F$2001,2,false)</f>
        <v>45439</v>
      </c>
      <c r="D235" s="15">
        <f>SUMIFS(WN!$F$2:$F$2001,WN!$A$2:$A$2001,A235)</f>
        <v>40</v>
      </c>
    </row>
    <row r="236">
      <c r="A236" s="13" t="str">
        <f>IFERROR(__xludf.DUMMYFUNCTION("""COMPUTED_VALUE"""),"ORDER1766")</f>
        <v>ORDER1766</v>
      </c>
      <c r="B236" s="13" t="str">
        <f>VLOOKUP(A236,WN!$A$2:$C$2001,3,false)</f>
        <v>CUST4804</v>
      </c>
      <c r="C236" s="14">
        <f>VLOOKUP(A236,WN!$A$2:$F$2001,2,false)</f>
        <v>45439</v>
      </c>
      <c r="D236" s="15">
        <f>SUMIFS(WN!$F$2:$F$2001,WN!$A$2:$A$2001,A236)</f>
        <v>52.5</v>
      </c>
    </row>
    <row r="237">
      <c r="A237" s="13" t="str">
        <f>IFERROR(__xludf.DUMMYFUNCTION("""COMPUTED_VALUE"""),"ORDER1765")</f>
        <v>ORDER1765</v>
      </c>
      <c r="B237" s="13" t="str">
        <f>VLOOKUP(A237,WN!$A$2:$C$2001,3,false)</f>
        <v>CUST8616</v>
      </c>
      <c r="C237" s="14">
        <f>VLOOKUP(A237,WN!$A$2:$F$2001,2,false)</f>
        <v>45439</v>
      </c>
      <c r="D237" s="15">
        <f>SUMIFS(WN!$F$2:$F$2001,WN!$A$2:$A$2001,A237)</f>
        <v>185</v>
      </c>
    </row>
    <row r="238">
      <c r="A238" s="13" t="str">
        <f>IFERROR(__xludf.DUMMYFUNCTION("""COMPUTED_VALUE"""),"ORDER1764")</f>
        <v>ORDER1764</v>
      </c>
      <c r="B238" s="13" t="str">
        <f>VLOOKUP(A238,WN!$A$2:$C$2001,3,false)</f>
        <v>CUST2527</v>
      </c>
      <c r="C238" s="14">
        <f>VLOOKUP(A238,WN!$A$2:$F$2001,2,false)</f>
        <v>45439</v>
      </c>
      <c r="D238" s="15">
        <f>SUMIFS(WN!$F$2:$F$2001,WN!$A$2:$A$2001,A238)</f>
        <v>97.5</v>
      </c>
    </row>
    <row r="239">
      <c r="A239" s="13" t="str">
        <f>IFERROR(__xludf.DUMMYFUNCTION("""COMPUTED_VALUE"""),"ORDER1763")</f>
        <v>ORDER1763</v>
      </c>
      <c r="B239" s="13" t="str">
        <f>VLOOKUP(A239,WN!$A$2:$C$2001,3,false)</f>
        <v>CUST3384</v>
      </c>
      <c r="C239" s="14">
        <f>VLOOKUP(A239,WN!$A$2:$F$2001,2,false)</f>
        <v>45439</v>
      </c>
      <c r="D239" s="15">
        <f>SUMIFS(WN!$F$2:$F$2001,WN!$A$2:$A$2001,A239)</f>
        <v>165</v>
      </c>
    </row>
    <row r="240">
      <c r="A240" s="13" t="str">
        <f>IFERROR(__xludf.DUMMYFUNCTION("""COMPUTED_VALUE"""),"ORDER1762")</f>
        <v>ORDER1762</v>
      </c>
      <c r="B240" s="13" t="str">
        <f>VLOOKUP(A240,WN!$A$2:$C$2001,3,false)</f>
        <v>CUST2658</v>
      </c>
      <c r="C240" s="14">
        <f>VLOOKUP(A240,WN!$A$2:$F$2001,2,false)</f>
        <v>45439</v>
      </c>
      <c r="D240" s="15">
        <f>SUMIFS(WN!$F$2:$F$2001,WN!$A$2:$A$2001,A240)</f>
        <v>70</v>
      </c>
    </row>
    <row r="241">
      <c r="A241" s="13" t="str">
        <f>IFERROR(__xludf.DUMMYFUNCTION("""COMPUTED_VALUE"""),"ORDER1761")</f>
        <v>ORDER1761</v>
      </c>
      <c r="B241" s="13" t="str">
        <f>VLOOKUP(A241,WN!$A$2:$C$2001,3,false)</f>
        <v>CUST4675</v>
      </c>
      <c r="C241" s="14">
        <f>VLOOKUP(A241,WN!$A$2:$F$2001,2,false)</f>
        <v>45439</v>
      </c>
      <c r="D241" s="15">
        <f>SUMIFS(WN!$F$2:$F$2001,WN!$A$2:$A$2001,A241)</f>
        <v>140</v>
      </c>
    </row>
    <row r="242">
      <c r="A242" s="13" t="str">
        <f>IFERROR(__xludf.DUMMYFUNCTION("""COMPUTED_VALUE"""),"ORDER1760")</f>
        <v>ORDER1760</v>
      </c>
      <c r="B242" s="13" t="str">
        <f>VLOOKUP(A242,WN!$A$2:$C$2001,3,false)</f>
        <v>CUST6228</v>
      </c>
      <c r="C242" s="14">
        <f>VLOOKUP(A242,WN!$A$2:$F$2001,2,false)</f>
        <v>45439</v>
      </c>
      <c r="D242" s="15">
        <f>SUMIFS(WN!$F$2:$F$2001,WN!$A$2:$A$2001,A242)</f>
        <v>100</v>
      </c>
    </row>
    <row r="243">
      <c r="A243" s="13" t="str">
        <f>IFERROR(__xludf.DUMMYFUNCTION("""COMPUTED_VALUE"""),"ORDER1759")</f>
        <v>ORDER1759</v>
      </c>
      <c r="B243" s="13" t="str">
        <f>VLOOKUP(A243,WN!$A$2:$C$2001,3,false)</f>
        <v>CUST2188</v>
      </c>
      <c r="C243" s="14">
        <f>VLOOKUP(A243,WN!$A$2:$F$2001,2,false)</f>
        <v>45439</v>
      </c>
      <c r="D243" s="15">
        <f>SUMIFS(WN!$F$2:$F$2001,WN!$A$2:$A$2001,A243)</f>
        <v>70</v>
      </c>
    </row>
    <row r="244">
      <c r="A244" s="13" t="str">
        <f>IFERROR(__xludf.DUMMYFUNCTION("""COMPUTED_VALUE"""),"ORDER1758")</f>
        <v>ORDER1758</v>
      </c>
      <c r="B244" s="13" t="str">
        <f>VLOOKUP(A244,WN!$A$2:$C$2001,3,false)</f>
        <v>CUST2982</v>
      </c>
      <c r="C244" s="14">
        <f>VLOOKUP(A244,WN!$A$2:$F$2001,2,false)</f>
        <v>45439</v>
      </c>
      <c r="D244" s="15">
        <f>SUMIFS(WN!$F$2:$F$2001,WN!$A$2:$A$2001,A244)</f>
        <v>200</v>
      </c>
    </row>
    <row r="245">
      <c r="A245" s="13" t="str">
        <f>IFERROR(__xludf.DUMMYFUNCTION("""COMPUTED_VALUE"""),"ORDER1757")</f>
        <v>ORDER1757</v>
      </c>
      <c r="B245" s="13" t="str">
        <f>VLOOKUP(A245,WN!$A$2:$C$2001,3,false)</f>
        <v>CUST8724</v>
      </c>
      <c r="C245" s="14">
        <f>VLOOKUP(A245,WN!$A$2:$F$2001,2,false)</f>
        <v>45439</v>
      </c>
      <c r="D245" s="15">
        <f>SUMIFS(WN!$F$2:$F$2001,WN!$A$2:$A$2001,A245)</f>
        <v>65</v>
      </c>
    </row>
    <row r="246">
      <c r="A246" s="13" t="str">
        <f>IFERROR(__xludf.DUMMYFUNCTION("""COMPUTED_VALUE"""),"ORDER1756")</f>
        <v>ORDER1756</v>
      </c>
      <c r="B246" s="13" t="str">
        <f>VLOOKUP(A246,WN!$A$2:$C$2001,3,false)</f>
        <v>CUST7909</v>
      </c>
      <c r="C246" s="14">
        <f>VLOOKUP(A246,WN!$A$2:$F$2001,2,false)</f>
        <v>45439</v>
      </c>
      <c r="D246" s="15">
        <f>SUMIFS(WN!$F$2:$F$2001,WN!$A$2:$A$2001,A246)</f>
        <v>65</v>
      </c>
    </row>
    <row r="247">
      <c r="A247" s="13" t="str">
        <f>IFERROR(__xludf.DUMMYFUNCTION("""COMPUTED_VALUE"""),"ORDER1755")</f>
        <v>ORDER1755</v>
      </c>
      <c r="B247" s="13" t="str">
        <f>VLOOKUP(A247,WN!$A$2:$C$2001,3,false)</f>
        <v>CUST5067</v>
      </c>
      <c r="C247" s="14">
        <f>VLOOKUP(A247,WN!$A$2:$F$2001,2,false)</f>
        <v>45439</v>
      </c>
      <c r="D247" s="15">
        <f>SUMIFS(WN!$F$2:$F$2001,WN!$A$2:$A$2001,A247)</f>
        <v>310</v>
      </c>
    </row>
    <row r="248">
      <c r="A248" s="13" t="str">
        <f>IFERROR(__xludf.DUMMYFUNCTION("""COMPUTED_VALUE"""),"ORDER1754")</f>
        <v>ORDER1754</v>
      </c>
      <c r="B248" s="13" t="str">
        <f>VLOOKUP(A248,WN!$A$2:$C$2001,3,false)</f>
        <v>CUST6549</v>
      </c>
      <c r="C248" s="14">
        <f>VLOOKUP(A248,WN!$A$2:$F$2001,2,false)</f>
        <v>45439</v>
      </c>
      <c r="D248" s="15">
        <f>SUMIFS(WN!$F$2:$F$2001,WN!$A$2:$A$2001,A248)</f>
        <v>97.5</v>
      </c>
    </row>
    <row r="249">
      <c r="A249" s="13" t="str">
        <f>IFERROR(__xludf.DUMMYFUNCTION("""COMPUTED_VALUE"""),"ORDER1753")</f>
        <v>ORDER1753</v>
      </c>
      <c r="B249" s="13" t="str">
        <f>VLOOKUP(A249,WN!$A$2:$C$2001,3,false)</f>
        <v>CUST2169</v>
      </c>
      <c r="C249" s="14">
        <f>VLOOKUP(A249,WN!$A$2:$F$2001,2,false)</f>
        <v>45438</v>
      </c>
      <c r="D249" s="15">
        <f>SUMIFS(WN!$F$2:$F$2001,WN!$A$2:$A$2001,A249)</f>
        <v>105</v>
      </c>
    </row>
    <row r="250">
      <c r="A250" s="13" t="str">
        <f>IFERROR(__xludf.DUMMYFUNCTION("""COMPUTED_VALUE"""),"ORDER1752")</f>
        <v>ORDER1752</v>
      </c>
      <c r="B250" s="13" t="str">
        <f>VLOOKUP(A250,WN!$A$2:$C$2001,3,false)</f>
        <v>CUST8951</v>
      </c>
      <c r="C250" s="14">
        <f>VLOOKUP(A250,WN!$A$2:$F$2001,2,false)</f>
        <v>45438</v>
      </c>
      <c r="D250" s="15">
        <f>SUMIFS(WN!$F$2:$F$2001,WN!$A$2:$A$2001,A250)</f>
        <v>70</v>
      </c>
    </row>
    <row r="251">
      <c r="A251" s="13" t="str">
        <f>IFERROR(__xludf.DUMMYFUNCTION("""COMPUTED_VALUE"""),"ORDER1751")</f>
        <v>ORDER1751</v>
      </c>
      <c r="B251" s="13" t="str">
        <f>VLOOKUP(A251,WN!$A$2:$C$2001,3,false)</f>
        <v>CUST8317</v>
      </c>
      <c r="C251" s="14">
        <f>VLOOKUP(A251,WN!$A$2:$F$2001,2,false)</f>
        <v>45438</v>
      </c>
      <c r="D251" s="15">
        <f>SUMIFS(WN!$F$2:$F$2001,WN!$A$2:$A$2001,A251)</f>
        <v>280</v>
      </c>
    </row>
    <row r="252">
      <c r="A252" s="13" t="str">
        <f>IFERROR(__xludf.DUMMYFUNCTION("""COMPUTED_VALUE"""),"ORDER1750")</f>
        <v>ORDER1750</v>
      </c>
      <c r="B252" s="13" t="str">
        <f>VLOOKUP(A252,WN!$A$2:$C$2001,3,false)</f>
        <v>CUST4510</v>
      </c>
      <c r="C252" s="14">
        <f>VLOOKUP(A252,WN!$A$2:$F$2001,2,false)</f>
        <v>45438</v>
      </c>
      <c r="D252" s="15">
        <f>SUMIFS(WN!$F$2:$F$2001,WN!$A$2:$A$2001,A252)</f>
        <v>100</v>
      </c>
    </row>
    <row r="253">
      <c r="A253" s="13" t="str">
        <f>IFERROR(__xludf.DUMMYFUNCTION("""COMPUTED_VALUE"""),"ORDER1749")</f>
        <v>ORDER1749</v>
      </c>
      <c r="B253" s="13" t="str">
        <f>VLOOKUP(A253,WN!$A$2:$C$2001,3,false)</f>
        <v>CUST9482</v>
      </c>
      <c r="C253" s="14">
        <f>VLOOKUP(A253,WN!$A$2:$F$2001,2,false)</f>
        <v>45438</v>
      </c>
      <c r="D253" s="15">
        <f>SUMIFS(WN!$F$2:$F$2001,WN!$A$2:$A$2001,A253)</f>
        <v>70</v>
      </c>
    </row>
    <row r="254">
      <c r="A254" s="13" t="str">
        <f>IFERROR(__xludf.DUMMYFUNCTION("""COMPUTED_VALUE"""),"ORDER1748")</f>
        <v>ORDER1748</v>
      </c>
      <c r="B254" s="13" t="str">
        <f>VLOOKUP(A254,WN!$A$2:$C$2001,3,false)</f>
        <v>CUST9409</v>
      </c>
      <c r="C254" s="14">
        <f>VLOOKUP(A254,WN!$A$2:$F$2001,2,false)</f>
        <v>45438</v>
      </c>
      <c r="D254" s="15">
        <f>SUMIFS(WN!$F$2:$F$2001,WN!$A$2:$A$2001,A254)</f>
        <v>325</v>
      </c>
    </row>
    <row r="255">
      <c r="A255" s="13" t="str">
        <f>IFERROR(__xludf.DUMMYFUNCTION("""COMPUTED_VALUE"""),"ORDER1747")</f>
        <v>ORDER1747</v>
      </c>
      <c r="B255" s="13" t="str">
        <f>VLOOKUP(A255,WN!$A$2:$C$2001,3,false)</f>
        <v>CUST7965</v>
      </c>
      <c r="C255" s="14">
        <f>VLOOKUP(A255,WN!$A$2:$F$2001,2,false)</f>
        <v>45438</v>
      </c>
      <c r="D255" s="15">
        <f>SUMIFS(WN!$F$2:$F$2001,WN!$A$2:$A$2001,A255)</f>
        <v>40</v>
      </c>
    </row>
    <row r="256">
      <c r="A256" s="13" t="str">
        <f>IFERROR(__xludf.DUMMYFUNCTION("""COMPUTED_VALUE"""),"ORDER1746")</f>
        <v>ORDER1746</v>
      </c>
      <c r="B256" s="13" t="str">
        <f>VLOOKUP(A256,WN!$A$2:$C$2001,3,false)</f>
        <v>CUST2124</v>
      </c>
      <c r="C256" s="14">
        <f>VLOOKUP(A256,WN!$A$2:$F$2001,2,false)</f>
        <v>45438</v>
      </c>
      <c r="D256" s="15">
        <f>SUMIFS(WN!$F$2:$F$2001,WN!$A$2:$A$2001,A256)</f>
        <v>52.5</v>
      </c>
    </row>
    <row r="257">
      <c r="A257" s="13" t="str">
        <f>IFERROR(__xludf.DUMMYFUNCTION("""COMPUTED_VALUE"""),"ORDER1745")</f>
        <v>ORDER1745</v>
      </c>
      <c r="B257" s="13" t="str">
        <f>VLOOKUP(A257,WN!$A$2:$C$2001,3,false)</f>
        <v>CUST8369</v>
      </c>
      <c r="C257" s="14">
        <f>VLOOKUP(A257,WN!$A$2:$F$2001,2,false)</f>
        <v>45438</v>
      </c>
      <c r="D257" s="15">
        <f>SUMIFS(WN!$F$2:$F$2001,WN!$A$2:$A$2001,A257)</f>
        <v>310</v>
      </c>
    </row>
    <row r="258">
      <c r="A258" s="13" t="str">
        <f>IFERROR(__xludf.DUMMYFUNCTION("""COMPUTED_VALUE"""),"ORDER1744")</f>
        <v>ORDER1744</v>
      </c>
      <c r="B258" s="13" t="str">
        <f>VLOOKUP(A258,WN!$A$2:$C$2001,3,false)</f>
        <v>CUST1509</v>
      </c>
      <c r="C258" s="14">
        <f>VLOOKUP(A258,WN!$A$2:$F$2001,2,false)</f>
        <v>45438</v>
      </c>
      <c r="D258" s="15">
        <f>SUMIFS(WN!$F$2:$F$2001,WN!$A$2:$A$2001,A258)</f>
        <v>120</v>
      </c>
    </row>
    <row r="259">
      <c r="A259" s="13" t="str">
        <f>IFERROR(__xludf.DUMMYFUNCTION("""COMPUTED_VALUE"""),"ORDER1743")</f>
        <v>ORDER1743</v>
      </c>
      <c r="B259" s="13" t="str">
        <f>VLOOKUP(A259,WN!$A$2:$C$2001,3,false)</f>
        <v>CUST6869</v>
      </c>
      <c r="C259" s="14">
        <f>VLOOKUP(A259,WN!$A$2:$F$2001,2,false)</f>
        <v>45438</v>
      </c>
      <c r="D259" s="15">
        <f>SUMIFS(WN!$F$2:$F$2001,WN!$A$2:$A$2001,A259)</f>
        <v>105</v>
      </c>
    </row>
    <row r="260">
      <c r="A260" s="13" t="str">
        <f>IFERROR(__xludf.DUMMYFUNCTION("""COMPUTED_VALUE"""),"ORDER1742")</f>
        <v>ORDER1742</v>
      </c>
      <c r="B260" s="13" t="str">
        <f>VLOOKUP(A260,WN!$A$2:$C$2001,3,false)</f>
        <v>CUST6570</v>
      </c>
      <c r="C260" s="14">
        <f>VLOOKUP(A260,WN!$A$2:$F$2001,2,false)</f>
        <v>45438</v>
      </c>
      <c r="D260" s="15">
        <f>SUMIFS(WN!$F$2:$F$2001,WN!$A$2:$A$2001,A260)</f>
        <v>70</v>
      </c>
    </row>
    <row r="261">
      <c r="A261" s="13" t="str">
        <f>IFERROR(__xludf.DUMMYFUNCTION("""COMPUTED_VALUE"""),"ORDER1741")</f>
        <v>ORDER1741</v>
      </c>
      <c r="B261" s="13" t="str">
        <f>VLOOKUP(A261,WN!$A$2:$C$2001,3,false)</f>
        <v>CUST8552</v>
      </c>
      <c r="C261" s="14">
        <f>VLOOKUP(A261,WN!$A$2:$F$2001,2,false)</f>
        <v>45438</v>
      </c>
      <c r="D261" s="15">
        <f>SUMIFS(WN!$F$2:$F$2001,WN!$A$2:$A$2001,A261)</f>
        <v>190</v>
      </c>
    </row>
    <row r="262">
      <c r="A262" s="13" t="str">
        <f>IFERROR(__xludf.DUMMYFUNCTION("""COMPUTED_VALUE"""),"ORDER1740")</f>
        <v>ORDER1740</v>
      </c>
      <c r="B262" s="13" t="str">
        <f>VLOOKUP(A262,WN!$A$2:$C$2001,3,false)</f>
        <v>CUST1520</v>
      </c>
      <c r="C262" s="14">
        <f>VLOOKUP(A262,WN!$A$2:$F$2001,2,false)</f>
        <v>45438</v>
      </c>
      <c r="D262" s="15">
        <f>SUMIFS(WN!$F$2:$F$2001,WN!$A$2:$A$2001,A262)</f>
        <v>80</v>
      </c>
    </row>
    <row r="263">
      <c r="A263" s="13" t="str">
        <f>IFERROR(__xludf.DUMMYFUNCTION("""COMPUTED_VALUE"""),"ORDER1739")</f>
        <v>ORDER1739</v>
      </c>
      <c r="B263" s="13" t="str">
        <f>VLOOKUP(A263,WN!$A$2:$C$2001,3,false)</f>
        <v>CUST1960</v>
      </c>
      <c r="C263" s="14">
        <f>VLOOKUP(A263,WN!$A$2:$F$2001,2,false)</f>
        <v>45438</v>
      </c>
      <c r="D263" s="15">
        <f>SUMIFS(WN!$F$2:$F$2001,WN!$A$2:$A$2001,A263)</f>
        <v>70</v>
      </c>
    </row>
    <row r="264">
      <c r="A264" s="13" t="str">
        <f>IFERROR(__xludf.DUMMYFUNCTION("""COMPUTED_VALUE"""),"ORDER1738")</f>
        <v>ORDER1738</v>
      </c>
      <c r="B264" s="13" t="str">
        <f>VLOOKUP(A264,WN!$A$2:$C$2001,3,false)</f>
        <v>CUST8105</v>
      </c>
      <c r="C264" s="14">
        <f>VLOOKUP(A264,WN!$A$2:$F$2001,2,false)</f>
        <v>45438</v>
      </c>
      <c r="D264" s="15">
        <f>SUMIFS(WN!$F$2:$F$2001,WN!$A$2:$A$2001,A264)</f>
        <v>275</v>
      </c>
    </row>
    <row r="265">
      <c r="A265" s="13" t="str">
        <f>IFERROR(__xludf.DUMMYFUNCTION("""COMPUTED_VALUE"""),"ORDER1737")</f>
        <v>ORDER1737</v>
      </c>
      <c r="B265" s="13" t="str">
        <f>VLOOKUP(A265,WN!$A$2:$C$2001,3,false)</f>
        <v>CUST9595</v>
      </c>
      <c r="C265" s="14">
        <f>VLOOKUP(A265,WN!$A$2:$F$2001,2,false)</f>
        <v>45438</v>
      </c>
      <c r="D265" s="15">
        <f>SUMIFS(WN!$F$2:$F$2001,WN!$A$2:$A$2001,A265)</f>
        <v>40</v>
      </c>
    </row>
    <row r="266">
      <c r="A266" s="13" t="str">
        <f>IFERROR(__xludf.DUMMYFUNCTION("""COMPUTED_VALUE"""),"ORDER1736")</f>
        <v>ORDER1736</v>
      </c>
      <c r="B266" s="13" t="str">
        <f>VLOOKUP(A266,WN!$A$2:$C$2001,3,false)</f>
        <v>CUST4943</v>
      </c>
      <c r="C266" s="14">
        <f>VLOOKUP(A266,WN!$A$2:$F$2001,2,false)</f>
        <v>45437</v>
      </c>
      <c r="D266" s="15">
        <f>SUMIFS(WN!$F$2:$F$2001,WN!$A$2:$A$2001,A266)</f>
        <v>52.5</v>
      </c>
    </row>
    <row r="267">
      <c r="A267" s="13" t="str">
        <f>IFERROR(__xludf.DUMMYFUNCTION("""COMPUTED_VALUE"""),"ORDER1735")</f>
        <v>ORDER1735</v>
      </c>
      <c r="B267" s="13" t="str">
        <f>VLOOKUP(A267,WN!$A$2:$C$2001,3,false)</f>
        <v>CUST2658</v>
      </c>
      <c r="C267" s="14">
        <f>VLOOKUP(A267,WN!$A$2:$F$2001,2,false)</f>
        <v>45437</v>
      </c>
      <c r="D267" s="15">
        <f>SUMIFS(WN!$F$2:$F$2001,WN!$A$2:$A$2001,A267)</f>
        <v>185</v>
      </c>
    </row>
    <row r="268">
      <c r="A268" s="13" t="str">
        <f>IFERROR(__xludf.DUMMYFUNCTION("""COMPUTED_VALUE"""),"ORDER1734")</f>
        <v>ORDER1734</v>
      </c>
      <c r="B268" s="13" t="str">
        <f>VLOOKUP(A268,WN!$A$2:$C$2001,3,false)</f>
        <v>CUST4675</v>
      </c>
      <c r="C268" s="14">
        <f>VLOOKUP(A268,WN!$A$2:$F$2001,2,false)</f>
        <v>45437</v>
      </c>
      <c r="D268" s="15">
        <f>SUMIFS(WN!$F$2:$F$2001,WN!$A$2:$A$2001,A268)</f>
        <v>172.5</v>
      </c>
    </row>
    <row r="269">
      <c r="A269" s="13" t="str">
        <f>IFERROR(__xludf.DUMMYFUNCTION("""COMPUTED_VALUE"""),"ORDER1733")</f>
        <v>ORDER1733</v>
      </c>
      <c r="B269" s="13" t="str">
        <f>VLOOKUP(A269,WN!$A$2:$C$2001,3,false)</f>
        <v>CUST8924</v>
      </c>
      <c r="C269" s="14">
        <f>VLOOKUP(A269,WN!$A$2:$F$2001,2,false)</f>
        <v>45437</v>
      </c>
      <c r="D269" s="15">
        <f>SUMIFS(WN!$F$2:$F$2001,WN!$A$2:$A$2001,A269)</f>
        <v>210</v>
      </c>
    </row>
    <row r="270">
      <c r="A270" s="13" t="str">
        <f>IFERROR(__xludf.DUMMYFUNCTION("""COMPUTED_VALUE"""),"ORDER1732")</f>
        <v>ORDER1732</v>
      </c>
      <c r="B270" s="13" t="str">
        <f>VLOOKUP(A270,WN!$A$2:$C$2001,3,false)</f>
        <v>CUST8616</v>
      </c>
      <c r="C270" s="14">
        <f>VLOOKUP(A270,WN!$A$2:$F$2001,2,false)</f>
        <v>45437</v>
      </c>
      <c r="D270" s="15">
        <f>SUMIFS(WN!$F$2:$F$2001,WN!$A$2:$A$2001,A270)</f>
        <v>120</v>
      </c>
    </row>
    <row r="271">
      <c r="A271" s="13" t="str">
        <f>IFERROR(__xludf.DUMMYFUNCTION("""COMPUTED_VALUE"""),"ORDER1731")</f>
        <v>ORDER1731</v>
      </c>
      <c r="B271" s="13" t="str">
        <f>VLOOKUP(A271,WN!$A$2:$C$2001,3,false)</f>
        <v>CUST2188</v>
      </c>
      <c r="C271" s="14">
        <f>VLOOKUP(A271,WN!$A$2:$F$2001,2,false)</f>
        <v>45437</v>
      </c>
      <c r="D271" s="15">
        <f>SUMIFS(WN!$F$2:$F$2001,WN!$A$2:$A$2001,A271)</f>
        <v>140</v>
      </c>
    </row>
    <row r="272">
      <c r="A272" s="13" t="str">
        <f>IFERROR(__xludf.DUMMYFUNCTION("""COMPUTED_VALUE"""),"ORDER1730")</f>
        <v>ORDER1730</v>
      </c>
      <c r="B272" s="13" t="str">
        <f>VLOOKUP(A272,WN!$A$2:$C$2001,3,false)</f>
        <v>CUST7322</v>
      </c>
      <c r="C272" s="14">
        <f>VLOOKUP(A272,WN!$A$2:$F$2001,2,false)</f>
        <v>45437</v>
      </c>
      <c r="D272" s="15">
        <f>SUMIFS(WN!$F$2:$F$2001,WN!$A$2:$A$2001,A272)</f>
        <v>80</v>
      </c>
    </row>
    <row r="273">
      <c r="A273" s="13" t="str">
        <f>IFERROR(__xludf.DUMMYFUNCTION("""COMPUTED_VALUE"""),"ORDER1729")</f>
        <v>ORDER1729</v>
      </c>
      <c r="B273" s="13" t="str">
        <f>VLOOKUP(A273,WN!$A$2:$C$2001,3,false)</f>
        <v>CUST4614</v>
      </c>
      <c r="C273" s="14">
        <f>VLOOKUP(A273,WN!$A$2:$F$2001,2,false)</f>
        <v>45437</v>
      </c>
      <c r="D273" s="15">
        <f>SUMIFS(WN!$F$2:$F$2001,WN!$A$2:$A$2001,A273)</f>
        <v>70</v>
      </c>
    </row>
    <row r="274">
      <c r="A274" s="13" t="str">
        <f>IFERROR(__xludf.DUMMYFUNCTION("""COMPUTED_VALUE"""),"ORDER1728")</f>
        <v>ORDER1728</v>
      </c>
      <c r="B274" s="13" t="str">
        <f>VLOOKUP(A274,WN!$A$2:$C$2001,3,false)</f>
        <v>CUST9288</v>
      </c>
      <c r="C274" s="14">
        <f>VLOOKUP(A274,WN!$A$2:$F$2001,2,false)</f>
        <v>45437</v>
      </c>
      <c r="D274" s="15">
        <f>SUMIFS(WN!$F$2:$F$2001,WN!$A$2:$A$2001,A274)</f>
        <v>200</v>
      </c>
    </row>
    <row r="275">
      <c r="A275" s="13" t="str">
        <f>IFERROR(__xludf.DUMMYFUNCTION("""COMPUTED_VALUE"""),"ORDER1727")</f>
        <v>ORDER1727</v>
      </c>
      <c r="B275" s="13" t="str">
        <f>VLOOKUP(A275,WN!$A$2:$C$2001,3,false)</f>
        <v>CUST7753</v>
      </c>
      <c r="C275" s="14">
        <f>VLOOKUP(A275,WN!$A$2:$F$2001,2,false)</f>
        <v>45437</v>
      </c>
      <c r="D275" s="15">
        <f>SUMIFS(WN!$F$2:$F$2001,WN!$A$2:$A$2001,A275)</f>
        <v>55</v>
      </c>
    </row>
    <row r="276">
      <c r="A276" s="13" t="str">
        <f>IFERROR(__xludf.DUMMYFUNCTION("""COMPUTED_VALUE"""),"ORDER1726")</f>
        <v>ORDER1726</v>
      </c>
      <c r="B276" s="13" t="str">
        <f>VLOOKUP(A276,WN!$A$2:$C$2001,3,false)</f>
        <v>CUST5843</v>
      </c>
      <c r="C276" s="14">
        <f>VLOOKUP(A276,WN!$A$2:$F$2001,2,false)</f>
        <v>45437</v>
      </c>
      <c r="D276" s="15">
        <f>SUMIFS(WN!$F$2:$F$2001,WN!$A$2:$A$2001,A276)</f>
        <v>52.5</v>
      </c>
    </row>
    <row r="277">
      <c r="A277" s="13" t="str">
        <f>IFERROR(__xludf.DUMMYFUNCTION("""COMPUTED_VALUE"""),"ORDER1725")</f>
        <v>ORDER1725</v>
      </c>
      <c r="B277" s="13" t="str">
        <f>VLOOKUP(A277,WN!$A$2:$C$2001,3,false)</f>
        <v>CUST8925</v>
      </c>
      <c r="C277" s="14">
        <f>VLOOKUP(A277,WN!$A$2:$F$2001,2,false)</f>
        <v>45437</v>
      </c>
      <c r="D277" s="15">
        <f>SUMIFS(WN!$F$2:$F$2001,WN!$A$2:$A$2001,A277)</f>
        <v>185</v>
      </c>
    </row>
    <row r="278">
      <c r="A278" s="13" t="str">
        <f>IFERROR(__xludf.DUMMYFUNCTION("""COMPUTED_VALUE"""),"ORDER1724")</f>
        <v>ORDER1724</v>
      </c>
      <c r="B278" s="13" t="str">
        <f>VLOOKUP(A278,WN!$A$2:$C$2001,3,false)</f>
        <v>CUST8814</v>
      </c>
      <c r="C278" s="14">
        <f>VLOOKUP(A278,WN!$A$2:$F$2001,2,false)</f>
        <v>45437</v>
      </c>
      <c r="D278" s="15">
        <f>SUMIFS(WN!$F$2:$F$2001,WN!$A$2:$A$2001,A278)</f>
        <v>120</v>
      </c>
    </row>
    <row r="279">
      <c r="A279" s="13" t="str">
        <f>IFERROR(__xludf.DUMMYFUNCTION("""COMPUTED_VALUE"""),"ORDER1723")</f>
        <v>ORDER1723</v>
      </c>
      <c r="B279" s="13" t="str">
        <f>VLOOKUP(A279,WN!$A$2:$C$2001,3,false)</f>
        <v>CUST4090</v>
      </c>
      <c r="C279" s="14">
        <f>VLOOKUP(A279,WN!$A$2:$F$2001,2,false)</f>
        <v>45437</v>
      </c>
      <c r="D279" s="15">
        <f>SUMIFS(WN!$F$2:$F$2001,WN!$A$2:$A$2001,A279)</f>
        <v>105</v>
      </c>
    </row>
    <row r="280">
      <c r="A280" s="13" t="str">
        <f>IFERROR(__xludf.DUMMYFUNCTION("""COMPUTED_VALUE"""),"ORDER1722")</f>
        <v>ORDER1722</v>
      </c>
      <c r="B280" s="13" t="str">
        <f>VLOOKUP(A280,WN!$A$2:$C$2001,3,false)</f>
        <v>CUST2970</v>
      </c>
      <c r="C280" s="14">
        <f>VLOOKUP(A280,WN!$A$2:$F$2001,2,false)</f>
        <v>45437</v>
      </c>
      <c r="D280" s="15">
        <f>SUMIFS(WN!$F$2:$F$2001,WN!$A$2:$A$2001,A280)</f>
        <v>70</v>
      </c>
    </row>
    <row r="281">
      <c r="A281" s="13" t="str">
        <f>IFERROR(__xludf.DUMMYFUNCTION("""COMPUTED_VALUE"""),"ORDER1721")</f>
        <v>ORDER1721</v>
      </c>
      <c r="B281" s="13" t="str">
        <f>VLOOKUP(A281,WN!$A$2:$C$2001,3,false)</f>
        <v>CUST2419</v>
      </c>
      <c r="C281" s="14">
        <f>VLOOKUP(A281,WN!$A$2:$F$2001,2,false)</f>
        <v>45437</v>
      </c>
      <c r="D281" s="15">
        <f>SUMIFS(WN!$F$2:$F$2001,WN!$A$2:$A$2001,A281)</f>
        <v>140</v>
      </c>
    </row>
    <row r="282">
      <c r="A282" s="13" t="str">
        <f>IFERROR(__xludf.DUMMYFUNCTION("""COMPUTED_VALUE"""),"ORDER1720")</f>
        <v>ORDER1720</v>
      </c>
      <c r="B282" s="13" t="str">
        <f>VLOOKUP(A282,WN!$A$2:$C$2001,3,false)</f>
        <v>CUST9374</v>
      </c>
      <c r="C282" s="14">
        <f>VLOOKUP(A282,WN!$A$2:$F$2001,2,false)</f>
        <v>45436</v>
      </c>
      <c r="D282" s="15">
        <f>SUMIFS(WN!$F$2:$F$2001,WN!$A$2:$A$2001,A282)</f>
        <v>80</v>
      </c>
    </row>
    <row r="283">
      <c r="A283" s="13" t="str">
        <f>IFERROR(__xludf.DUMMYFUNCTION("""COMPUTED_VALUE"""),"ORDER1719")</f>
        <v>ORDER1719</v>
      </c>
      <c r="B283" s="13" t="str">
        <f>VLOOKUP(A283,WN!$A$2:$C$2001,3,false)</f>
        <v>CUST1509</v>
      </c>
      <c r="C283" s="14">
        <f>VLOOKUP(A283,WN!$A$2:$F$2001,2,false)</f>
        <v>45436</v>
      </c>
      <c r="D283" s="15">
        <f>SUMIFS(WN!$F$2:$F$2001,WN!$A$2:$A$2001,A283)</f>
        <v>100</v>
      </c>
    </row>
    <row r="284">
      <c r="A284" s="13" t="str">
        <f>IFERROR(__xludf.DUMMYFUNCTION("""COMPUTED_VALUE"""),"ORDER1718")</f>
        <v>ORDER1718</v>
      </c>
      <c r="B284" s="13" t="str">
        <f>VLOOKUP(A284,WN!$A$2:$C$2001,3,false)</f>
        <v>CUST6869</v>
      </c>
      <c r="C284" s="14">
        <f>VLOOKUP(A284,WN!$A$2:$F$2001,2,false)</f>
        <v>45436</v>
      </c>
      <c r="D284" s="15">
        <f>SUMIFS(WN!$F$2:$F$2001,WN!$A$2:$A$2001,A284)</f>
        <v>400</v>
      </c>
    </row>
    <row r="285">
      <c r="A285" s="13" t="str">
        <f>IFERROR(__xludf.DUMMYFUNCTION("""COMPUTED_VALUE"""),"ORDER1717")</f>
        <v>ORDER1717</v>
      </c>
      <c r="B285" s="13" t="str">
        <f>VLOOKUP(A285,WN!$A$2:$C$2001,3,false)</f>
        <v>CUST6570</v>
      </c>
      <c r="C285" s="14">
        <f>VLOOKUP(A285,WN!$A$2:$F$2001,2,false)</f>
        <v>45436</v>
      </c>
      <c r="D285" s="15">
        <f>SUMIFS(WN!$F$2:$F$2001,WN!$A$2:$A$2001,A285)</f>
        <v>40</v>
      </c>
    </row>
    <row r="286">
      <c r="A286" s="13" t="str">
        <f>IFERROR(__xludf.DUMMYFUNCTION("""COMPUTED_VALUE"""),"ORDER1716")</f>
        <v>ORDER1716</v>
      </c>
      <c r="B286" s="13" t="str">
        <f>VLOOKUP(A286,WN!$A$2:$C$2001,3,false)</f>
        <v>CUST8790</v>
      </c>
      <c r="C286" s="14">
        <f>VLOOKUP(A286,WN!$A$2:$F$2001,2,false)</f>
        <v>45436</v>
      </c>
      <c r="D286" s="15">
        <f>SUMIFS(WN!$F$2:$F$2001,WN!$A$2:$A$2001,A286)</f>
        <v>92.5</v>
      </c>
    </row>
    <row r="287">
      <c r="A287" s="13" t="str">
        <f>IFERROR(__xludf.DUMMYFUNCTION("""COMPUTED_VALUE"""),"ORDER1715")</f>
        <v>ORDER1715</v>
      </c>
      <c r="B287" s="13" t="str">
        <f>VLOOKUP(A287,WN!$A$2:$C$2001,3,false)</f>
        <v>CUST6869</v>
      </c>
      <c r="C287" s="14">
        <f>VLOOKUP(A287,WN!$A$2:$F$2001,2,false)</f>
        <v>45436</v>
      </c>
      <c r="D287" s="15">
        <f>SUMIFS(WN!$F$2:$F$2001,WN!$A$2:$A$2001,A287)</f>
        <v>245</v>
      </c>
    </row>
    <row r="288">
      <c r="A288" s="13" t="str">
        <f>IFERROR(__xludf.DUMMYFUNCTION("""COMPUTED_VALUE"""),"ORDER1714")</f>
        <v>ORDER1714</v>
      </c>
      <c r="B288" s="13" t="str">
        <f>VLOOKUP(A288,WN!$A$2:$C$2001,3,false)</f>
        <v>CUST5622</v>
      </c>
      <c r="C288" s="14">
        <f>VLOOKUP(A288,WN!$A$2:$F$2001,2,false)</f>
        <v>45436</v>
      </c>
      <c r="D288" s="15">
        <f>SUMIFS(WN!$F$2:$F$2001,WN!$A$2:$A$2001,A288)</f>
        <v>97.5</v>
      </c>
    </row>
    <row r="289">
      <c r="A289" s="13" t="str">
        <f>IFERROR(__xludf.DUMMYFUNCTION("""COMPUTED_VALUE"""),"ORDER1713")</f>
        <v>ORDER1713</v>
      </c>
      <c r="B289" s="13" t="str">
        <f>VLOOKUP(A289,WN!$A$2:$C$2001,3,false)</f>
        <v>CUST2336</v>
      </c>
      <c r="C289" s="14">
        <f>VLOOKUP(A289,WN!$A$2:$F$2001,2,false)</f>
        <v>45436</v>
      </c>
      <c r="D289" s="15">
        <f>SUMIFS(WN!$F$2:$F$2001,WN!$A$2:$A$2001,A289)</f>
        <v>165</v>
      </c>
    </row>
    <row r="290">
      <c r="A290" s="13" t="str">
        <f>IFERROR(__xludf.DUMMYFUNCTION("""COMPUTED_VALUE"""),"ORDER1712")</f>
        <v>ORDER1712</v>
      </c>
      <c r="B290" s="13" t="str">
        <f>VLOOKUP(A290,WN!$A$2:$C$2001,3,false)</f>
        <v>CUST3384</v>
      </c>
      <c r="C290" s="14">
        <f>VLOOKUP(A290,WN!$A$2:$F$2001,2,false)</f>
        <v>45436</v>
      </c>
      <c r="D290" s="15">
        <f>SUMIFS(WN!$F$2:$F$2001,WN!$A$2:$A$2001,A290)</f>
        <v>70</v>
      </c>
    </row>
    <row r="291">
      <c r="A291" s="13" t="str">
        <f>IFERROR(__xludf.DUMMYFUNCTION("""COMPUTED_VALUE"""),"ORDER1711")</f>
        <v>ORDER1711</v>
      </c>
      <c r="B291" s="13" t="str">
        <f>VLOOKUP(A291,WN!$A$2:$C$2001,3,false)</f>
        <v>CUST2658</v>
      </c>
      <c r="C291" s="14">
        <f>VLOOKUP(A291,WN!$A$2:$F$2001,2,false)</f>
        <v>45436</v>
      </c>
      <c r="D291" s="15">
        <f>SUMIFS(WN!$F$2:$F$2001,WN!$A$2:$A$2001,A291)</f>
        <v>230</v>
      </c>
    </row>
    <row r="292">
      <c r="A292" s="13" t="str">
        <f>IFERROR(__xludf.DUMMYFUNCTION("""COMPUTED_VALUE"""),"ORDER1710")</f>
        <v>ORDER1710</v>
      </c>
      <c r="B292" s="13" t="str">
        <f>VLOOKUP(A292,WN!$A$2:$C$2001,3,false)</f>
        <v>CUST4675</v>
      </c>
      <c r="C292" s="14">
        <f>VLOOKUP(A292,WN!$A$2:$F$2001,2,false)</f>
        <v>45436</v>
      </c>
      <c r="D292" s="15">
        <f>SUMIFS(WN!$F$2:$F$2001,WN!$A$2:$A$2001,A292)</f>
        <v>80</v>
      </c>
    </row>
    <row r="293">
      <c r="A293" s="13" t="str">
        <f>IFERROR(__xludf.DUMMYFUNCTION("""COMPUTED_VALUE"""),"ORDER1709")</f>
        <v>ORDER1709</v>
      </c>
      <c r="B293" s="13" t="str">
        <f>VLOOKUP(A293,WN!$A$2:$C$2001,3,false)</f>
        <v>CUST2344</v>
      </c>
      <c r="C293" s="14">
        <f>VLOOKUP(A293,WN!$A$2:$F$2001,2,false)</f>
        <v>45436</v>
      </c>
      <c r="D293" s="15">
        <f>SUMIFS(WN!$F$2:$F$2001,WN!$A$2:$A$2001,A293)</f>
        <v>110</v>
      </c>
    </row>
    <row r="294">
      <c r="A294" s="13" t="str">
        <f>IFERROR(__xludf.DUMMYFUNCTION("""COMPUTED_VALUE"""),"ORDER1708")</f>
        <v>ORDER1708</v>
      </c>
      <c r="B294" s="13" t="str">
        <f>VLOOKUP(A294,WN!$A$2:$C$2001,3,false)</f>
        <v>CUST1803</v>
      </c>
      <c r="C294" s="14">
        <f>VLOOKUP(A294,WN!$A$2:$F$2001,2,false)</f>
        <v>45436</v>
      </c>
      <c r="D294" s="15">
        <f>SUMIFS(WN!$F$2:$F$2001,WN!$A$2:$A$2001,A294)</f>
        <v>325</v>
      </c>
    </row>
    <row r="295">
      <c r="A295" s="13" t="str">
        <f>IFERROR(__xludf.DUMMYFUNCTION("""COMPUTED_VALUE"""),"ORDER1707")</f>
        <v>ORDER1707</v>
      </c>
      <c r="B295" s="13" t="str">
        <f>VLOOKUP(A295,WN!$A$2:$C$2001,3,false)</f>
        <v>CUST4759</v>
      </c>
      <c r="C295" s="14">
        <f>VLOOKUP(A295,WN!$A$2:$F$2001,2,false)</f>
        <v>45436</v>
      </c>
      <c r="D295" s="15">
        <f>SUMIFS(WN!$F$2:$F$2001,WN!$A$2:$A$2001,A295)</f>
        <v>40</v>
      </c>
    </row>
    <row r="296">
      <c r="A296" s="13" t="str">
        <f>IFERROR(__xludf.DUMMYFUNCTION("""COMPUTED_VALUE"""),"ORDER1706")</f>
        <v>ORDER1706</v>
      </c>
      <c r="B296" s="13" t="str">
        <f>VLOOKUP(A296,WN!$A$2:$C$2001,3,false)</f>
        <v>CUST1193</v>
      </c>
      <c r="C296" s="14">
        <f>VLOOKUP(A296,WN!$A$2:$F$2001,2,false)</f>
        <v>45436</v>
      </c>
      <c r="D296" s="15">
        <f>SUMIFS(WN!$F$2:$F$2001,WN!$A$2:$A$2001,A296)</f>
        <v>92.5</v>
      </c>
    </row>
    <row r="297">
      <c r="A297" s="13" t="str">
        <f>IFERROR(__xludf.DUMMYFUNCTION("""COMPUTED_VALUE"""),"ORDER1705")</f>
        <v>ORDER1705</v>
      </c>
      <c r="B297" s="13" t="str">
        <f>VLOOKUP(A297,WN!$A$2:$C$2001,3,false)</f>
        <v>CUST4371</v>
      </c>
      <c r="C297" s="14">
        <f>VLOOKUP(A297,WN!$A$2:$F$2001,2,false)</f>
        <v>45436</v>
      </c>
      <c r="D297" s="15">
        <f>SUMIFS(WN!$F$2:$F$2001,WN!$A$2:$A$2001,A297)</f>
        <v>310</v>
      </c>
    </row>
    <row r="298">
      <c r="A298" s="13" t="str">
        <f>IFERROR(__xludf.DUMMYFUNCTION("""COMPUTED_VALUE"""),"ORDER1704")</f>
        <v>ORDER1704</v>
      </c>
      <c r="B298" s="13" t="str">
        <f>VLOOKUP(A298,WN!$A$2:$C$2001,3,false)</f>
        <v>CUST8616</v>
      </c>
      <c r="C298" s="14">
        <f>VLOOKUP(A298,WN!$A$2:$F$2001,2,false)</f>
        <v>45436</v>
      </c>
      <c r="D298" s="15">
        <f>SUMIFS(WN!$F$2:$F$2001,WN!$A$2:$A$2001,A298)</f>
        <v>97.5</v>
      </c>
    </row>
    <row r="299">
      <c r="A299" s="13" t="str">
        <f>IFERROR(__xludf.DUMMYFUNCTION("""COMPUTED_VALUE"""),"ORDER1703")</f>
        <v>ORDER1703</v>
      </c>
      <c r="B299" s="13" t="str">
        <f>VLOOKUP(A299,WN!$A$2:$C$2001,3,false)</f>
        <v>CUST9482</v>
      </c>
      <c r="C299" s="14">
        <f>VLOOKUP(A299,WN!$A$2:$F$2001,2,false)</f>
        <v>45435</v>
      </c>
      <c r="D299" s="15">
        <f>SUMIFS(WN!$F$2:$F$2001,WN!$A$2:$A$2001,A299)</f>
        <v>150</v>
      </c>
    </row>
    <row r="300">
      <c r="A300" s="13" t="str">
        <f>IFERROR(__xludf.DUMMYFUNCTION("""COMPUTED_VALUE"""),"ORDER1702")</f>
        <v>ORDER1702</v>
      </c>
      <c r="B300" s="13" t="str">
        <f>VLOOKUP(A300,WN!$A$2:$C$2001,3,false)</f>
        <v>CUST7921</v>
      </c>
      <c r="C300" s="14">
        <f>VLOOKUP(A300,WN!$A$2:$F$2001,2,false)</f>
        <v>45435</v>
      </c>
      <c r="D300" s="15">
        <f>SUMIFS(WN!$F$2:$F$2001,WN!$A$2:$A$2001,A300)</f>
        <v>70</v>
      </c>
    </row>
    <row r="301">
      <c r="A301" s="13" t="str">
        <f>IFERROR(__xludf.DUMMYFUNCTION("""COMPUTED_VALUE"""),"ORDER1701")</f>
        <v>ORDER1701</v>
      </c>
      <c r="B301" s="13" t="str">
        <f>VLOOKUP(A301,WN!$A$2:$C$2001,3,false)</f>
        <v>CUST1879</v>
      </c>
      <c r="C301" s="14">
        <f>VLOOKUP(A301,WN!$A$2:$F$2001,2,false)</f>
        <v>45435</v>
      </c>
      <c r="D301" s="15">
        <f>SUMIFS(WN!$F$2:$F$2001,WN!$A$2:$A$2001,A301)</f>
        <v>140</v>
      </c>
    </row>
    <row r="302">
      <c r="A302" s="13" t="str">
        <f>IFERROR(__xludf.DUMMYFUNCTION("""COMPUTED_VALUE"""),"ORDER1700")</f>
        <v>ORDER1700</v>
      </c>
      <c r="B302" s="13" t="str">
        <f>VLOOKUP(A302,WN!$A$2:$C$2001,3,false)</f>
        <v>CUST4271</v>
      </c>
      <c r="C302" s="14">
        <f>VLOOKUP(A302,WN!$A$2:$F$2001,2,false)</f>
        <v>45435</v>
      </c>
      <c r="D302" s="15">
        <f>SUMIFS(WN!$F$2:$F$2001,WN!$A$2:$A$2001,A302)</f>
        <v>140</v>
      </c>
    </row>
    <row r="303">
      <c r="A303" s="13" t="str">
        <f>IFERROR(__xludf.DUMMYFUNCTION("""COMPUTED_VALUE"""),"ORDER1699")</f>
        <v>ORDER1699</v>
      </c>
      <c r="B303" s="13" t="str">
        <f>VLOOKUP(A303,WN!$A$2:$C$2001,3,false)</f>
        <v>CUST1509</v>
      </c>
      <c r="C303" s="14">
        <f>VLOOKUP(A303,WN!$A$2:$F$2001,2,false)</f>
        <v>45435</v>
      </c>
      <c r="D303" s="15">
        <f>SUMIFS(WN!$F$2:$F$2001,WN!$A$2:$A$2001,A303)</f>
        <v>70</v>
      </c>
    </row>
    <row r="304">
      <c r="A304" s="13" t="str">
        <f>IFERROR(__xludf.DUMMYFUNCTION("""COMPUTED_VALUE"""),"ORDER1698")</f>
        <v>ORDER1698</v>
      </c>
      <c r="B304" s="13" t="str">
        <f>VLOOKUP(A304,WN!$A$2:$C$2001,3,false)</f>
        <v>CUST6201</v>
      </c>
      <c r="C304" s="14">
        <f>VLOOKUP(A304,WN!$A$2:$F$2001,2,false)</f>
        <v>45435</v>
      </c>
      <c r="D304" s="15">
        <f>SUMIFS(WN!$F$2:$F$2001,WN!$A$2:$A$2001,A304)</f>
        <v>200</v>
      </c>
    </row>
    <row r="305">
      <c r="A305" s="13" t="str">
        <f>IFERROR(__xludf.DUMMYFUNCTION("""COMPUTED_VALUE"""),"ORDER1697")</f>
        <v>ORDER1697</v>
      </c>
      <c r="B305" s="13" t="str">
        <f>VLOOKUP(A305,WN!$A$2:$C$2001,3,false)</f>
        <v>CUST6570</v>
      </c>
      <c r="C305" s="14">
        <f>VLOOKUP(A305,WN!$A$2:$F$2001,2,false)</f>
        <v>45435</v>
      </c>
      <c r="D305" s="15">
        <f>SUMIFS(WN!$F$2:$F$2001,WN!$A$2:$A$2001,A305)</f>
        <v>40</v>
      </c>
    </row>
    <row r="306">
      <c r="A306" s="13" t="str">
        <f>IFERROR(__xludf.DUMMYFUNCTION("""COMPUTED_VALUE"""),"ORDER1696")</f>
        <v>ORDER1696</v>
      </c>
      <c r="B306" s="13" t="str">
        <f>VLOOKUP(A306,WN!$A$2:$C$2001,3,false)</f>
        <v>CUST1502</v>
      </c>
      <c r="C306" s="14">
        <f>VLOOKUP(A306,WN!$A$2:$F$2001,2,false)</f>
        <v>45435</v>
      </c>
      <c r="D306" s="15">
        <f>SUMIFS(WN!$F$2:$F$2001,WN!$A$2:$A$2001,A306)</f>
        <v>52.5</v>
      </c>
    </row>
    <row r="307">
      <c r="A307" s="13" t="str">
        <f>IFERROR(__xludf.DUMMYFUNCTION("""COMPUTED_VALUE"""),"ORDER1695")</f>
        <v>ORDER1695</v>
      </c>
      <c r="B307" s="13" t="str">
        <f>VLOOKUP(A307,WN!$A$2:$C$2001,3,false)</f>
        <v>CUST3399</v>
      </c>
      <c r="C307" s="14">
        <f>VLOOKUP(A307,WN!$A$2:$F$2001,2,false)</f>
        <v>45435</v>
      </c>
      <c r="D307" s="15">
        <f>SUMIFS(WN!$F$2:$F$2001,WN!$A$2:$A$2001,A307)</f>
        <v>185</v>
      </c>
    </row>
    <row r="308">
      <c r="A308" s="13" t="str">
        <f>IFERROR(__xludf.DUMMYFUNCTION("""COMPUTED_VALUE"""),"ORDER1694")</f>
        <v>ORDER1694</v>
      </c>
      <c r="B308" s="13" t="str">
        <f>VLOOKUP(A308,WN!$A$2:$C$2001,3,false)</f>
        <v>CUST2188</v>
      </c>
      <c r="C308" s="14">
        <f>VLOOKUP(A308,WN!$A$2:$F$2001,2,false)</f>
        <v>45435</v>
      </c>
      <c r="D308" s="15">
        <f>SUMIFS(WN!$F$2:$F$2001,WN!$A$2:$A$2001,A308)</f>
        <v>97.5</v>
      </c>
    </row>
    <row r="309">
      <c r="A309" s="13" t="str">
        <f>IFERROR(__xludf.DUMMYFUNCTION("""COMPUTED_VALUE"""),"ORDER1693")</f>
        <v>ORDER1693</v>
      </c>
      <c r="B309" s="13" t="str">
        <f>VLOOKUP(A309,WN!$A$2:$C$2001,3,false)</f>
        <v>CUST2970</v>
      </c>
      <c r="C309" s="14">
        <f>VLOOKUP(A309,WN!$A$2:$F$2001,2,false)</f>
        <v>45435</v>
      </c>
      <c r="D309" s="15">
        <f>SUMIFS(WN!$F$2:$F$2001,WN!$A$2:$A$2001,A309)</f>
        <v>105</v>
      </c>
    </row>
    <row r="310">
      <c r="A310" s="13" t="str">
        <f>IFERROR(__xludf.DUMMYFUNCTION("""COMPUTED_VALUE"""),"ORDER1692")</f>
        <v>ORDER1692</v>
      </c>
      <c r="B310" s="13" t="str">
        <f>VLOOKUP(A310,WN!$A$2:$C$2001,3,false)</f>
        <v>CUST3153</v>
      </c>
      <c r="C310" s="14">
        <f>VLOOKUP(A310,WN!$A$2:$F$2001,2,false)</f>
        <v>45435</v>
      </c>
      <c r="D310" s="15">
        <f>SUMIFS(WN!$F$2:$F$2001,WN!$A$2:$A$2001,A310)</f>
        <v>70</v>
      </c>
    </row>
    <row r="311">
      <c r="A311" s="13" t="str">
        <f>IFERROR(__xludf.DUMMYFUNCTION("""COMPUTED_VALUE"""),"ORDER1691")</f>
        <v>ORDER1691</v>
      </c>
      <c r="B311" s="13" t="str">
        <f>VLOOKUP(A311,WN!$A$2:$C$2001,3,false)</f>
        <v>CUST3704</v>
      </c>
      <c r="C311" s="14">
        <f>VLOOKUP(A311,WN!$A$2:$F$2001,2,false)</f>
        <v>45435</v>
      </c>
      <c r="D311" s="15">
        <f>SUMIFS(WN!$F$2:$F$2001,WN!$A$2:$A$2001,A311)</f>
        <v>140</v>
      </c>
    </row>
    <row r="312">
      <c r="A312" s="13" t="str">
        <f>IFERROR(__xludf.DUMMYFUNCTION("""COMPUTED_VALUE"""),"ORDER1690")</f>
        <v>ORDER1690</v>
      </c>
      <c r="B312" s="13" t="str">
        <f>VLOOKUP(A312,WN!$A$2:$C$2001,3,false)</f>
        <v>CUST4792</v>
      </c>
      <c r="C312" s="14">
        <f>VLOOKUP(A312,WN!$A$2:$F$2001,2,false)</f>
        <v>45435</v>
      </c>
      <c r="D312" s="15">
        <f>SUMIFS(WN!$F$2:$F$2001,WN!$A$2:$A$2001,A312)</f>
        <v>80</v>
      </c>
    </row>
    <row r="313">
      <c r="A313" s="13" t="str">
        <f>IFERROR(__xludf.DUMMYFUNCTION("""COMPUTED_VALUE"""),"ORDER1689")</f>
        <v>ORDER1689</v>
      </c>
      <c r="B313" s="13" t="str">
        <f>VLOOKUP(A313,WN!$A$2:$C$2001,3,false)</f>
        <v>CUST8369</v>
      </c>
      <c r="C313" s="14">
        <f>VLOOKUP(A313,WN!$A$2:$F$2001,2,false)</f>
        <v>45435</v>
      </c>
      <c r="D313" s="15">
        <f>SUMIFS(WN!$F$2:$F$2001,WN!$A$2:$A$2001,A313)</f>
        <v>100</v>
      </c>
    </row>
    <row r="314">
      <c r="A314" s="13" t="str">
        <f>IFERROR(__xludf.DUMMYFUNCTION("""COMPUTED_VALUE"""),"ORDER1688")</f>
        <v>ORDER1688</v>
      </c>
      <c r="B314" s="13" t="str">
        <f>VLOOKUP(A314,WN!$A$2:$C$2001,3,false)</f>
        <v>CUST8317</v>
      </c>
      <c r="C314" s="14">
        <f>VLOOKUP(A314,WN!$A$2:$F$2001,2,false)</f>
        <v>45434</v>
      </c>
      <c r="D314" s="15">
        <f>SUMIFS(WN!$F$2:$F$2001,WN!$A$2:$A$2001,A314)</f>
        <v>200</v>
      </c>
    </row>
    <row r="315">
      <c r="A315" s="13" t="str">
        <f>IFERROR(__xludf.DUMMYFUNCTION("""COMPUTED_VALUE"""),"ORDER1687")</f>
        <v>ORDER1687</v>
      </c>
      <c r="B315" s="13" t="str">
        <f>VLOOKUP(A315,WN!$A$2:$C$2001,3,false)</f>
        <v>CUST5670</v>
      </c>
      <c r="C315" s="14">
        <f>VLOOKUP(A315,WN!$A$2:$F$2001,2,false)</f>
        <v>45434</v>
      </c>
      <c r="D315" s="15">
        <f>SUMIFS(WN!$F$2:$F$2001,WN!$A$2:$A$2001,A315)</f>
        <v>55</v>
      </c>
    </row>
    <row r="316">
      <c r="A316" s="13" t="str">
        <f>IFERROR(__xludf.DUMMYFUNCTION("""COMPUTED_VALUE"""),"ORDER1686")</f>
        <v>ORDER1686</v>
      </c>
      <c r="B316" s="13" t="str">
        <f>VLOOKUP(A316,WN!$A$2:$C$2001,3,false)</f>
        <v>CUST8724</v>
      </c>
      <c r="C316" s="14">
        <f>VLOOKUP(A316,WN!$A$2:$F$2001,2,false)</f>
        <v>45434</v>
      </c>
      <c r="D316" s="15">
        <f>SUMIFS(WN!$F$2:$F$2001,WN!$A$2:$A$2001,A316)</f>
        <v>52.5</v>
      </c>
    </row>
    <row r="317">
      <c r="A317" s="13" t="str">
        <f>IFERROR(__xludf.DUMMYFUNCTION("""COMPUTED_VALUE"""),"ORDER1685")</f>
        <v>ORDER1685</v>
      </c>
      <c r="B317" s="13" t="str">
        <f>VLOOKUP(A317,WN!$A$2:$C$2001,3,false)</f>
        <v>CUST8836</v>
      </c>
      <c r="C317" s="14">
        <f>VLOOKUP(A317,WN!$A$2:$F$2001,2,false)</f>
        <v>45434</v>
      </c>
      <c r="D317" s="15">
        <f>SUMIFS(WN!$F$2:$F$2001,WN!$A$2:$A$2001,A317)</f>
        <v>185</v>
      </c>
    </row>
    <row r="318">
      <c r="A318" s="13" t="str">
        <f>IFERROR(__xludf.DUMMYFUNCTION("""COMPUTED_VALUE"""),"ORDER1684")</f>
        <v>ORDER1684</v>
      </c>
      <c r="B318" s="13" t="str">
        <f>VLOOKUP(A318,WN!$A$2:$C$2001,3,false)</f>
        <v>CUST7909</v>
      </c>
      <c r="C318" s="14">
        <f>VLOOKUP(A318,WN!$A$2:$F$2001,2,false)</f>
        <v>45434</v>
      </c>
      <c r="D318" s="15">
        <f>SUMIFS(WN!$F$2:$F$2001,WN!$A$2:$A$2001,A318)</f>
        <v>97.5</v>
      </c>
    </row>
    <row r="319">
      <c r="A319" s="13" t="str">
        <f>IFERROR(__xludf.DUMMYFUNCTION("""COMPUTED_VALUE"""),"ORDER1683")</f>
        <v>ORDER1683</v>
      </c>
      <c r="B319" s="13" t="str">
        <f>VLOOKUP(A319,WN!$A$2:$C$2001,3,false)</f>
        <v>CUST1193</v>
      </c>
      <c r="C319" s="14">
        <f>VLOOKUP(A319,WN!$A$2:$F$2001,2,false)</f>
        <v>45434</v>
      </c>
      <c r="D319" s="15">
        <f>SUMIFS(WN!$F$2:$F$2001,WN!$A$2:$A$2001,A319)</f>
        <v>165</v>
      </c>
    </row>
    <row r="320">
      <c r="A320" s="13" t="str">
        <f>IFERROR(__xludf.DUMMYFUNCTION("""COMPUTED_VALUE"""),"ORDER1682")</f>
        <v>ORDER1682</v>
      </c>
      <c r="B320" s="13" t="str">
        <f>VLOOKUP(A320,WN!$A$2:$C$2001,3,false)</f>
        <v>CUST3384</v>
      </c>
      <c r="C320" s="14">
        <f>VLOOKUP(A320,WN!$A$2:$F$2001,2,false)</f>
        <v>45434</v>
      </c>
      <c r="D320" s="15">
        <f>SUMIFS(WN!$F$2:$F$2001,WN!$A$2:$A$2001,A320)</f>
        <v>70</v>
      </c>
    </row>
    <row r="321">
      <c r="A321" s="13" t="str">
        <f>IFERROR(__xludf.DUMMYFUNCTION("""COMPUTED_VALUE"""),"ORDER1681")</f>
        <v>ORDER1681</v>
      </c>
      <c r="B321" s="13" t="str">
        <f>VLOOKUP(A321,WN!$A$2:$C$2001,3,false)</f>
        <v>CUST2658</v>
      </c>
      <c r="C321" s="14">
        <f>VLOOKUP(A321,WN!$A$2:$F$2001,2,false)</f>
        <v>45434</v>
      </c>
      <c r="D321" s="15">
        <f>SUMIFS(WN!$F$2:$F$2001,WN!$A$2:$A$2001,A321)</f>
        <v>140</v>
      </c>
    </row>
    <row r="322">
      <c r="A322" s="13" t="str">
        <f>IFERROR(__xludf.DUMMYFUNCTION("""COMPUTED_VALUE"""),"ORDER1680")</f>
        <v>ORDER1680</v>
      </c>
      <c r="B322" s="13" t="str">
        <f>VLOOKUP(A322,WN!$A$2:$C$2001,3,false)</f>
        <v>CUST4675</v>
      </c>
      <c r="C322" s="14">
        <f>VLOOKUP(A322,WN!$A$2:$F$2001,2,false)</f>
        <v>45434</v>
      </c>
      <c r="D322" s="15">
        <f>SUMIFS(WN!$F$2:$F$2001,WN!$A$2:$A$2001,A322)</f>
        <v>80</v>
      </c>
    </row>
    <row r="323">
      <c r="A323" s="13" t="str">
        <f>IFERROR(__xludf.DUMMYFUNCTION("""COMPUTED_VALUE"""),"ORDER1679")</f>
        <v>ORDER1679</v>
      </c>
      <c r="B323" s="13" t="str">
        <f>VLOOKUP(A323,WN!$A$2:$C$2001,3,false)</f>
        <v>CUST8924</v>
      </c>
      <c r="C323" s="14">
        <f>VLOOKUP(A323,WN!$A$2:$F$2001,2,false)</f>
        <v>45434</v>
      </c>
      <c r="D323" s="15">
        <f>SUMIFS(WN!$F$2:$F$2001,WN!$A$2:$A$2001,A323)</f>
        <v>100</v>
      </c>
    </row>
    <row r="324">
      <c r="A324" s="13" t="str">
        <f>IFERROR(__xludf.DUMMYFUNCTION("""COMPUTED_VALUE"""),"ORDER1678")</f>
        <v>ORDER1678</v>
      </c>
      <c r="B324" s="13" t="str">
        <f>VLOOKUP(A324,WN!$A$2:$C$2001,3,false)</f>
        <v>CUST2188</v>
      </c>
      <c r="C324" s="14">
        <f>VLOOKUP(A324,WN!$A$2:$F$2001,2,false)</f>
        <v>45434</v>
      </c>
      <c r="D324" s="15">
        <f>SUMIFS(WN!$F$2:$F$2001,WN!$A$2:$A$2001,A324)</f>
        <v>275</v>
      </c>
    </row>
    <row r="325">
      <c r="A325" s="13" t="str">
        <f>IFERROR(__xludf.DUMMYFUNCTION("""COMPUTED_VALUE"""),"ORDER1677")</f>
        <v>ORDER1677</v>
      </c>
      <c r="B325" s="13" t="str">
        <f>VLOOKUP(A325,WN!$A$2:$C$2001,3,false)</f>
        <v>CUST4923</v>
      </c>
      <c r="C325" s="14">
        <f>VLOOKUP(A325,WN!$A$2:$F$2001,2,false)</f>
        <v>45434</v>
      </c>
      <c r="D325" s="15">
        <f>SUMIFS(WN!$F$2:$F$2001,WN!$A$2:$A$2001,A325)</f>
        <v>55</v>
      </c>
    </row>
    <row r="326">
      <c r="A326" s="13" t="str">
        <f>IFERROR(__xludf.DUMMYFUNCTION("""COMPUTED_VALUE"""),"ORDER1676")</f>
        <v>ORDER1676</v>
      </c>
      <c r="B326" s="13" t="str">
        <f>VLOOKUP(A326,WN!$A$2:$C$2001,3,false)</f>
        <v>CUST7461</v>
      </c>
      <c r="C326" s="14">
        <f>VLOOKUP(A326,WN!$A$2:$F$2001,2,false)</f>
        <v>45434</v>
      </c>
      <c r="D326" s="15">
        <f>SUMIFS(WN!$F$2:$F$2001,WN!$A$2:$A$2001,A326)</f>
        <v>65</v>
      </c>
    </row>
    <row r="327">
      <c r="A327" s="13" t="str">
        <f>IFERROR(__xludf.DUMMYFUNCTION("""COMPUTED_VALUE"""),"ORDER1675")</f>
        <v>ORDER1675</v>
      </c>
      <c r="B327" s="13" t="str">
        <f>VLOOKUP(A327,WN!$A$2:$C$2001,3,false)</f>
        <v>CUST7429</v>
      </c>
      <c r="C327" s="14">
        <f>VLOOKUP(A327,WN!$A$2:$F$2001,2,false)</f>
        <v>45434</v>
      </c>
      <c r="D327" s="15">
        <f>SUMIFS(WN!$F$2:$F$2001,WN!$A$2:$A$2001,A327)</f>
        <v>185</v>
      </c>
    </row>
    <row r="328">
      <c r="A328" s="13" t="str">
        <f>IFERROR(__xludf.DUMMYFUNCTION("""COMPUTED_VALUE"""),"ORDER1674")</f>
        <v>ORDER1674</v>
      </c>
      <c r="B328" s="13" t="str">
        <f>VLOOKUP(A328,WN!$A$2:$C$2001,3,false)</f>
        <v>CUST8616</v>
      </c>
      <c r="C328" s="14">
        <f>VLOOKUP(A328,WN!$A$2:$F$2001,2,false)</f>
        <v>45434</v>
      </c>
      <c r="D328" s="15">
        <f>SUMIFS(WN!$F$2:$F$2001,WN!$A$2:$A$2001,A328)</f>
        <v>97.5</v>
      </c>
    </row>
    <row r="329">
      <c r="A329" s="13" t="str">
        <f>IFERROR(__xludf.DUMMYFUNCTION("""COMPUTED_VALUE"""),"ORDER1673")</f>
        <v>ORDER1673</v>
      </c>
      <c r="B329" s="13" t="str">
        <f>VLOOKUP(A329,WN!$A$2:$C$2001,3,false)</f>
        <v>CUST7043</v>
      </c>
      <c r="C329" s="14">
        <f>VLOOKUP(A329,WN!$A$2:$F$2001,2,false)</f>
        <v>45434</v>
      </c>
      <c r="D329" s="15">
        <f>SUMIFS(WN!$F$2:$F$2001,WN!$A$2:$A$2001,A329)</f>
        <v>150</v>
      </c>
    </row>
    <row r="330">
      <c r="A330" s="13" t="str">
        <f>IFERROR(__xludf.DUMMYFUNCTION("""COMPUTED_VALUE"""),"ORDER1672")</f>
        <v>ORDER1672</v>
      </c>
      <c r="B330" s="13" t="str">
        <f>VLOOKUP(A330,WN!$A$2:$C$2001,3,false)</f>
        <v>CUST1509</v>
      </c>
      <c r="C330" s="14">
        <f>VLOOKUP(A330,WN!$A$2:$F$2001,2,false)</f>
        <v>45434</v>
      </c>
      <c r="D330" s="15">
        <f>SUMIFS(WN!$F$2:$F$2001,WN!$A$2:$A$2001,A330)</f>
        <v>120</v>
      </c>
    </row>
    <row r="331">
      <c r="A331" s="13" t="str">
        <f>IFERROR(__xludf.DUMMYFUNCTION("""COMPUTED_VALUE"""),"ORDER1671")</f>
        <v>ORDER1671</v>
      </c>
      <c r="B331" s="13" t="str">
        <f>VLOOKUP(A331,WN!$A$2:$C$2001,3,false)</f>
        <v>CUST6869</v>
      </c>
      <c r="C331" s="14">
        <f>VLOOKUP(A331,WN!$A$2:$F$2001,2,false)</f>
        <v>45434</v>
      </c>
      <c r="D331" s="15">
        <f>SUMIFS(WN!$F$2:$F$2001,WN!$A$2:$A$2001,A331)</f>
        <v>190</v>
      </c>
    </row>
    <row r="332">
      <c r="A332" s="13" t="str">
        <f>IFERROR(__xludf.DUMMYFUNCTION("""COMPUTED_VALUE"""),"ORDER1670")</f>
        <v>ORDER1670</v>
      </c>
      <c r="B332" s="13" t="str">
        <f>VLOOKUP(A332,WN!$A$2:$C$2001,3,false)</f>
        <v>CUST6570</v>
      </c>
      <c r="C332" s="14">
        <f>VLOOKUP(A332,WN!$A$2:$F$2001,2,false)</f>
        <v>45434</v>
      </c>
      <c r="D332" s="15">
        <f>SUMIFS(WN!$F$2:$F$2001,WN!$A$2:$A$2001,A332)</f>
        <v>140</v>
      </c>
    </row>
    <row r="333">
      <c r="A333" s="13" t="str">
        <f>IFERROR(__xludf.DUMMYFUNCTION("""COMPUTED_VALUE"""),"ORDER1669")</f>
        <v>ORDER1669</v>
      </c>
      <c r="B333" s="13" t="str">
        <f>VLOOKUP(A333,WN!$A$2:$C$2001,3,false)</f>
        <v>CUST1960</v>
      </c>
      <c r="C333" s="14">
        <f>VLOOKUP(A333,WN!$A$2:$F$2001,2,false)</f>
        <v>45433</v>
      </c>
      <c r="D333" s="15">
        <f>SUMIFS(WN!$F$2:$F$2001,WN!$A$2:$A$2001,A333)</f>
        <v>70</v>
      </c>
    </row>
    <row r="334">
      <c r="A334" s="13" t="str">
        <f>IFERROR(__xludf.DUMMYFUNCTION("""COMPUTED_VALUE"""),"ORDER1668")</f>
        <v>ORDER1668</v>
      </c>
      <c r="B334" s="13" t="str">
        <f>VLOOKUP(A334,WN!$A$2:$C$2001,3,false)</f>
        <v>CUST4271</v>
      </c>
      <c r="C334" s="14">
        <f>VLOOKUP(A334,WN!$A$2:$F$2001,2,false)</f>
        <v>45433</v>
      </c>
      <c r="D334" s="15">
        <f>SUMIFS(WN!$F$2:$F$2001,WN!$A$2:$A$2001,A334)</f>
        <v>200</v>
      </c>
    </row>
    <row r="335">
      <c r="A335" s="13" t="str">
        <f>IFERROR(__xludf.DUMMYFUNCTION("""COMPUTED_VALUE"""),"ORDER1667")</f>
        <v>ORDER1667</v>
      </c>
      <c r="B335" s="13" t="str">
        <f>VLOOKUP(A335,WN!$A$2:$C$2001,3,false)</f>
        <v>CUST8552</v>
      </c>
      <c r="C335" s="14">
        <f>VLOOKUP(A335,WN!$A$2:$F$2001,2,false)</f>
        <v>45433</v>
      </c>
      <c r="D335" s="15">
        <f>SUMIFS(WN!$F$2:$F$2001,WN!$A$2:$A$2001,A335)</f>
        <v>40</v>
      </c>
    </row>
    <row r="336">
      <c r="A336" s="13" t="str">
        <f>IFERROR(__xludf.DUMMYFUNCTION("""COMPUTED_VALUE"""),"ORDER1666")</f>
        <v>ORDER1666</v>
      </c>
      <c r="B336" s="13" t="str">
        <f>VLOOKUP(A336,WN!$A$2:$C$2001,3,false)</f>
        <v>CUST5349</v>
      </c>
      <c r="C336" s="14">
        <f>VLOOKUP(A336,WN!$A$2:$F$2001,2,false)</f>
        <v>45433</v>
      </c>
      <c r="D336" s="15">
        <f>SUMIFS(WN!$F$2:$F$2001,WN!$A$2:$A$2001,A336)</f>
        <v>92.5</v>
      </c>
    </row>
    <row r="337">
      <c r="A337" s="13" t="str">
        <f>IFERROR(__xludf.DUMMYFUNCTION("""COMPUTED_VALUE"""),"ORDER1665")</f>
        <v>ORDER1665</v>
      </c>
      <c r="B337" s="13" t="str">
        <f>VLOOKUP(A337,WN!$A$2:$C$2001,3,false)</f>
        <v>CUST9680</v>
      </c>
      <c r="C337" s="14">
        <f>VLOOKUP(A337,WN!$A$2:$F$2001,2,false)</f>
        <v>45433</v>
      </c>
      <c r="D337" s="15">
        <f>SUMIFS(WN!$F$2:$F$2001,WN!$A$2:$A$2001,A337)</f>
        <v>185</v>
      </c>
    </row>
    <row r="338">
      <c r="A338" s="13" t="str">
        <f>IFERROR(__xludf.DUMMYFUNCTION("""COMPUTED_VALUE"""),"ORDER1664")</f>
        <v>ORDER1664</v>
      </c>
      <c r="B338" s="13" t="str">
        <f>VLOOKUP(A338,WN!$A$2:$C$2001,3,false)</f>
        <v>CUST8848</v>
      </c>
      <c r="C338" s="14">
        <f>VLOOKUP(A338,WN!$A$2:$F$2001,2,false)</f>
        <v>45433</v>
      </c>
      <c r="D338" s="15">
        <f>SUMIFS(WN!$F$2:$F$2001,WN!$A$2:$A$2001,A338)</f>
        <v>97.5</v>
      </c>
    </row>
    <row r="339">
      <c r="A339" s="13" t="str">
        <f>IFERROR(__xludf.DUMMYFUNCTION("""COMPUTED_VALUE"""),"ORDER1663")</f>
        <v>ORDER1663</v>
      </c>
      <c r="B339" s="13" t="str">
        <f>VLOOKUP(A339,WN!$A$2:$C$2001,3,false)</f>
        <v>CUST4291</v>
      </c>
      <c r="C339" s="14">
        <f>VLOOKUP(A339,WN!$A$2:$F$2001,2,false)</f>
        <v>45433</v>
      </c>
      <c r="D339" s="15">
        <f>SUMIFS(WN!$F$2:$F$2001,WN!$A$2:$A$2001,A339)</f>
        <v>150</v>
      </c>
    </row>
    <row r="340">
      <c r="A340" s="13" t="str">
        <f>IFERROR(__xludf.DUMMYFUNCTION("""COMPUTED_VALUE"""),"ORDER1662")</f>
        <v>ORDER1662</v>
      </c>
      <c r="B340" s="13" t="str">
        <f>VLOOKUP(A340,WN!$A$2:$C$2001,3,false)</f>
        <v>CUST8311</v>
      </c>
      <c r="C340" s="14">
        <f>VLOOKUP(A340,WN!$A$2:$F$2001,2,false)</f>
        <v>45433</v>
      </c>
      <c r="D340" s="15">
        <f>SUMIFS(WN!$F$2:$F$2001,WN!$A$2:$A$2001,A340)</f>
        <v>70</v>
      </c>
    </row>
    <row r="341">
      <c r="A341" s="13" t="str">
        <f>IFERROR(__xludf.DUMMYFUNCTION("""COMPUTED_VALUE"""),"ORDER1661")</f>
        <v>ORDER1661</v>
      </c>
      <c r="B341" s="13" t="str">
        <f>VLOOKUP(A341,WN!$A$2:$C$2001,3,false)</f>
        <v>CUST2624</v>
      </c>
      <c r="C341" s="14">
        <f>VLOOKUP(A341,WN!$A$2:$F$2001,2,false)</f>
        <v>45433</v>
      </c>
      <c r="D341" s="15">
        <f>SUMIFS(WN!$F$2:$F$2001,WN!$A$2:$A$2001,A341)</f>
        <v>230</v>
      </c>
    </row>
    <row r="342">
      <c r="A342" s="13" t="str">
        <f>IFERROR(__xludf.DUMMYFUNCTION("""COMPUTED_VALUE"""),"ORDER1660")</f>
        <v>ORDER1660</v>
      </c>
      <c r="B342" s="13" t="str">
        <f>VLOOKUP(A342,WN!$A$2:$C$2001,3,false)</f>
        <v>CUST2562</v>
      </c>
      <c r="C342" s="14">
        <f>VLOOKUP(A342,WN!$A$2:$F$2001,2,false)</f>
        <v>45432</v>
      </c>
      <c r="D342" s="15">
        <f>SUMIFS(WN!$F$2:$F$2001,WN!$A$2:$A$2001,A342)</f>
        <v>80</v>
      </c>
    </row>
    <row r="343">
      <c r="A343" s="13" t="str">
        <f>IFERROR(__xludf.DUMMYFUNCTION("""COMPUTED_VALUE"""),"ORDER1659")</f>
        <v>ORDER1659</v>
      </c>
      <c r="B343" s="13" t="str">
        <f>VLOOKUP(A343,WN!$A$2:$C$2001,3,false)</f>
        <v>CUST5107</v>
      </c>
      <c r="C343" s="14">
        <f>VLOOKUP(A343,WN!$A$2:$F$2001,2,false)</f>
        <v>45432</v>
      </c>
      <c r="D343" s="15">
        <f>SUMIFS(WN!$F$2:$F$2001,WN!$A$2:$A$2001,A343)</f>
        <v>100</v>
      </c>
    </row>
    <row r="344">
      <c r="A344" s="13" t="str">
        <f>IFERROR(__xludf.DUMMYFUNCTION("""COMPUTED_VALUE"""),"ORDER1658")</f>
        <v>ORDER1658</v>
      </c>
      <c r="B344" s="13" t="str">
        <f>VLOOKUP(A344,WN!$A$2:$C$2001,3,false)</f>
        <v>CUST4675</v>
      </c>
      <c r="C344" s="14">
        <f>VLOOKUP(A344,WN!$A$2:$F$2001,2,false)</f>
        <v>45432</v>
      </c>
      <c r="D344" s="15">
        <f>SUMIFS(WN!$F$2:$F$2001,WN!$A$2:$A$2001,A344)</f>
        <v>200</v>
      </c>
    </row>
    <row r="345">
      <c r="A345" s="13" t="str">
        <f>IFERROR(__xludf.DUMMYFUNCTION("""COMPUTED_VALUE"""),"ORDER1657")</f>
        <v>ORDER1657</v>
      </c>
      <c r="B345" s="13" t="str">
        <f>VLOOKUP(A345,WN!$A$2:$C$2001,3,false)</f>
        <v>CUST2832</v>
      </c>
      <c r="C345" s="14">
        <f>VLOOKUP(A345,WN!$A$2:$F$2001,2,false)</f>
        <v>45432</v>
      </c>
      <c r="D345" s="15">
        <f>SUMIFS(WN!$F$2:$F$2001,WN!$A$2:$A$2001,A345)</f>
        <v>65</v>
      </c>
    </row>
    <row r="346">
      <c r="A346" s="13" t="str">
        <f>IFERROR(__xludf.DUMMYFUNCTION("""COMPUTED_VALUE"""),"ORDER1656")</f>
        <v>ORDER1656</v>
      </c>
      <c r="B346" s="13" t="str">
        <f>VLOOKUP(A346,WN!$A$2:$C$2001,3,false)</f>
        <v>CUST8909</v>
      </c>
      <c r="C346" s="14">
        <f>VLOOKUP(A346,WN!$A$2:$F$2001,2,false)</f>
        <v>45432</v>
      </c>
      <c r="D346" s="15">
        <f>SUMIFS(WN!$F$2:$F$2001,WN!$A$2:$A$2001,A346)</f>
        <v>92.5</v>
      </c>
    </row>
    <row r="347">
      <c r="A347" s="13" t="str">
        <f>IFERROR(__xludf.DUMMYFUNCTION("""COMPUTED_VALUE"""),"ORDER1655")</f>
        <v>ORDER1655</v>
      </c>
      <c r="B347" s="13" t="str">
        <f>VLOOKUP(A347,WN!$A$2:$C$2001,3,false)</f>
        <v>CUST2124</v>
      </c>
      <c r="C347" s="14">
        <f>VLOOKUP(A347,WN!$A$2:$F$2001,2,false)</f>
        <v>45432</v>
      </c>
      <c r="D347" s="15">
        <f>SUMIFS(WN!$F$2:$F$2001,WN!$A$2:$A$2001,A347)</f>
        <v>245</v>
      </c>
    </row>
    <row r="348">
      <c r="A348" s="13" t="str">
        <f>IFERROR(__xludf.DUMMYFUNCTION("""COMPUTED_VALUE"""),"ORDER1654")</f>
        <v>ORDER1654</v>
      </c>
      <c r="B348" s="13" t="str">
        <f>VLOOKUP(A348,WN!$A$2:$C$2001,3,false)</f>
        <v>CUST2970</v>
      </c>
      <c r="C348" s="14">
        <f>VLOOKUP(A348,WN!$A$2:$F$2001,2,false)</f>
        <v>45432</v>
      </c>
      <c r="D348" s="15">
        <f>SUMIFS(WN!$F$2:$F$2001,WN!$A$2:$A$2001,A348)</f>
        <v>97.5</v>
      </c>
    </row>
    <row r="349">
      <c r="A349" s="13" t="str">
        <f>IFERROR(__xludf.DUMMYFUNCTION("""COMPUTED_VALUE"""),"ORDER1653")</f>
        <v>ORDER1653</v>
      </c>
      <c r="B349" s="13" t="str">
        <f>VLOOKUP(A349,WN!$A$2:$C$2001,3,false)</f>
        <v>CUST8317</v>
      </c>
      <c r="C349" s="14">
        <f>VLOOKUP(A349,WN!$A$2:$F$2001,2,false)</f>
        <v>45432</v>
      </c>
      <c r="D349" s="15">
        <f>SUMIFS(WN!$F$2:$F$2001,WN!$A$2:$A$2001,A349)</f>
        <v>105</v>
      </c>
    </row>
    <row r="350">
      <c r="A350" s="13" t="str">
        <f>IFERROR(__xludf.DUMMYFUNCTION("""COMPUTED_VALUE"""),"ORDER1652")</f>
        <v>ORDER1652</v>
      </c>
      <c r="B350" s="13" t="str">
        <f>VLOOKUP(A350,WN!$A$2:$C$2001,3,false)</f>
        <v>CUST8836</v>
      </c>
      <c r="C350" s="14">
        <f>VLOOKUP(A350,WN!$A$2:$F$2001,2,false)</f>
        <v>45432</v>
      </c>
      <c r="D350" s="15">
        <f>SUMIFS(WN!$F$2:$F$2001,WN!$A$2:$A$2001,A350)</f>
        <v>70</v>
      </c>
    </row>
    <row r="351">
      <c r="A351" s="13" t="str">
        <f>IFERROR(__xludf.DUMMYFUNCTION("""COMPUTED_VALUE"""),"ORDER1651")</f>
        <v>ORDER1651</v>
      </c>
      <c r="B351" s="13" t="str">
        <f>VLOOKUP(A351,WN!$A$2:$C$2001,3,false)</f>
        <v>CUST8909</v>
      </c>
      <c r="C351" s="14">
        <f>VLOOKUP(A351,WN!$A$2:$F$2001,2,false)</f>
        <v>45432</v>
      </c>
      <c r="D351" s="15">
        <f>SUMIFS(WN!$F$2:$F$2001,WN!$A$2:$A$2001,A351)</f>
        <v>140</v>
      </c>
    </row>
    <row r="352">
      <c r="A352" s="13" t="str">
        <f>IFERROR(__xludf.DUMMYFUNCTION("""COMPUTED_VALUE"""),"ORDER1650")</f>
        <v>ORDER1650</v>
      </c>
      <c r="B352" s="13" t="str">
        <f>VLOOKUP(A352,WN!$A$2:$C$2001,3,false)</f>
        <v>CUST4485</v>
      </c>
      <c r="C352" s="14">
        <f>VLOOKUP(A352,WN!$A$2:$F$2001,2,false)</f>
        <v>45432</v>
      </c>
      <c r="D352" s="15">
        <f>SUMIFS(WN!$F$2:$F$2001,WN!$A$2:$A$2001,A352)</f>
        <v>140</v>
      </c>
    </row>
    <row r="353">
      <c r="A353" s="13" t="str">
        <f>IFERROR(__xludf.DUMMYFUNCTION("""COMPUTED_VALUE"""),"ORDER1649")</f>
        <v>ORDER1649</v>
      </c>
      <c r="B353" s="13" t="str">
        <f>VLOOKUP(A353,WN!$A$2:$C$2001,3,false)</f>
        <v>CUST4022</v>
      </c>
      <c r="C353" s="14">
        <f>VLOOKUP(A353,WN!$A$2:$F$2001,2,false)</f>
        <v>45432</v>
      </c>
      <c r="D353" s="15">
        <f>SUMIFS(WN!$F$2:$F$2001,WN!$A$2:$A$2001,A353)</f>
        <v>110</v>
      </c>
    </row>
    <row r="354">
      <c r="A354" s="13" t="str">
        <f>IFERROR(__xludf.DUMMYFUNCTION("""COMPUTED_VALUE"""),"ORDER1648")</f>
        <v>ORDER1648</v>
      </c>
      <c r="B354" s="13" t="str">
        <f>VLOOKUP(A354,WN!$A$2:$C$2001,3,false)</f>
        <v>CUST8369</v>
      </c>
      <c r="C354" s="14">
        <f>VLOOKUP(A354,WN!$A$2:$F$2001,2,false)</f>
        <v>45432</v>
      </c>
      <c r="D354" s="15">
        <f>SUMIFS(WN!$F$2:$F$2001,WN!$A$2:$A$2001,A354)</f>
        <v>275</v>
      </c>
    </row>
    <row r="355">
      <c r="A355" s="13" t="str">
        <f>IFERROR(__xludf.DUMMYFUNCTION("""COMPUTED_VALUE"""),"ORDER1647")</f>
        <v>ORDER1647</v>
      </c>
      <c r="B355" s="13" t="str">
        <f>VLOOKUP(A355,WN!$A$2:$C$2001,3,false)</f>
        <v>CUST7909</v>
      </c>
      <c r="C355" s="14">
        <f>VLOOKUP(A355,WN!$A$2:$F$2001,2,false)</f>
        <v>45431</v>
      </c>
      <c r="D355" s="15">
        <f>SUMIFS(WN!$F$2:$F$2001,WN!$A$2:$A$2001,A355)</f>
        <v>40</v>
      </c>
    </row>
    <row r="356">
      <c r="A356" s="13" t="str">
        <f>IFERROR(__xludf.DUMMYFUNCTION("""COMPUTED_VALUE"""),"ORDER1646")</f>
        <v>ORDER1646</v>
      </c>
      <c r="B356" s="13" t="str">
        <f>VLOOKUP(A356,WN!$A$2:$C$2001,3,false)</f>
        <v>CUST2624</v>
      </c>
      <c r="C356" s="14">
        <f>VLOOKUP(A356,WN!$A$2:$F$2001,2,false)</f>
        <v>45431</v>
      </c>
      <c r="D356" s="15">
        <f>SUMIFS(WN!$F$2:$F$2001,WN!$A$2:$A$2001,A356)</f>
        <v>92.5</v>
      </c>
    </row>
    <row r="357">
      <c r="A357" s="13" t="str">
        <f>IFERROR(__xludf.DUMMYFUNCTION("""COMPUTED_VALUE"""),"ORDER1645")</f>
        <v>ORDER1645</v>
      </c>
      <c r="B357" s="13" t="str">
        <f>VLOOKUP(A357,WN!$A$2:$C$2001,3,false)</f>
        <v>CUST4759</v>
      </c>
      <c r="C357" s="14">
        <f>VLOOKUP(A357,WN!$A$2:$F$2001,2,false)</f>
        <v>45431</v>
      </c>
      <c r="D357" s="15">
        <f>SUMIFS(WN!$F$2:$F$2001,WN!$A$2:$A$2001,A357)</f>
        <v>245</v>
      </c>
    </row>
    <row r="358">
      <c r="A358" s="13" t="str">
        <f>IFERROR(__xludf.DUMMYFUNCTION("""COMPUTED_VALUE"""),"ORDER1644")</f>
        <v>ORDER1644</v>
      </c>
      <c r="B358" s="13" t="str">
        <f>VLOOKUP(A358,WN!$A$2:$C$2001,3,false)</f>
        <v>CUST2124</v>
      </c>
      <c r="C358" s="14">
        <f>VLOOKUP(A358,WN!$A$2:$F$2001,2,false)</f>
        <v>45431</v>
      </c>
      <c r="D358" s="15">
        <f>SUMIFS(WN!$F$2:$F$2001,WN!$A$2:$A$2001,A358)</f>
        <v>172.5</v>
      </c>
    </row>
    <row r="359">
      <c r="A359" s="13" t="str">
        <f>IFERROR(__xludf.DUMMYFUNCTION("""COMPUTED_VALUE"""),"ORDER1643")</f>
        <v>ORDER1643</v>
      </c>
      <c r="B359" s="13" t="str">
        <f>VLOOKUP(A359,WN!$A$2:$C$2001,3,false)</f>
        <v>CUST2679</v>
      </c>
      <c r="C359" s="14">
        <f>VLOOKUP(A359,WN!$A$2:$F$2001,2,false)</f>
        <v>45431</v>
      </c>
      <c r="D359" s="15">
        <f>SUMIFS(WN!$F$2:$F$2001,WN!$A$2:$A$2001,A359)</f>
        <v>150</v>
      </c>
    </row>
    <row r="360">
      <c r="A360" s="13" t="str">
        <f>IFERROR(__xludf.DUMMYFUNCTION("""COMPUTED_VALUE"""),"ORDER1642")</f>
        <v>ORDER1642</v>
      </c>
      <c r="B360" s="13" t="str">
        <f>VLOOKUP(A360,WN!$A$2:$C$2001,3,false)</f>
        <v>CUST8225</v>
      </c>
      <c r="C360" s="14">
        <f>VLOOKUP(A360,WN!$A$2:$F$2001,2,false)</f>
        <v>45431</v>
      </c>
      <c r="D360" s="15">
        <f>SUMIFS(WN!$F$2:$F$2001,WN!$A$2:$A$2001,A360)</f>
        <v>90</v>
      </c>
    </row>
    <row r="361">
      <c r="A361" s="13" t="str">
        <f>IFERROR(__xludf.DUMMYFUNCTION("""COMPUTED_VALUE"""),"ORDER1641")</f>
        <v>ORDER1641</v>
      </c>
      <c r="B361" s="13" t="str">
        <f>VLOOKUP(A361,WN!$A$2:$C$2001,3,false)</f>
        <v>CUST4912</v>
      </c>
      <c r="C361" s="14">
        <f>VLOOKUP(A361,WN!$A$2:$F$2001,2,false)</f>
        <v>45431</v>
      </c>
      <c r="D361" s="15">
        <f>SUMIFS(WN!$F$2:$F$2001,WN!$A$2:$A$2001,A361)</f>
        <v>140</v>
      </c>
    </row>
    <row r="362">
      <c r="A362" s="13" t="str">
        <f>IFERROR(__xludf.DUMMYFUNCTION("""COMPUTED_VALUE"""),"ORDER1640")</f>
        <v>ORDER1640</v>
      </c>
      <c r="B362" s="13" t="str">
        <f>VLOOKUP(A362,WN!$A$2:$C$2001,3,false)</f>
        <v>CUST9482</v>
      </c>
      <c r="C362" s="14">
        <f>VLOOKUP(A362,WN!$A$2:$F$2001,2,false)</f>
        <v>45431</v>
      </c>
      <c r="D362" s="15">
        <f>SUMIFS(WN!$F$2:$F$2001,WN!$A$2:$A$2001,A362)</f>
        <v>80</v>
      </c>
    </row>
    <row r="363">
      <c r="A363" s="13" t="str">
        <f>IFERROR(__xludf.DUMMYFUNCTION("""COMPUTED_VALUE"""),"ORDER1639")</f>
        <v>ORDER1639</v>
      </c>
      <c r="B363" s="13" t="str">
        <f>VLOOKUP(A363,WN!$A$2:$C$2001,3,false)</f>
        <v>CUST6869</v>
      </c>
      <c r="C363" s="14">
        <f>VLOOKUP(A363,WN!$A$2:$F$2001,2,false)</f>
        <v>45431</v>
      </c>
      <c r="D363" s="15">
        <f>SUMIFS(WN!$F$2:$F$2001,WN!$A$2:$A$2001,A363)</f>
        <v>140</v>
      </c>
    </row>
    <row r="364">
      <c r="A364" s="13" t="str">
        <f>IFERROR(__xludf.DUMMYFUNCTION("""COMPUTED_VALUE"""),"ORDER1638")</f>
        <v>ORDER1638</v>
      </c>
      <c r="B364" s="13" t="str">
        <f>VLOOKUP(A364,WN!$A$2:$C$2001,3,false)</f>
        <v>CUST6549</v>
      </c>
      <c r="C364" s="14">
        <f>VLOOKUP(A364,WN!$A$2:$F$2001,2,false)</f>
        <v>45431</v>
      </c>
      <c r="D364" s="15">
        <f>SUMIFS(WN!$F$2:$F$2001,WN!$A$2:$A$2001,A364)</f>
        <v>200</v>
      </c>
    </row>
    <row r="365">
      <c r="A365" s="13" t="str">
        <f>IFERROR(__xludf.DUMMYFUNCTION("""COMPUTED_VALUE"""),"ORDER1637")</f>
        <v>ORDER1637</v>
      </c>
      <c r="B365" s="13" t="str">
        <f>VLOOKUP(A365,WN!$A$2:$C$2001,3,false)</f>
        <v>CUST3384</v>
      </c>
      <c r="C365" s="14">
        <f>VLOOKUP(A365,WN!$A$2:$F$2001,2,false)</f>
        <v>45431</v>
      </c>
      <c r="D365" s="15">
        <f>SUMIFS(WN!$F$2:$F$2001,WN!$A$2:$A$2001,A365)</f>
        <v>40</v>
      </c>
    </row>
    <row r="366">
      <c r="A366" s="13" t="str">
        <f>IFERROR(__xludf.DUMMYFUNCTION("""COMPUTED_VALUE"""),"ORDER1636")</f>
        <v>ORDER1636</v>
      </c>
      <c r="B366" s="13" t="str">
        <f>VLOOKUP(A366,WN!$A$2:$C$2001,3,false)</f>
        <v>CUST2658</v>
      </c>
      <c r="C366" s="14">
        <f>VLOOKUP(A366,WN!$A$2:$F$2001,2,false)</f>
        <v>45431</v>
      </c>
      <c r="D366" s="15">
        <f>SUMIFS(WN!$F$2:$F$2001,WN!$A$2:$A$2001,A366)</f>
        <v>52.5</v>
      </c>
    </row>
    <row r="367">
      <c r="A367" s="13" t="str">
        <f>IFERROR(__xludf.DUMMYFUNCTION("""COMPUTED_VALUE"""),"ORDER1635")</f>
        <v>ORDER1635</v>
      </c>
      <c r="B367" s="13" t="str">
        <f>VLOOKUP(A367,WN!$A$2:$C$2001,3,false)</f>
        <v>CUST4675</v>
      </c>
      <c r="C367" s="14">
        <f>VLOOKUP(A367,WN!$A$2:$F$2001,2,false)</f>
        <v>45431</v>
      </c>
      <c r="D367" s="15">
        <f>SUMIFS(WN!$F$2:$F$2001,WN!$A$2:$A$2001,A367)</f>
        <v>185</v>
      </c>
    </row>
    <row r="368">
      <c r="A368" s="13" t="str">
        <f>IFERROR(__xludf.DUMMYFUNCTION("""COMPUTED_VALUE"""),"ORDER1634")</f>
        <v>ORDER1634</v>
      </c>
      <c r="B368" s="13" t="str">
        <f>VLOOKUP(A368,WN!$A$2:$C$2001,3,false)</f>
        <v>CUST6570</v>
      </c>
      <c r="C368" s="14">
        <f>VLOOKUP(A368,WN!$A$2:$F$2001,2,false)</f>
        <v>45431</v>
      </c>
      <c r="D368" s="15">
        <f>SUMIFS(WN!$F$2:$F$2001,WN!$A$2:$A$2001,A368)</f>
        <v>97.5</v>
      </c>
    </row>
    <row r="369">
      <c r="A369" s="13" t="str">
        <f>IFERROR(__xludf.DUMMYFUNCTION("""COMPUTED_VALUE"""),"ORDER1633")</f>
        <v>ORDER1633</v>
      </c>
      <c r="B369" s="13" t="str">
        <f>VLOOKUP(A369,WN!$A$2:$C$2001,3,false)</f>
        <v>CUST3954</v>
      </c>
      <c r="C369" s="14">
        <f>VLOOKUP(A369,WN!$A$2:$F$2001,2,false)</f>
        <v>45431</v>
      </c>
      <c r="D369" s="15">
        <f>SUMIFS(WN!$F$2:$F$2001,WN!$A$2:$A$2001,A369)</f>
        <v>165</v>
      </c>
    </row>
    <row r="370">
      <c r="A370" s="13" t="str">
        <f>IFERROR(__xludf.DUMMYFUNCTION("""COMPUTED_VALUE"""),"ORDER1632")</f>
        <v>ORDER1632</v>
      </c>
      <c r="B370" s="13" t="str">
        <f>VLOOKUP(A370,WN!$A$2:$C$2001,3,false)</f>
        <v>CUST7334</v>
      </c>
      <c r="C370" s="14">
        <f>VLOOKUP(A370,WN!$A$2:$F$2001,2,false)</f>
        <v>45431</v>
      </c>
      <c r="D370" s="15">
        <f>SUMIFS(WN!$F$2:$F$2001,WN!$A$2:$A$2001,A370)</f>
        <v>120</v>
      </c>
    </row>
    <row r="371">
      <c r="A371" s="13" t="str">
        <f>IFERROR(__xludf.DUMMYFUNCTION("""COMPUTED_VALUE"""),"ORDER1631")</f>
        <v>ORDER1631</v>
      </c>
      <c r="B371" s="13" t="str">
        <f>VLOOKUP(A371,WN!$A$2:$C$2001,3,false)</f>
        <v>CUST3153</v>
      </c>
      <c r="C371" s="14">
        <f>VLOOKUP(A371,WN!$A$2:$F$2001,2,false)</f>
        <v>45431</v>
      </c>
      <c r="D371" s="15">
        <f>SUMIFS(WN!$F$2:$F$2001,WN!$A$2:$A$2001,A371)</f>
        <v>140</v>
      </c>
    </row>
    <row r="372">
      <c r="A372" s="13" t="str">
        <f>IFERROR(__xludf.DUMMYFUNCTION("""COMPUTED_VALUE"""),"ORDER1630")</f>
        <v>ORDER1630</v>
      </c>
      <c r="B372" s="13" t="str">
        <f>VLOOKUP(A372,WN!$A$2:$C$2001,3,false)</f>
        <v>CUST8836</v>
      </c>
      <c r="C372" s="14">
        <f>VLOOKUP(A372,WN!$A$2:$F$2001,2,false)</f>
        <v>45431</v>
      </c>
      <c r="D372" s="15">
        <f>SUMIFS(WN!$F$2:$F$2001,WN!$A$2:$A$2001,A372)</f>
        <v>160</v>
      </c>
    </row>
    <row r="373">
      <c r="A373" s="13" t="str">
        <f>IFERROR(__xludf.DUMMYFUNCTION("""COMPUTED_VALUE"""),"ORDER1629")</f>
        <v>ORDER1629</v>
      </c>
      <c r="B373" s="13" t="str">
        <f>VLOOKUP(A373,WN!$A$2:$C$2001,3,false)</f>
        <v>CUST8616</v>
      </c>
      <c r="C373" s="14">
        <f>VLOOKUP(A373,WN!$A$2:$F$2001,2,false)</f>
        <v>45430</v>
      </c>
      <c r="D373" s="15">
        <f>SUMIFS(WN!$F$2:$F$2001,WN!$A$2:$A$2001,A373)</f>
        <v>140</v>
      </c>
    </row>
    <row r="374">
      <c r="A374" s="13" t="str">
        <f>IFERROR(__xludf.DUMMYFUNCTION("""COMPUTED_VALUE"""),"ORDER1628")</f>
        <v>ORDER1628</v>
      </c>
      <c r="B374" s="13" t="str">
        <f>VLOOKUP(A374,WN!$A$2:$C$2001,3,false)</f>
        <v>CUST4759</v>
      </c>
      <c r="C374" s="14">
        <f>VLOOKUP(A374,WN!$A$2:$F$2001,2,false)</f>
        <v>45430</v>
      </c>
      <c r="D374" s="15">
        <f>SUMIFS(WN!$F$2:$F$2001,WN!$A$2:$A$2001,A374)</f>
        <v>200</v>
      </c>
    </row>
    <row r="375">
      <c r="A375" s="13" t="str">
        <f>IFERROR(__xludf.DUMMYFUNCTION("""COMPUTED_VALUE"""),"ORDER1627")</f>
        <v>ORDER1627</v>
      </c>
      <c r="B375" s="13" t="str">
        <f>VLOOKUP(A375,WN!$A$2:$C$2001,3,false)</f>
        <v>CUST8836</v>
      </c>
      <c r="C375" s="14">
        <f>VLOOKUP(A375,WN!$A$2:$F$2001,2,false)</f>
        <v>45430</v>
      </c>
      <c r="D375" s="15">
        <f>SUMIFS(WN!$F$2:$F$2001,WN!$A$2:$A$2001,A375)</f>
        <v>55</v>
      </c>
    </row>
    <row r="376">
      <c r="A376" s="13" t="str">
        <f>IFERROR(__xludf.DUMMYFUNCTION("""COMPUTED_VALUE"""),"ORDER1626")</f>
        <v>ORDER1626</v>
      </c>
      <c r="B376" s="13" t="str">
        <f>VLOOKUP(A376,WN!$A$2:$C$2001,3,false)</f>
        <v>CUST4485</v>
      </c>
      <c r="C376" s="14">
        <f>VLOOKUP(A376,WN!$A$2:$F$2001,2,false)</f>
        <v>45430</v>
      </c>
      <c r="D376" s="15">
        <f>SUMIFS(WN!$F$2:$F$2001,WN!$A$2:$A$2001,A376)</f>
        <v>92.5</v>
      </c>
    </row>
    <row r="377">
      <c r="A377" s="13" t="str">
        <f>IFERROR(__xludf.DUMMYFUNCTION("""COMPUTED_VALUE"""),"ORDER1625")</f>
        <v>ORDER1625</v>
      </c>
      <c r="B377" s="13" t="str">
        <f>VLOOKUP(A377,WN!$A$2:$C$2001,3,false)</f>
        <v>CUST4022</v>
      </c>
      <c r="C377" s="14">
        <f>VLOOKUP(A377,WN!$A$2:$F$2001,2,false)</f>
        <v>45430</v>
      </c>
      <c r="D377" s="15">
        <f>SUMIFS(WN!$F$2:$F$2001,WN!$A$2:$A$2001,A377)</f>
        <v>185</v>
      </c>
    </row>
    <row r="378">
      <c r="A378" s="13" t="str">
        <f>IFERROR(__xludf.DUMMYFUNCTION("""COMPUTED_VALUE"""),"ORDER1624")</f>
        <v>ORDER1624</v>
      </c>
      <c r="B378" s="13" t="str">
        <f>VLOOKUP(A378,WN!$A$2:$C$2001,3,false)</f>
        <v>CUST2188</v>
      </c>
      <c r="C378" s="14">
        <f>VLOOKUP(A378,WN!$A$2:$F$2001,2,false)</f>
        <v>45430</v>
      </c>
      <c r="D378" s="15">
        <f>SUMIFS(WN!$F$2:$F$2001,WN!$A$2:$A$2001,A378)</f>
        <v>195</v>
      </c>
    </row>
    <row r="379">
      <c r="A379" s="13" t="str">
        <f>IFERROR(__xludf.DUMMYFUNCTION("""COMPUTED_VALUE"""),"ORDER1623")</f>
        <v>ORDER1623</v>
      </c>
      <c r="B379" s="13" t="str">
        <f>VLOOKUP(A379,WN!$A$2:$C$2001,3,false)</f>
        <v>CUST2679</v>
      </c>
      <c r="C379" s="14">
        <f>VLOOKUP(A379,WN!$A$2:$F$2001,2,false)</f>
        <v>45430</v>
      </c>
      <c r="D379" s="15">
        <f>SUMIFS(WN!$F$2:$F$2001,WN!$A$2:$A$2001,A379)</f>
        <v>105</v>
      </c>
    </row>
    <row r="380">
      <c r="A380" s="13" t="str">
        <f>IFERROR(__xludf.DUMMYFUNCTION("""COMPUTED_VALUE"""),"ORDER1622")</f>
        <v>ORDER1622</v>
      </c>
      <c r="B380" s="13" t="str">
        <f>VLOOKUP(A380,WN!$A$2:$C$2001,3,false)</f>
        <v>CUST3634</v>
      </c>
      <c r="C380" s="14">
        <f>VLOOKUP(A380,WN!$A$2:$F$2001,2,false)</f>
        <v>45430</v>
      </c>
      <c r="D380" s="15">
        <f>SUMIFS(WN!$F$2:$F$2001,WN!$A$2:$A$2001,A380)</f>
        <v>70</v>
      </c>
    </row>
    <row r="381">
      <c r="A381" s="13" t="str">
        <f>IFERROR(__xludf.DUMMYFUNCTION("""COMPUTED_VALUE"""),"ORDER1621")</f>
        <v>ORDER1621</v>
      </c>
      <c r="B381" s="13" t="str">
        <f>VLOOKUP(A381,WN!$A$2:$C$2001,3,false)</f>
        <v>CUST6210</v>
      </c>
      <c r="C381" s="14">
        <f>VLOOKUP(A381,WN!$A$2:$F$2001,2,false)</f>
        <v>45430</v>
      </c>
      <c r="D381" s="15">
        <f>SUMIFS(WN!$F$2:$F$2001,WN!$A$2:$A$2001,A381)</f>
        <v>140</v>
      </c>
    </row>
    <row r="382">
      <c r="A382" s="13" t="str">
        <f>IFERROR(__xludf.DUMMYFUNCTION("""COMPUTED_VALUE"""),"ORDER1620")</f>
        <v>ORDER1620</v>
      </c>
      <c r="B382" s="13" t="str">
        <f>VLOOKUP(A382,WN!$A$2:$C$2001,3,false)</f>
        <v>CUST6327</v>
      </c>
      <c r="C382" s="14">
        <f>VLOOKUP(A382,WN!$A$2:$F$2001,2,false)</f>
        <v>45429</v>
      </c>
      <c r="D382" s="15">
        <f>SUMIFS(WN!$F$2:$F$2001,WN!$A$2:$A$2001,A382)</f>
        <v>100</v>
      </c>
    </row>
    <row r="383">
      <c r="A383" s="13" t="str">
        <f>IFERROR(__xludf.DUMMYFUNCTION("""COMPUTED_VALUE"""),"ORDER1619")</f>
        <v>ORDER1619</v>
      </c>
      <c r="B383" s="13" t="str">
        <f>VLOOKUP(A383,WN!$A$2:$C$2001,3,false)</f>
        <v>CUST1960</v>
      </c>
      <c r="C383" s="14">
        <f>VLOOKUP(A383,WN!$A$2:$F$2001,2,false)</f>
        <v>45429</v>
      </c>
      <c r="D383" s="15">
        <f>SUMIFS(WN!$F$2:$F$2001,WN!$A$2:$A$2001,A383)</f>
        <v>70</v>
      </c>
    </row>
    <row r="384">
      <c r="A384" s="13" t="str">
        <f>IFERROR(__xludf.DUMMYFUNCTION("""COMPUTED_VALUE"""),"ORDER1618")</f>
        <v>ORDER1618</v>
      </c>
      <c r="B384" s="13" t="str">
        <f>VLOOKUP(A384,WN!$A$2:$C$2001,3,false)</f>
        <v>CUST1520</v>
      </c>
      <c r="C384" s="14">
        <f>VLOOKUP(A384,WN!$A$2:$F$2001,2,false)</f>
        <v>45429</v>
      </c>
      <c r="D384" s="15">
        <f>SUMIFS(WN!$F$2:$F$2001,WN!$A$2:$A$2001,A384)</f>
        <v>200</v>
      </c>
    </row>
    <row r="385">
      <c r="A385" s="13" t="str">
        <f>IFERROR(__xludf.DUMMYFUNCTION("""COMPUTED_VALUE"""),"ORDER1617")</f>
        <v>ORDER1617</v>
      </c>
      <c r="B385" s="13" t="str">
        <f>VLOOKUP(A385,WN!$A$2:$C$2001,3,false)</f>
        <v>CUST3954</v>
      </c>
      <c r="C385" s="14">
        <f>VLOOKUP(A385,WN!$A$2:$F$2001,2,false)</f>
        <v>45429</v>
      </c>
      <c r="D385" s="15">
        <f>SUMIFS(WN!$F$2:$F$2001,WN!$A$2:$A$2001,A385)</f>
        <v>40</v>
      </c>
    </row>
    <row r="386">
      <c r="A386" s="13" t="str">
        <f>IFERROR(__xludf.DUMMYFUNCTION("""COMPUTED_VALUE"""),"ORDER1616")</f>
        <v>ORDER1616</v>
      </c>
      <c r="B386" s="13" t="str">
        <f>VLOOKUP(A386,WN!$A$2:$C$2001,3,false)</f>
        <v>CUST7461</v>
      </c>
      <c r="C386" s="14">
        <f>VLOOKUP(A386,WN!$A$2:$F$2001,2,false)</f>
        <v>45429</v>
      </c>
      <c r="D386" s="15">
        <f>SUMIFS(WN!$F$2:$F$2001,WN!$A$2:$A$2001,A386)</f>
        <v>52.5</v>
      </c>
    </row>
    <row r="387">
      <c r="A387" s="13" t="str">
        <f>IFERROR(__xludf.DUMMYFUNCTION("""COMPUTED_VALUE"""),"ORDER1615")</f>
        <v>ORDER1615</v>
      </c>
      <c r="B387" s="13" t="str">
        <f>VLOOKUP(A387,WN!$A$2:$C$2001,3,false)</f>
        <v>CUST7461</v>
      </c>
      <c r="C387" s="14">
        <f>VLOOKUP(A387,WN!$A$2:$F$2001,2,false)</f>
        <v>45429</v>
      </c>
      <c r="D387" s="15">
        <f>SUMIFS(WN!$F$2:$F$2001,WN!$A$2:$A$2001,A387)</f>
        <v>245</v>
      </c>
    </row>
    <row r="388">
      <c r="A388" s="13" t="str">
        <f>IFERROR(__xludf.DUMMYFUNCTION("""COMPUTED_VALUE"""),"ORDER1614")</f>
        <v>ORDER1614</v>
      </c>
      <c r="B388" s="13" t="str">
        <f>VLOOKUP(A388,WN!$A$2:$C$2001,3,false)</f>
        <v>CUST4475</v>
      </c>
      <c r="C388" s="14">
        <f>VLOOKUP(A388,WN!$A$2:$F$2001,2,false)</f>
        <v>45429</v>
      </c>
      <c r="D388" s="15">
        <f>SUMIFS(WN!$F$2:$F$2001,WN!$A$2:$A$2001,A388)</f>
        <v>172.5</v>
      </c>
    </row>
    <row r="389">
      <c r="A389" s="13" t="str">
        <f>IFERROR(__xludf.DUMMYFUNCTION("""COMPUTED_VALUE"""),"ORDER1613")</f>
        <v>ORDER1613</v>
      </c>
      <c r="B389" s="13" t="str">
        <f>VLOOKUP(A389,WN!$A$2:$C$2001,3,false)</f>
        <v>CUST1502</v>
      </c>
      <c r="C389" s="14">
        <f>VLOOKUP(A389,WN!$A$2:$F$2001,2,false)</f>
        <v>45429</v>
      </c>
      <c r="D389" s="15">
        <f>SUMIFS(WN!$F$2:$F$2001,WN!$A$2:$A$2001,A389)</f>
        <v>105</v>
      </c>
    </row>
    <row r="390">
      <c r="A390" s="13" t="str">
        <f>IFERROR(__xludf.DUMMYFUNCTION("""COMPUTED_VALUE"""),"ORDER1612")</f>
        <v>ORDER1612</v>
      </c>
      <c r="B390" s="13" t="str">
        <f>VLOOKUP(A390,WN!$A$2:$C$2001,3,false)</f>
        <v>CUST2679</v>
      </c>
      <c r="C390" s="14">
        <f>VLOOKUP(A390,WN!$A$2:$F$2001,2,false)</f>
        <v>45429</v>
      </c>
      <c r="D390" s="15">
        <f>SUMIFS(WN!$F$2:$F$2001,WN!$A$2:$A$2001,A390)</f>
        <v>70</v>
      </c>
    </row>
    <row r="391">
      <c r="A391" s="13" t="str">
        <f>IFERROR(__xludf.DUMMYFUNCTION("""COMPUTED_VALUE"""),"ORDER1611")</f>
        <v>ORDER1611</v>
      </c>
      <c r="B391" s="13" t="str">
        <f>VLOOKUP(A391,WN!$A$2:$C$2001,3,false)</f>
        <v>CUST2468</v>
      </c>
      <c r="C391" s="14">
        <f>VLOOKUP(A391,WN!$A$2:$F$2001,2,false)</f>
        <v>45429</v>
      </c>
      <c r="D391" s="15">
        <f>SUMIFS(WN!$F$2:$F$2001,WN!$A$2:$A$2001,A391)</f>
        <v>140</v>
      </c>
    </row>
    <row r="392">
      <c r="A392" s="13" t="str">
        <f>IFERROR(__xludf.DUMMYFUNCTION("""COMPUTED_VALUE"""),"ORDER1610")</f>
        <v>ORDER1610</v>
      </c>
      <c r="B392" s="13" t="str">
        <f>VLOOKUP(A392,WN!$A$2:$C$2001,3,false)</f>
        <v>CUST9482</v>
      </c>
      <c r="C392" s="14">
        <f>VLOOKUP(A392,WN!$A$2:$F$2001,2,false)</f>
        <v>45429</v>
      </c>
      <c r="D392" s="15">
        <f>SUMIFS(WN!$F$2:$F$2001,WN!$A$2:$A$2001,A392)</f>
        <v>160</v>
      </c>
    </row>
    <row r="393">
      <c r="A393" s="13" t="str">
        <f>IFERROR(__xludf.DUMMYFUNCTION("""COMPUTED_VALUE"""),"ORDER1609")</f>
        <v>ORDER1609</v>
      </c>
      <c r="B393" s="13" t="str">
        <f>VLOOKUP(A393,WN!$A$2:$C$2001,3,false)</f>
        <v>CUST6420</v>
      </c>
      <c r="C393" s="14">
        <f>VLOOKUP(A393,WN!$A$2:$F$2001,2,false)</f>
        <v>45429</v>
      </c>
      <c r="D393" s="15">
        <f>SUMIFS(WN!$F$2:$F$2001,WN!$A$2:$A$2001,A393)</f>
        <v>110</v>
      </c>
    </row>
    <row r="394">
      <c r="A394" s="13" t="str">
        <f>IFERROR(__xludf.DUMMYFUNCTION("""COMPUTED_VALUE"""),"ORDER1608")</f>
        <v>ORDER1608</v>
      </c>
      <c r="B394" s="13" t="str">
        <f>VLOOKUP(A394,WN!$A$2:$C$2001,3,false)</f>
        <v>CUST1509</v>
      </c>
      <c r="C394" s="14">
        <f>VLOOKUP(A394,WN!$A$2:$F$2001,2,false)</f>
        <v>45428</v>
      </c>
      <c r="D394" s="15">
        <f>SUMIFS(WN!$F$2:$F$2001,WN!$A$2:$A$2001,A394)</f>
        <v>200</v>
      </c>
    </row>
    <row r="395">
      <c r="A395" s="13" t="str">
        <f>IFERROR(__xludf.DUMMYFUNCTION("""COMPUTED_VALUE"""),"ORDER1607")</f>
        <v>ORDER1607</v>
      </c>
      <c r="B395" s="13" t="str">
        <f>VLOOKUP(A395,WN!$A$2:$C$2001,3,false)</f>
        <v>CUST6201</v>
      </c>
      <c r="C395" s="14">
        <f>VLOOKUP(A395,WN!$A$2:$F$2001,2,false)</f>
        <v>45428</v>
      </c>
      <c r="D395" s="15">
        <f>SUMIFS(WN!$F$2:$F$2001,WN!$A$2:$A$2001,A395)</f>
        <v>65</v>
      </c>
    </row>
    <row r="396">
      <c r="A396" s="13" t="str">
        <f>IFERROR(__xludf.DUMMYFUNCTION("""COMPUTED_VALUE"""),"ORDER1606")</f>
        <v>ORDER1606</v>
      </c>
      <c r="B396" s="13" t="str">
        <f>VLOOKUP(A396,WN!$A$2:$C$2001,3,false)</f>
        <v>CUST6570</v>
      </c>
      <c r="C396" s="14">
        <f>VLOOKUP(A396,WN!$A$2:$F$2001,2,false)</f>
        <v>45428</v>
      </c>
      <c r="D396" s="15">
        <f>SUMIFS(WN!$F$2:$F$2001,WN!$A$2:$A$2001,A396)</f>
        <v>52.5</v>
      </c>
    </row>
    <row r="397">
      <c r="A397" s="13" t="str">
        <f>IFERROR(__xludf.DUMMYFUNCTION("""COMPUTED_VALUE"""),"ORDER1605")</f>
        <v>ORDER1605</v>
      </c>
      <c r="B397" s="13" t="str">
        <f>VLOOKUP(A397,WN!$A$2:$C$2001,3,false)</f>
        <v>CUST2188</v>
      </c>
      <c r="C397" s="14">
        <f>VLOOKUP(A397,WN!$A$2:$F$2001,2,false)</f>
        <v>45428</v>
      </c>
      <c r="D397" s="15">
        <f>SUMIFS(WN!$F$2:$F$2001,WN!$A$2:$A$2001,A397)</f>
        <v>245</v>
      </c>
    </row>
    <row r="398">
      <c r="A398" s="13" t="str">
        <f>IFERROR(__xludf.DUMMYFUNCTION("""COMPUTED_VALUE"""),"ORDER1604")</f>
        <v>ORDER1604</v>
      </c>
      <c r="B398" s="13" t="str">
        <f>VLOOKUP(A398,WN!$A$2:$C$2001,3,false)</f>
        <v>CUST3704</v>
      </c>
      <c r="C398" s="14">
        <f>VLOOKUP(A398,WN!$A$2:$F$2001,2,false)</f>
        <v>45428</v>
      </c>
      <c r="D398" s="15">
        <f>SUMIFS(WN!$F$2:$F$2001,WN!$A$2:$A$2001,A398)</f>
        <v>97.5</v>
      </c>
    </row>
    <row r="399">
      <c r="A399" s="13" t="str">
        <f>IFERROR(__xludf.DUMMYFUNCTION("""COMPUTED_VALUE"""),"ORDER1603")</f>
        <v>ORDER1603</v>
      </c>
      <c r="B399" s="13" t="str">
        <f>VLOOKUP(A399,WN!$A$2:$C$2001,3,false)</f>
        <v>CUST4029</v>
      </c>
      <c r="C399" s="14">
        <f>VLOOKUP(A399,WN!$A$2:$F$2001,2,false)</f>
        <v>45428</v>
      </c>
      <c r="D399" s="15">
        <f>SUMIFS(WN!$F$2:$F$2001,WN!$A$2:$A$2001,A399)</f>
        <v>165</v>
      </c>
    </row>
    <row r="400">
      <c r="A400" s="13" t="str">
        <f>IFERROR(__xludf.DUMMYFUNCTION("""COMPUTED_VALUE"""),"ORDER1602")</f>
        <v>ORDER1602</v>
      </c>
      <c r="B400" s="13" t="str">
        <f>VLOOKUP(A400,WN!$A$2:$C$2001,3,false)</f>
        <v>CUST7437</v>
      </c>
      <c r="C400" s="14">
        <f>VLOOKUP(A400,WN!$A$2:$F$2001,2,false)</f>
        <v>45428</v>
      </c>
      <c r="D400" s="15">
        <f>SUMIFS(WN!$F$2:$F$2001,WN!$A$2:$A$2001,A400)</f>
        <v>90</v>
      </c>
    </row>
    <row r="401">
      <c r="A401" s="13" t="str">
        <f>IFERROR(__xludf.DUMMYFUNCTION("""COMPUTED_VALUE"""),"ORDER1601")</f>
        <v>ORDER1601</v>
      </c>
      <c r="B401" s="13" t="str">
        <f>VLOOKUP(A401,WN!$A$2:$C$2001,3,false)</f>
        <v>CUST8814</v>
      </c>
      <c r="C401" s="14">
        <f>VLOOKUP(A401,WN!$A$2:$F$2001,2,false)</f>
        <v>45428</v>
      </c>
      <c r="D401" s="15">
        <f>SUMIFS(WN!$F$2:$F$2001,WN!$A$2:$A$2001,A401)</f>
        <v>280</v>
      </c>
    </row>
    <row r="402">
      <c r="A402" s="13" t="str">
        <f>IFERROR(__xludf.DUMMYFUNCTION("""COMPUTED_VALUE"""),"ORDER1600")</f>
        <v>ORDER1600</v>
      </c>
      <c r="B402" s="13" t="str">
        <f>VLOOKUP(A402,WN!$A$2:$C$2001,3,false)</f>
        <v>CUST3384</v>
      </c>
      <c r="C402" s="14">
        <f>VLOOKUP(A402,WN!$A$2:$F$2001,2,false)</f>
        <v>45428</v>
      </c>
      <c r="D402" s="15">
        <f>SUMIFS(WN!$F$2:$F$2001,WN!$A$2:$A$2001,A402)</f>
        <v>100</v>
      </c>
    </row>
    <row r="403">
      <c r="A403" s="13" t="str">
        <f>IFERROR(__xludf.DUMMYFUNCTION("""COMPUTED_VALUE"""),"ORDER1599")</f>
        <v>ORDER1599</v>
      </c>
      <c r="B403" s="13" t="str">
        <f>VLOOKUP(A403,WN!$A$2:$C$2001,3,false)</f>
        <v>CUST8836</v>
      </c>
      <c r="C403" s="14">
        <f>VLOOKUP(A403,WN!$A$2:$F$2001,2,false)</f>
        <v>45428</v>
      </c>
      <c r="D403" s="15">
        <f>SUMIFS(WN!$F$2:$F$2001,WN!$A$2:$A$2001,A403)</f>
        <v>70</v>
      </c>
    </row>
    <row r="404">
      <c r="A404" s="13" t="str">
        <f>IFERROR(__xludf.DUMMYFUNCTION("""COMPUTED_VALUE"""),"ORDER1598")</f>
        <v>ORDER1598</v>
      </c>
      <c r="B404" s="13" t="str">
        <f>VLOOKUP(A404,WN!$A$2:$C$2001,3,false)</f>
        <v>CUST4675</v>
      </c>
      <c r="C404" s="14">
        <f>VLOOKUP(A404,WN!$A$2:$F$2001,2,false)</f>
        <v>45428</v>
      </c>
      <c r="D404" s="15">
        <f>SUMIFS(WN!$F$2:$F$2001,WN!$A$2:$A$2001,A404)</f>
        <v>200</v>
      </c>
    </row>
    <row r="405">
      <c r="A405" s="13" t="str">
        <f>IFERROR(__xludf.DUMMYFUNCTION("""COMPUTED_VALUE"""),"ORDER1597")</f>
        <v>ORDER1597</v>
      </c>
      <c r="B405" s="13" t="str">
        <f>VLOOKUP(A405,WN!$A$2:$C$2001,3,false)</f>
        <v>CUST9409</v>
      </c>
      <c r="C405" s="14">
        <f>VLOOKUP(A405,WN!$A$2:$F$2001,2,false)</f>
        <v>45428</v>
      </c>
      <c r="D405" s="15">
        <f>SUMIFS(WN!$F$2:$F$2001,WN!$A$2:$A$2001,A405)</f>
        <v>65</v>
      </c>
    </row>
    <row r="406">
      <c r="A406" s="13" t="str">
        <f>IFERROR(__xludf.DUMMYFUNCTION("""COMPUTED_VALUE"""),"ORDER1596")</f>
        <v>ORDER1596</v>
      </c>
      <c r="B406" s="13" t="str">
        <f>VLOOKUP(A406,WN!$A$2:$C$2001,3,false)</f>
        <v>CUST2337</v>
      </c>
      <c r="C406" s="14">
        <f>VLOOKUP(A406,WN!$A$2:$F$2001,2,false)</f>
        <v>45428</v>
      </c>
      <c r="D406" s="15">
        <f>SUMIFS(WN!$F$2:$F$2001,WN!$A$2:$A$2001,A406)</f>
        <v>52.5</v>
      </c>
    </row>
    <row r="407">
      <c r="A407" s="13" t="str">
        <f>IFERROR(__xludf.DUMMYFUNCTION("""COMPUTED_VALUE"""),"ORDER1595")</f>
        <v>ORDER1595</v>
      </c>
      <c r="B407" s="13" t="str">
        <f>VLOOKUP(A407,WN!$A$2:$C$2001,3,false)</f>
        <v>CUST4178</v>
      </c>
      <c r="C407" s="14">
        <f>VLOOKUP(A407,WN!$A$2:$F$2001,2,false)</f>
        <v>45428</v>
      </c>
      <c r="D407" s="15">
        <f>SUMIFS(WN!$F$2:$F$2001,WN!$A$2:$A$2001,A407)</f>
        <v>185</v>
      </c>
    </row>
    <row r="408">
      <c r="A408" s="13" t="str">
        <f>IFERROR(__xludf.DUMMYFUNCTION("""COMPUTED_VALUE"""),"ORDER1594")</f>
        <v>ORDER1594</v>
      </c>
      <c r="B408" s="13" t="str">
        <f>VLOOKUP(A408,WN!$A$2:$C$2001,3,false)</f>
        <v>CUST9368</v>
      </c>
      <c r="C408" s="14">
        <f>VLOOKUP(A408,WN!$A$2:$F$2001,2,false)</f>
        <v>45428</v>
      </c>
      <c r="D408" s="15">
        <f>SUMIFS(WN!$F$2:$F$2001,WN!$A$2:$A$2001,A408)</f>
        <v>172.5</v>
      </c>
    </row>
    <row r="409">
      <c r="A409" s="13" t="str">
        <f>IFERROR(__xludf.DUMMYFUNCTION("""COMPUTED_VALUE"""),"ORDER1593")</f>
        <v>ORDER1593</v>
      </c>
      <c r="B409" s="13" t="str">
        <f>VLOOKUP(A409,WN!$A$2:$C$2001,3,false)</f>
        <v>CUST7043</v>
      </c>
      <c r="C409" s="14">
        <f>VLOOKUP(A409,WN!$A$2:$F$2001,2,false)</f>
        <v>45428</v>
      </c>
      <c r="D409" s="15">
        <f>SUMIFS(WN!$F$2:$F$2001,WN!$A$2:$A$2001,A409)</f>
        <v>105</v>
      </c>
    </row>
    <row r="410">
      <c r="A410" s="13" t="str">
        <f>IFERROR(__xludf.DUMMYFUNCTION("""COMPUTED_VALUE"""),"ORDER1592")</f>
        <v>ORDER1592</v>
      </c>
      <c r="B410" s="13" t="str">
        <f>VLOOKUP(A410,WN!$A$2:$C$2001,3,false)</f>
        <v>CUST4982</v>
      </c>
      <c r="C410" s="14">
        <f>VLOOKUP(A410,WN!$A$2:$F$2001,2,false)</f>
        <v>45427</v>
      </c>
      <c r="D410" s="15">
        <f>SUMIFS(WN!$F$2:$F$2001,WN!$A$2:$A$2001,A410)</f>
        <v>90</v>
      </c>
    </row>
    <row r="411">
      <c r="A411" s="13" t="str">
        <f>IFERROR(__xludf.DUMMYFUNCTION("""COMPUTED_VALUE"""),"ORDER1591")</f>
        <v>ORDER1591</v>
      </c>
      <c r="B411" s="13" t="str">
        <f>VLOOKUP(A411,WN!$A$2:$C$2001,3,false)</f>
        <v>CUST2679</v>
      </c>
      <c r="C411" s="14">
        <f>VLOOKUP(A411,WN!$A$2:$F$2001,2,false)</f>
        <v>45427</v>
      </c>
      <c r="D411" s="15">
        <f>SUMIFS(WN!$F$2:$F$2001,WN!$A$2:$A$2001,A411)</f>
        <v>140</v>
      </c>
    </row>
    <row r="412">
      <c r="A412" s="13" t="str">
        <f>IFERROR(__xludf.DUMMYFUNCTION("""COMPUTED_VALUE"""),"ORDER1590")</f>
        <v>ORDER1590</v>
      </c>
      <c r="B412" s="13" t="str">
        <f>VLOOKUP(A412,WN!$A$2:$C$2001,3,false)</f>
        <v>CUST2527</v>
      </c>
      <c r="C412" s="14">
        <f>VLOOKUP(A412,WN!$A$2:$F$2001,2,false)</f>
        <v>45427</v>
      </c>
      <c r="D412" s="15">
        <f>SUMIFS(WN!$F$2:$F$2001,WN!$A$2:$A$2001,A412)</f>
        <v>80</v>
      </c>
    </row>
    <row r="413">
      <c r="A413" s="13" t="str">
        <f>IFERROR(__xludf.DUMMYFUNCTION("""COMPUTED_VALUE"""),"ORDER1589")</f>
        <v>ORDER1589</v>
      </c>
      <c r="B413" s="13" t="str">
        <f>VLOOKUP(A413,WN!$A$2:$C$2001,3,false)</f>
        <v>CUST6228</v>
      </c>
      <c r="C413" s="14">
        <f>VLOOKUP(A413,WN!$A$2:$F$2001,2,false)</f>
        <v>45427</v>
      </c>
      <c r="D413" s="15">
        <f>SUMIFS(WN!$F$2:$F$2001,WN!$A$2:$A$2001,A413)</f>
        <v>110</v>
      </c>
    </row>
    <row r="414">
      <c r="A414" s="13" t="str">
        <f>IFERROR(__xludf.DUMMYFUNCTION("""COMPUTED_VALUE"""),"ORDER1588")</f>
        <v>ORDER1588</v>
      </c>
      <c r="B414" s="13" t="str">
        <f>VLOOKUP(A414,WN!$A$2:$C$2001,3,false)</f>
        <v>CUST2982</v>
      </c>
      <c r="C414" s="14">
        <f>VLOOKUP(A414,WN!$A$2:$F$2001,2,false)</f>
        <v>45427</v>
      </c>
      <c r="D414" s="15">
        <f>SUMIFS(WN!$F$2:$F$2001,WN!$A$2:$A$2001,A414)</f>
        <v>275</v>
      </c>
    </row>
    <row r="415">
      <c r="A415" s="13" t="str">
        <f>IFERROR(__xludf.DUMMYFUNCTION("""COMPUTED_VALUE"""),"ORDER1587")</f>
        <v>ORDER1587</v>
      </c>
      <c r="B415" s="13" t="str">
        <f>VLOOKUP(A415,WN!$A$2:$C$2001,3,false)</f>
        <v>CUST8317</v>
      </c>
      <c r="C415" s="14">
        <f>VLOOKUP(A415,WN!$A$2:$F$2001,2,false)</f>
        <v>45427</v>
      </c>
      <c r="D415" s="15">
        <f>SUMIFS(WN!$F$2:$F$2001,WN!$A$2:$A$2001,A415)</f>
        <v>40</v>
      </c>
    </row>
    <row r="416">
      <c r="A416" s="13" t="str">
        <f>IFERROR(__xludf.DUMMYFUNCTION("""COMPUTED_VALUE"""),"ORDER1586")</f>
        <v>ORDER1586</v>
      </c>
      <c r="B416" s="13" t="str">
        <f>VLOOKUP(A416,WN!$A$2:$C$2001,3,false)</f>
        <v>CUST7606</v>
      </c>
      <c r="C416" s="14">
        <f>VLOOKUP(A416,WN!$A$2:$F$2001,2,false)</f>
        <v>45427</v>
      </c>
      <c r="D416" s="15">
        <f>SUMIFS(WN!$F$2:$F$2001,WN!$A$2:$A$2001,A416)</f>
        <v>52.5</v>
      </c>
    </row>
    <row r="417">
      <c r="A417" s="13" t="str">
        <f>IFERROR(__xludf.DUMMYFUNCTION("""COMPUTED_VALUE"""),"ORDER1585")</f>
        <v>ORDER1585</v>
      </c>
      <c r="B417" s="13" t="str">
        <f>VLOOKUP(A417,WN!$A$2:$C$2001,3,false)</f>
        <v>CUST2188</v>
      </c>
      <c r="C417" s="14">
        <f>VLOOKUP(A417,WN!$A$2:$F$2001,2,false)</f>
        <v>45427</v>
      </c>
      <c r="D417" s="15">
        <f>SUMIFS(WN!$F$2:$F$2001,WN!$A$2:$A$2001,A417)</f>
        <v>185</v>
      </c>
    </row>
    <row r="418">
      <c r="A418" s="13" t="str">
        <f>IFERROR(__xludf.DUMMYFUNCTION("""COMPUTED_VALUE"""),"ORDER1584")</f>
        <v>ORDER1584</v>
      </c>
      <c r="B418" s="13" t="str">
        <f>VLOOKUP(A418,WN!$A$2:$C$2001,3,false)</f>
        <v>CUST4485</v>
      </c>
      <c r="C418" s="14">
        <f>VLOOKUP(A418,WN!$A$2:$F$2001,2,false)</f>
        <v>45427</v>
      </c>
      <c r="D418" s="15">
        <f>SUMIFS(WN!$F$2:$F$2001,WN!$A$2:$A$2001,A418)</f>
        <v>97.5</v>
      </c>
    </row>
    <row r="419">
      <c r="A419" s="13" t="str">
        <f>IFERROR(__xludf.DUMMYFUNCTION("""COMPUTED_VALUE"""),"ORDER1583")</f>
        <v>ORDER1583</v>
      </c>
      <c r="B419" s="13" t="str">
        <f>VLOOKUP(A419,WN!$A$2:$C$2001,3,false)</f>
        <v>CUST9482</v>
      </c>
      <c r="C419" s="14">
        <f>VLOOKUP(A419,WN!$A$2:$F$2001,2,false)</f>
        <v>45427</v>
      </c>
      <c r="D419" s="15">
        <f>SUMIFS(WN!$F$2:$F$2001,WN!$A$2:$A$2001,A419)</f>
        <v>105</v>
      </c>
    </row>
    <row r="420">
      <c r="A420" s="13" t="str">
        <f>IFERROR(__xludf.DUMMYFUNCTION("""COMPUTED_VALUE"""),"ORDER1582")</f>
        <v>ORDER1582</v>
      </c>
      <c r="B420" s="13" t="str">
        <f>VLOOKUP(A420,WN!$A$2:$C$2001,3,false)</f>
        <v>CUST3954</v>
      </c>
      <c r="C420" s="14">
        <f>VLOOKUP(A420,WN!$A$2:$F$2001,2,false)</f>
        <v>45426</v>
      </c>
      <c r="D420" s="15">
        <f>SUMIFS(WN!$F$2:$F$2001,WN!$A$2:$A$2001,A420)</f>
        <v>70</v>
      </c>
    </row>
    <row r="421">
      <c r="A421" s="13" t="str">
        <f>IFERROR(__xludf.DUMMYFUNCTION("""COMPUTED_VALUE"""),"ORDER1581")</f>
        <v>ORDER1581</v>
      </c>
      <c r="B421" s="13" t="str">
        <f>VLOOKUP(A421,WN!$A$2:$C$2001,3,false)</f>
        <v>CUST1960</v>
      </c>
      <c r="C421" s="14">
        <f>VLOOKUP(A421,WN!$A$2:$F$2001,2,false)</f>
        <v>45426</v>
      </c>
      <c r="D421" s="15">
        <f>SUMIFS(WN!$F$2:$F$2001,WN!$A$2:$A$2001,A421)</f>
        <v>140</v>
      </c>
    </row>
    <row r="422">
      <c r="A422" s="13" t="str">
        <f>IFERROR(__xludf.DUMMYFUNCTION("""COMPUTED_VALUE"""),"ORDER1580")</f>
        <v>ORDER1580</v>
      </c>
      <c r="B422" s="13" t="str">
        <f>VLOOKUP(A422,WN!$A$2:$C$2001,3,false)</f>
        <v>CUST6570</v>
      </c>
      <c r="C422" s="14">
        <f>VLOOKUP(A422,WN!$A$2:$F$2001,2,false)</f>
        <v>45426</v>
      </c>
      <c r="D422" s="15">
        <f>SUMIFS(WN!$F$2:$F$2001,WN!$A$2:$A$2001,A422)</f>
        <v>80</v>
      </c>
    </row>
    <row r="423">
      <c r="A423" s="13" t="str">
        <f>IFERROR(__xludf.DUMMYFUNCTION("""COMPUTED_VALUE"""),"ORDER1579")</f>
        <v>ORDER1579</v>
      </c>
      <c r="B423" s="13" t="str">
        <f>VLOOKUP(A423,WN!$A$2:$C$2001,3,false)</f>
        <v>CUST4022</v>
      </c>
      <c r="C423" s="14">
        <f>VLOOKUP(A423,WN!$A$2:$F$2001,2,false)</f>
        <v>45426</v>
      </c>
      <c r="D423" s="15">
        <f>SUMIFS(WN!$F$2:$F$2001,WN!$A$2:$A$2001,A423)</f>
        <v>70</v>
      </c>
    </row>
    <row r="424">
      <c r="A424" s="13" t="str">
        <f>IFERROR(__xludf.DUMMYFUNCTION("""COMPUTED_VALUE"""),"ORDER1578")</f>
        <v>ORDER1578</v>
      </c>
      <c r="B424" s="13" t="str">
        <f>VLOOKUP(A424,WN!$A$2:$C$2001,3,false)</f>
        <v>CUST5488</v>
      </c>
      <c r="C424" s="14">
        <f>VLOOKUP(A424,WN!$A$2:$F$2001,2,false)</f>
        <v>45426</v>
      </c>
      <c r="D424" s="15">
        <f>SUMIFS(WN!$F$2:$F$2001,WN!$A$2:$A$2001,A424)</f>
        <v>200</v>
      </c>
    </row>
    <row r="425">
      <c r="A425" s="13" t="str">
        <f>IFERROR(__xludf.DUMMYFUNCTION("""COMPUTED_VALUE"""),"ORDER1577")</f>
        <v>ORDER1577</v>
      </c>
      <c r="B425" s="13" t="str">
        <f>VLOOKUP(A425,WN!$A$2:$C$2001,3,false)</f>
        <v>CUST2679</v>
      </c>
      <c r="C425" s="14">
        <f>VLOOKUP(A425,WN!$A$2:$F$2001,2,false)</f>
        <v>45426</v>
      </c>
      <c r="D425" s="15">
        <f>SUMIFS(WN!$F$2:$F$2001,WN!$A$2:$A$2001,A425)</f>
        <v>40</v>
      </c>
    </row>
    <row r="426">
      <c r="A426" s="13" t="str">
        <f>IFERROR(__xludf.DUMMYFUNCTION("""COMPUTED_VALUE"""),"ORDER1576")</f>
        <v>ORDER1576</v>
      </c>
      <c r="B426" s="13" t="str">
        <f>VLOOKUP(A426,WN!$A$2:$C$2001,3,false)</f>
        <v>CUST1803</v>
      </c>
      <c r="C426" s="14">
        <f>VLOOKUP(A426,WN!$A$2:$F$2001,2,false)</f>
        <v>45426</v>
      </c>
      <c r="D426" s="15">
        <f>SUMIFS(WN!$F$2:$F$2001,WN!$A$2:$A$2001,A426)</f>
        <v>52.5</v>
      </c>
    </row>
    <row r="427">
      <c r="A427" s="13" t="str">
        <f>IFERROR(__xludf.DUMMYFUNCTION("""COMPUTED_VALUE"""),"ORDER1575")</f>
        <v>ORDER1575</v>
      </c>
      <c r="B427" s="13" t="str">
        <f>VLOOKUP(A427,WN!$A$2:$C$2001,3,false)</f>
        <v>CUST6210</v>
      </c>
      <c r="C427" s="14">
        <f>VLOOKUP(A427,WN!$A$2:$F$2001,2,false)</f>
        <v>45426</v>
      </c>
      <c r="D427" s="15">
        <f>SUMIFS(WN!$F$2:$F$2001,WN!$A$2:$A$2001,A427)</f>
        <v>185</v>
      </c>
    </row>
    <row r="428">
      <c r="A428" s="13" t="str">
        <f>IFERROR(__xludf.DUMMYFUNCTION("""COMPUTED_VALUE"""),"ORDER1574")</f>
        <v>ORDER1574</v>
      </c>
      <c r="B428" s="13" t="str">
        <f>VLOOKUP(A428,WN!$A$2:$C$2001,3,false)</f>
        <v>CUST2832</v>
      </c>
      <c r="C428" s="14">
        <f>VLOOKUP(A428,WN!$A$2:$F$2001,2,false)</f>
        <v>45426</v>
      </c>
      <c r="D428" s="15">
        <f>SUMIFS(WN!$F$2:$F$2001,WN!$A$2:$A$2001,A428)</f>
        <v>172.5</v>
      </c>
    </row>
    <row r="429">
      <c r="A429" s="13" t="str">
        <f>IFERROR(__xludf.DUMMYFUNCTION("""COMPUTED_VALUE"""),"ORDER1573")</f>
        <v>ORDER1573</v>
      </c>
      <c r="B429" s="13" t="str">
        <f>VLOOKUP(A429,WN!$A$2:$C$2001,3,false)</f>
        <v>CUST4788</v>
      </c>
      <c r="C429" s="14">
        <f>VLOOKUP(A429,WN!$A$2:$F$2001,2,false)</f>
        <v>45426</v>
      </c>
      <c r="D429" s="15">
        <f>SUMIFS(WN!$F$2:$F$2001,WN!$A$2:$A$2001,A429)</f>
        <v>105</v>
      </c>
    </row>
    <row r="430">
      <c r="A430" s="13" t="str">
        <f>IFERROR(__xludf.DUMMYFUNCTION("""COMPUTED_VALUE"""),"ORDER1572")</f>
        <v>ORDER1572</v>
      </c>
      <c r="B430" s="13" t="str">
        <f>VLOOKUP(A430,WN!$A$2:$C$2001,3,false)</f>
        <v>CUST4475</v>
      </c>
      <c r="C430" s="14">
        <f>VLOOKUP(A430,WN!$A$2:$F$2001,2,false)</f>
        <v>45425</v>
      </c>
      <c r="D430" s="15">
        <f>SUMIFS(WN!$F$2:$F$2001,WN!$A$2:$A$2001,A430)</f>
        <v>70</v>
      </c>
    </row>
    <row r="431">
      <c r="A431" s="13" t="str">
        <f>IFERROR(__xludf.DUMMYFUNCTION("""COMPUTED_VALUE"""),"ORDER1571")</f>
        <v>ORDER1571</v>
      </c>
      <c r="B431" s="13" t="str">
        <f>VLOOKUP(A431,WN!$A$2:$C$2001,3,false)</f>
        <v>CUST7909</v>
      </c>
      <c r="C431" s="14">
        <f>VLOOKUP(A431,WN!$A$2:$F$2001,2,false)</f>
        <v>45425</v>
      </c>
      <c r="D431" s="15">
        <f>SUMIFS(WN!$F$2:$F$2001,WN!$A$2:$A$2001,A431)</f>
        <v>140</v>
      </c>
    </row>
    <row r="432">
      <c r="A432" s="13" t="str">
        <f>IFERROR(__xludf.DUMMYFUNCTION("""COMPUTED_VALUE"""),"ORDER1570")</f>
        <v>ORDER1570</v>
      </c>
      <c r="B432" s="13" t="str">
        <f>VLOOKUP(A432,WN!$A$2:$C$2001,3,false)</f>
        <v>CUST8484</v>
      </c>
      <c r="C432" s="14">
        <f>VLOOKUP(A432,WN!$A$2:$F$2001,2,false)</f>
        <v>45425</v>
      </c>
      <c r="D432" s="15">
        <f>SUMIFS(WN!$F$2:$F$2001,WN!$A$2:$A$2001,A432)</f>
        <v>80</v>
      </c>
    </row>
    <row r="433">
      <c r="A433" s="13" t="str">
        <f>IFERROR(__xludf.DUMMYFUNCTION("""COMPUTED_VALUE"""),"ORDER1569")</f>
        <v>ORDER1569</v>
      </c>
      <c r="B433" s="13" t="str">
        <f>VLOOKUP(A433,WN!$A$2:$C$2001,3,false)</f>
        <v>CUST6963</v>
      </c>
      <c r="C433" s="14">
        <f>VLOOKUP(A433,WN!$A$2:$F$2001,2,false)</f>
        <v>45425</v>
      </c>
      <c r="D433" s="15">
        <f>SUMIFS(WN!$F$2:$F$2001,WN!$A$2:$A$2001,A433)</f>
        <v>110</v>
      </c>
    </row>
    <row r="434">
      <c r="A434" s="13" t="str">
        <f>IFERROR(__xludf.DUMMYFUNCTION("""COMPUTED_VALUE"""),"ORDER1568")</f>
        <v>ORDER1568</v>
      </c>
      <c r="B434" s="13" t="str">
        <f>VLOOKUP(A434,WN!$A$2:$C$2001,3,false)</f>
        <v>CUST8836</v>
      </c>
      <c r="C434" s="14">
        <f>VLOOKUP(A434,WN!$A$2:$F$2001,2,false)</f>
        <v>45425</v>
      </c>
      <c r="D434" s="15">
        <f>SUMIFS(WN!$F$2:$F$2001,WN!$A$2:$A$2001,A434)</f>
        <v>200</v>
      </c>
    </row>
    <row r="435">
      <c r="A435" s="13" t="str">
        <f>IFERROR(__xludf.DUMMYFUNCTION("""COMPUTED_VALUE"""),"ORDER1567")</f>
        <v>ORDER1567</v>
      </c>
      <c r="B435" s="13" t="str">
        <f>VLOOKUP(A435,WN!$A$2:$C$2001,3,false)</f>
        <v>CUST8836</v>
      </c>
      <c r="C435" s="14">
        <f>VLOOKUP(A435,WN!$A$2:$F$2001,2,false)</f>
        <v>45425</v>
      </c>
      <c r="D435" s="15">
        <f>SUMIFS(WN!$F$2:$F$2001,WN!$A$2:$A$2001,A435)</f>
        <v>40</v>
      </c>
    </row>
    <row r="436">
      <c r="A436" s="13" t="str">
        <f>IFERROR(__xludf.DUMMYFUNCTION("""COMPUTED_VALUE"""),"ORDER1566")</f>
        <v>ORDER1566</v>
      </c>
      <c r="B436" s="13" t="str">
        <f>VLOOKUP(A436,WN!$A$2:$C$2001,3,false)</f>
        <v>CUST4982</v>
      </c>
      <c r="C436" s="14">
        <f>VLOOKUP(A436,WN!$A$2:$F$2001,2,false)</f>
        <v>45425</v>
      </c>
      <c r="D436" s="15">
        <f>SUMIFS(WN!$F$2:$F$2001,WN!$A$2:$A$2001,A436)</f>
        <v>52.5</v>
      </c>
    </row>
    <row r="437">
      <c r="A437" s="13" t="str">
        <f>IFERROR(__xludf.DUMMYFUNCTION("""COMPUTED_VALUE"""),"ORDER1565")</f>
        <v>ORDER1565</v>
      </c>
      <c r="B437" s="13" t="str">
        <f>VLOOKUP(A437,WN!$A$2:$C$2001,3,false)</f>
        <v>CUST4759</v>
      </c>
      <c r="C437" s="14">
        <f>VLOOKUP(A437,WN!$A$2:$F$2001,2,false)</f>
        <v>45425</v>
      </c>
      <c r="D437" s="15">
        <f>SUMIFS(WN!$F$2:$F$2001,WN!$A$2:$A$2001,A437)</f>
        <v>185</v>
      </c>
    </row>
    <row r="438">
      <c r="A438" s="13" t="str">
        <f>IFERROR(__xludf.DUMMYFUNCTION("""COMPUTED_VALUE"""),"ORDER1564")</f>
        <v>ORDER1564</v>
      </c>
      <c r="B438" s="13" t="str">
        <f>VLOOKUP(A438,WN!$A$2:$C$2001,3,false)</f>
        <v>CUST2679</v>
      </c>
      <c r="C438" s="14">
        <f>VLOOKUP(A438,WN!$A$2:$F$2001,2,false)</f>
        <v>45425</v>
      </c>
      <c r="D438" s="15">
        <f>SUMIFS(WN!$F$2:$F$2001,WN!$A$2:$A$2001,A438)</f>
        <v>97.5</v>
      </c>
    </row>
    <row r="439">
      <c r="A439" s="13" t="str">
        <f>IFERROR(__xludf.DUMMYFUNCTION("""COMPUTED_VALUE"""),"ORDER1563")</f>
        <v>ORDER1563</v>
      </c>
      <c r="B439" s="13" t="str">
        <f>VLOOKUP(A439,WN!$A$2:$C$2001,3,false)</f>
        <v>CUST4765</v>
      </c>
      <c r="C439" s="14">
        <f>VLOOKUP(A439,WN!$A$2:$F$2001,2,false)</f>
        <v>45425</v>
      </c>
      <c r="D439" s="15">
        <f>SUMIFS(WN!$F$2:$F$2001,WN!$A$2:$A$2001,A439)</f>
        <v>105</v>
      </c>
    </row>
    <row r="440">
      <c r="A440" s="13" t="str">
        <f>IFERROR(__xludf.DUMMYFUNCTION("""COMPUTED_VALUE"""),"ORDER1562")</f>
        <v>ORDER1562</v>
      </c>
      <c r="B440" s="13" t="str">
        <f>VLOOKUP(A440,WN!$A$2:$C$2001,3,false)</f>
        <v>CUST4271</v>
      </c>
      <c r="C440" s="14">
        <f>VLOOKUP(A440,WN!$A$2:$F$2001,2,false)</f>
        <v>45425</v>
      </c>
      <c r="D440" s="15">
        <f>SUMIFS(WN!$F$2:$F$2001,WN!$A$2:$A$2001,A440)</f>
        <v>70</v>
      </c>
    </row>
    <row r="441">
      <c r="A441" s="13" t="str">
        <f>IFERROR(__xludf.DUMMYFUNCTION("""COMPUTED_VALUE"""),"ORDER1561")</f>
        <v>ORDER1561</v>
      </c>
      <c r="B441" s="13" t="str">
        <f>VLOOKUP(A441,WN!$A$2:$C$2001,3,false)</f>
        <v>CUST1514</v>
      </c>
      <c r="C441" s="14">
        <f>VLOOKUP(A441,WN!$A$2:$F$2001,2,false)</f>
        <v>45425</v>
      </c>
      <c r="D441" s="15">
        <f>SUMIFS(WN!$F$2:$F$2001,WN!$A$2:$A$2001,A441)</f>
        <v>230</v>
      </c>
    </row>
    <row r="442">
      <c r="A442" s="13" t="str">
        <f>IFERROR(__xludf.DUMMYFUNCTION("""COMPUTED_VALUE"""),"ORDER1560")</f>
        <v>ORDER1560</v>
      </c>
      <c r="B442" s="13" t="str">
        <f>VLOOKUP(A442,WN!$A$2:$C$2001,3,false)</f>
        <v>CUST5687</v>
      </c>
      <c r="C442" s="14">
        <f>VLOOKUP(A442,WN!$A$2:$F$2001,2,false)</f>
        <v>45425</v>
      </c>
      <c r="D442" s="15">
        <f>SUMIFS(WN!$F$2:$F$2001,WN!$A$2:$A$2001,A442)</f>
        <v>140</v>
      </c>
    </row>
    <row r="443">
      <c r="A443" s="13" t="str">
        <f>IFERROR(__xludf.DUMMYFUNCTION("""COMPUTED_VALUE"""),"ORDER1559")</f>
        <v>ORDER1559</v>
      </c>
      <c r="B443" s="13" t="str">
        <f>VLOOKUP(A443,WN!$A$2:$C$2001,3,false)</f>
        <v>CUST4675</v>
      </c>
      <c r="C443" s="14">
        <f>VLOOKUP(A443,WN!$A$2:$F$2001,2,false)</f>
        <v>45425</v>
      </c>
      <c r="D443" s="15">
        <f>SUMIFS(WN!$F$2:$F$2001,WN!$A$2:$A$2001,A443)</f>
        <v>110</v>
      </c>
    </row>
    <row r="444">
      <c r="A444" s="13" t="str">
        <f>IFERROR(__xludf.DUMMYFUNCTION("""COMPUTED_VALUE"""),"ORDER1558")</f>
        <v>ORDER1558</v>
      </c>
      <c r="B444" s="13" t="str">
        <f>VLOOKUP(A444,WN!$A$2:$C$2001,3,false)</f>
        <v>CUST1509</v>
      </c>
      <c r="C444" s="14">
        <f>VLOOKUP(A444,WN!$A$2:$F$2001,2,false)</f>
        <v>45425</v>
      </c>
      <c r="D444" s="15">
        <f>SUMIFS(WN!$F$2:$F$2001,WN!$A$2:$A$2001,A444)</f>
        <v>200</v>
      </c>
    </row>
    <row r="445">
      <c r="A445" s="13" t="str">
        <f>IFERROR(__xludf.DUMMYFUNCTION("""COMPUTED_VALUE"""),"ORDER1557")</f>
        <v>ORDER1557</v>
      </c>
      <c r="B445" s="13" t="str">
        <f>VLOOKUP(A445,WN!$A$2:$C$2001,3,false)</f>
        <v>CUST1960</v>
      </c>
      <c r="C445" s="14">
        <f>VLOOKUP(A445,WN!$A$2:$F$2001,2,false)</f>
        <v>45425</v>
      </c>
      <c r="D445" s="15">
        <f>SUMIFS(WN!$F$2:$F$2001,WN!$A$2:$A$2001,A445)</f>
        <v>65</v>
      </c>
    </row>
    <row r="446">
      <c r="A446" s="13" t="str">
        <f>IFERROR(__xludf.DUMMYFUNCTION("""COMPUTED_VALUE"""),"ORDER1556")</f>
        <v>ORDER1556</v>
      </c>
      <c r="B446" s="13" t="str">
        <f>VLOOKUP(A446,WN!$A$2:$C$2001,3,false)</f>
        <v>CUST6570</v>
      </c>
      <c r="C446" s="14">
        <f>VLOOKUP(A446,WN!$A$2:$F$2001,2,false)</f>
        <v>45424</v>
      </c>
      <c r="D446" s="15">
        <f>SUMIFS(WN!$F$2:$F$2001,WN!$A$2:$A$2001,A446)</f>
        <v>65</v>
      </c>
    </row>
    <row r="447">
      <c r="A447" s="13" t="str">
        <f>IFERROR(__xludf.DUMMYFUNCTION("""COMPUTED_VALUE"""),"ORDER1555")</f>
        <v>ORDER1555</v>
      </c>
      <c r="B447" s="13" t="str">
        <f>VLOOKUP(A447,WN!$A$2:$C$2001,3,false)</f>
        <v>CUST2527</v>
      </c>
      <c r="C447" s="14">
        <f>VLOOKUP(A447,WN!$A$2:$F$2001,2,false)</f>
        <v>45424</v>
      </c>
      <c r="D447" s="15">
        <f>SUMIFS(WN!$F$2:$F$2001,WN!$A$2:$A$2001,A447)</f>
        <v>245</v>
      </c>
    </row>
    <row r="448">
      <c r="A448" s="13" t="str">
        <f>IFERROR(__xludf.DUMMYFUNCTION("""COMPUTED_VALUE"""),"ORDER1554")</f>
        <v>ORDER1554</v>
      </c>
      <c r="B448" s="13" t="str">
        <f>VLOOKUP(A448,WN!$A$2:$C$2001,3,false)</f>
        <v>CUST6228</v>
      </c>
      <c r="C448" s="14">
        <f>VLOOKUP(A448,WN!$A$2:$F$2001,2,false)</f>
        <v>45424</v>
      </c>
      <c r="D448" s="15">
        <f>SUMIFS(WN!$F$2:$F$2001,WN!$A$2:$A$2001,A448)</f>
        <v>120</v>
      </c>
    </row>
    <row r="449">
      <c r="A449" s="13" t="str">
        <f>IFERROR(__xludf.DUMMYFUNCTION("""COMPUTED_VALUE"""),"ORDER1553")</f>
        <v>ORDER1553</v>
      </c>
      <c r="B449" s="13" t="str">
        <f>VLOOKUP(A449,WN!$A$2:$C$2001,3,false)</f>
        <v>CUST2982</v>
      </c>
      <c r="C449" s="14">
        <f>VLOOKUP(A449,WN!$A$2:$F$2001,2,false)</f>
        <v>45424</v>
      </c>
      <c r="D449" s="15">
        <f>SUMIFS(WN!$F$2:$F$2001,WN!$A$2:$A$2001,A449)</f>
        <v>150</v>
      </c>
    </row>
    <row r="450">
      <c r="A450" s="13" t="str">
        <f>IFERROR(__xludf.DUMMYFUNCTION("""COMPUTED_VALUE"""),"ORDER1552")</f>
        <v>ORDER1552</v>
      </c>
      <c r="B450" s="13" t="str">
        <f>VLOOKUP(A450,WN!$A$2:$C$2001,3,false)</f>
        <v>CUST4485</v>
      </c>
      <c r="C450" s="14">
        <f>VLOOKUP(A450,WN!$A$2:$F$2001,2,false)</f>
        <v>45424</v>
      </c>
      <c r="D450" s="15">
        <f>SUMIFS(WN!$F$2:$F$2001,WN!$A$2:$A$2001,A450)</f>
        <v>70</v>
      </c>
    </row>
    <row r="451">
      <c r="A451" s="13" t="str">
        <f>IFERROR(__xludf.DUMMYFUNCTION("""COMPUTED_VALUE"""),"ORDER1551")</f>
        <v>ORDER1551</v>
      </c>
      <c r="B451" s="13" t="str">
        <f>VLOOKUP(A451,WN!$A$2:$C$2001,3,false)</f>
        <v>CUST4022</v>
      </c>
      <c r="C451" s="14">
        <f>VLOOKUP(A451,WN!$A$2:$F$2001,2,false)</f>
        <v>45424</v>
      </c>
      <c r="D451" s="15">
        <f>SUMIFS(WN!$F$2:$F$2001,WN!$A$2:$A$2001,A451)</f>
        <v>190</v>
      </c>
    </row>
    <row r="452">
      <c r="A452" s="13" t="str">
        <f>IFERROR(__xludf.DUMMYFUNCTION("""COMPUTED_VALUE"""),"ORDER1550")</f>
        <v>ORDER1550</v>
      </c>
      <c r="B452" s="13" t="str">
        <f>VLOOKUP(A452,WN!$A$2:$C$2001,3,false)</f>
        <v>CUST2188</v>
      </c>
      <c r="C452" s="14">
        <f>VLOOKUP(A452,WN!$A$2:$F$2001,2,false)</f>
        <v>45424</v>
      </c>
      <c r="D452" s="15">
        <f>SUMIFS(WN!$F$2:$F$2001,WN!$A$2:$A$2001,A452)</f>
        <v>140</v>
      </c>
    </row>
    <row r="453">
      <c r="A453" s="13" t="str">
        <f>IFERROR(__xludf.DUMMYFUNCTION("""COMPUTED_VALUE"""),"ORDER1549")</f>
        <v>ORDER1549</v>
      </c>
      <c r="B453" s="13" t="str">
        <f>VLOOKUP(A453,WN!$A$2:$C$2001,3,false)</f>
        <v>CUST2124</v>
      </c>
      <c r="C453" s="14">
        <f>VLOOKUP(A453,WN!$A$2:$F$2001,2,false)</f>
        <v>45423</v>
      </c>
      <c r="D453" s="15">
        <f>SUMIFS(WN!$F$2:$F$2001,WN!$A$2:$A$2001,A453)</f>
        <v>70</v>
      </c>
    </row>
    <row r="454">
      <c r="A454" s="13" t="str">
        <f>IFERROR(__xludf.DUMMYFUNCTION("""COMPUTED_VALUE"""),"ORDER1548")</f>
        <v>ORDER1548</v>
      </c>
      <c r="B454" s="13" t="str">
        <f>VLOOKUP(A454,WN!$A$2:$C$2001,3,false)</f>
        <v>CUST8814</v>
      </c>
      <c r="C454" s="14">
        <f>VLOOKUP(A454,WN!$A$2:$F$2001,2,false)</f>
        <v>45423</v>
      </c>
      <c r="D454" s="15">
        <f>SUMIFS(WN!$F$2:$F$2001,WN!$A$2:$A$2001,A454)</f>
        <v>275</v>
      </c>
    </row>
    <row r="455">
      <c r="A455" s="13" t="str">
        <f>IFERROR(__xludf.DUMMYFUNCTION("""COMPUTED_VALUE"""),"ORDER1547")</f>
        <v>ORDER1547</v>
      </c>
      <c r="B455" s="13" t="str">
        <f>VLOOKUP(A455,WN!$A$2:$C$2001,3,false)</f>
        <v>CUST7909</v>
      </c>
      <c r="C455" s="14">
        <f>VLOOKUP(A455,WN!$A$2:$F$2001,2,false)</f>
        <v>45423</v>
      </c>
      <c r="D455" s="15">
        <f>SUMIFS(WN!$F$2:$F$2001,WN!$A$2:$A$2001,A455)</f>
        <v>40</v>
      </c>
    </row>
    <row r="456">
      <c r="A456" s="13" t="str">
        <f>IFERROR(__xludf.DUMMYFUNCTION("""COMPUTED_VALUE"""),"ORDER1546")</f>
        <v>ORDER1546</v>
      </c>
      <c r="B456" s="13" t="str">
        <f>VLOOKUP(A456,WN!$A$2:$C$2001,3,false)</f>
        <v>CUST2234</v>
      </c>
      <c r="C456" s="14">
        <f>VLOOKUP(A456,WN!$A$2:$F$2001,2,false)</f>
        <v>45423</v>
      </c>
      <c r="D456" s="15">
        <f>SUMIFS(WN!$F$2:$F$2001,WN!$A$2:$A$2001,A456)</f>
        <v>52.5</v>
      </c>
    </row>
    <row r="457">
      <c r="A457" s="13" t="str">
        <f>IFERROR(__xludf.DUMMYFUNCTION("""COMPUTED_VALUE"""),"ORDER1545")</f>
        <v>ORDER1545</v>
      </c>
      <c r="B457" s="13" t="str">
        <f>VLOOKUP(A457,WN!$A$2:$C$2001,3,false)</f>
        <v>CUST8449</v>
      </c>
      <c r="C457" s="14">
        <f>VLOOKUP(A457,WN!$A$2:$F$2001,2,false)</f>
        <v>45423</v>
      </c>
      <c r="D457" s="15">
        <f>SUMIFS(WN!$F$2:$F$2001,WN!$A$2:$A$2001,A457)</f>
        <v>185</v>
      </c>
    </row>
    <row r="458">
      <c r="A458" s="13" t="str">
        <f>IFERROR(__xludf.DUMMYFUNCTION("""COMPUTED_VALUE"""),"ORDER1544")</f>
        <v>ORDER1544</v>
      </c>
      <c r="B458" s="13" t="str">
        <f>VLOOKUP(A458,WN!$A$2:$C$2001,3,false)</f>
        <v>CUST1502</v>
      </c>
      <c r="C458" s="14">
        <f>VLOOKUP(A458,WN!$A$2:$F$2001,2,false)</f>
        <v>45423</v>
      </c>
      <c r="D458" s="15">
        <f>SUMIFS(WN!$F$2:$F$2001,WN!$A$2:$A$2001,A458)</f>
        <v>172.5</v>
      </c>
    </row>
    <row r="459">
      <c r="A459" s="13" t="str">
        <f>IFERROR(__xludf.DUMMYFUNCTION("""COMPUTED_VALUE"""),"ORDER1543")</f>
        <v>ORDER1543</v>
      </c>
      <c r="B459" s="13" t="str">
        <f>VLOOKUP(A459,WN!$A$2:$C$2001,3,false)</f>
        <v>CUST9482</v>
      </c>
      <c r="C459" s="14">
        <f>VLOOKUP(A459,WN!$A$2:$F$2001,2,false)</f>
        <v>45423</v>
      </c>
      <c r="D459" s="15">
        <f>SUMIFS(WN!$F$2:$F$2001,WN!$A$2:$A$2001,A459)</f>
        <v>105</v>
      </c>
    </row>
    <row r="460">
      <c r="A460" s="13" t="str">
        <f>IFERROR(__xludf.DUMMYFUNCTION("""COMPUTED_VALUE"""),"ORDER1542")</f>
        <v>ORDER1542</v>
      </c>
      <c r="B460" s="13" t="str">
        <f>VLOOKUP(A460,WN!$A$2:$C$2001,3,false)</f>
        <v>CUST4982</v>
      </c>
      <c r="C460" s="14">
        <f>VLOOKUP(A460,WN!$A$2:$F$2001,2,false)</f>
        <v>45423</v>
      </c>
      <c r="D460" s="15">
        <f>SUMIFS(WN!$F$2:$F$2001,WN!$A$2:$A$2001,A460)</f>
        <v>70</v>
      </c>
    </row>
    <row r="461">
      <c r="A461" s="13" t="str">
        <f>IFERROR(__xludf.DUMMYFUNCTION("""COMPUTED_VALUE"""),"ORDER1541")</f>
        <v>ORDER1541</v>
      </c>
      <c r="B461" s="13" t="str">
        <f>VLOOKUP(A461,WN!$A$2:$C$2001,3,false)</f>
        <v>CUST6201</v>
      </c>
      <c r="C461" s="14">
        <f>VLOOKUP(A461,WN!$A$2:$F$2001,2,false)</f>
        <v>45423</v>
      </c>
      <c r="D461" s="15">
        <f>SUMIFS(WN!$F$2:$F$2001,WN!$A$2:$A$2001,A461)</f>
        <v>140</v>
      </c>
    </row>
    <row r="462">
      <c r="A462" s="13" t="str">
        <f>IFERROR(__xludf.DUMMYFUNCTION("""COMPUTED_VALUE"""),"ORDER1540")</f>
        <v>ORDER1540</v>
      </c>
      <c r="B462" s="13" t="str">
        <f>VLOOKUP(A462,WN!$A$2:$C$2001,3,false)</f>
        <v>CUST8836</v>
      </c>
      <c r="C462" s="14">
        <f>VLOOKUP(A462,WN!$A$2:$F$2001,2,false)</f>
        <v>45423</v>
      </c>
      <c r="D462" s="15">
        <f>SUMIFS(WN!$F$2:$F$2001,WN!$A$2:$A$2001,A462)</f>
        <v>100</v>
      </c>
    </row>
    <row r="463">
      <c r="A463" s="13" t="str">
        <f>IFERROR(__xludf.DUMMYFUNCTION("""COMPUTED_VALUE"""),"ORDER1539")</f>
        <v>ORDER1539</v>
      </c>
      <c r="B463" s="13" t="str">
        <f>VLOOKUP(A463,WN!$A$2:$C$2001,3,false)</f>
        <v>CUST2970</v>
      </c>
      <c r="C463" s="14">
        <f>VLOOKUP(A463,WN!$A$2:$F$2001,2,false)</f>
        <v>45423</v>
      </c>
      <c r="D463" s="15">
        <f>SUMIFS(WN!$F$2:$F$2001,WN!$A$2:$A$2001,A463)</f>
        <v>70</v>
      </c>
    </row>
    <row r="464">
      <c r="A464" s="13" t="str">
        <f>IFERROR(__xludf.DUMMYFUNCTION("""COMPUTED_VALUE"""),"ORDER1538")</f>
        <v>ORDER1538</v>
      </c>
      <c r="B464" s="13" t="str">
        <f>VLOOKUP(A464,WN!$A$2:$C$2001,3,false)</f>
        <v>CUST8105</v>
      </c>
      <c r="C464" s="14">
        <f>VLOOKUP(A464,WN!$A$2:$F$2001,2,false)</f>
        <v>45423</v>
      </c>
      <c r="D464" s="15">
        <f>SUMIFS(WN!$F$2:$F$2001,WN!$A$2:$A$2001,A464)</f>
        <v>200</v>
      </c>
    </row>
    <row r="465">
      <c r="A465" s="13" t="str">
        <f>IFERROR(__xludf.DUMMYFUNCTION("""COMPUTED_VALUE"""),"ORDER1537")</f>
        <v>ORDER1537</v>
      </c>
      <c r="B465" s="13" t="str">
        <f>VLOOKUP(A465,WN!$A$2:$C$2001,3,false)</f>
        <v>CUST8951</v>
      </c>
      <c r="C465" s="14">
        <f>VLOOKUP(A465,WN!$A$2:$F$2001,2,false)</f>
        <v>45423</v>
      </c>
      <c r="D465" s="15">
        <f>SUMIFS(WN!$F$2:$F$2001,WN!$A$2:$A$2001,A465)</f>
        <v>55</v>
      </c>
    </row>
    <row r="466">
      <c r="A466" s="13" t="str">
        <f>IFERROR(__xludf.DUMMYFUNCTION("""COMPUTED_VALUE"""),"ORDER1536")</f>
        <v>ORDER1536</v>
      </c>
      <c r="B466" s="13" t="str">
        <f>VLOOKUP(A466,WN!$A$2:$C$2001,3,false)</f>
        <v>CUST5067</v>
      </c>
      <c r="C466" s="14">
        <f>VLOOKUP(A466,WN!$A$2:$F$2001,2,false)</f>
        <v>45423</v>
      </c>
      <c r="D466" s="15">
        <f>SUMIFS(WN!$F$2:$F$2001,WN!$A$2:$A$2001,A466)</f>
        <v>92.5</v>
      </c>
    </row>
    <row r="467">
      <c r="A467" s="13" t="str">
        <f>IFERROR(__xludf.DUMMYFUNCTION("""COMPUTED_VALUE"""),"ORDER1535")</f>
        <v>ORDER1535</v>
      </c>
      <c r="B467" s="13" t="str">
        <f>VLOOKUP(A467,WN!$A$2:$C$2001,3,false)</f>
        <v>CUST6818</v>
      </c>
      <c r="C467" s="14">
        <f>VLOOKUP(A467,WN!$A$2:$F$2001,2,false)</f>
        <v>45423</v>
      </c>
      <c r="D467" s="15">
        <f>SUMIFS(WN!$F$2:$F$2001,WN!$A$2:$A$2001,A467)</f>
        <v>185</v>
      </c>
    </row>
    <row r="468">
      <c r="A468" s="13" t="str">
        <f>IFERROR(__xludf.DUMMYFUNCTION("""COMPUTED_VALUE"""),"ORDER1534")</f>
        <v>ORDER1534</v>
      </c>
      <c r="B468" s="13" t="str">
        <f>VLOOKUP(A468,WN!$A$2:$C$2001,3,false)</f>
        <v>CUST2679</v>
      </c>
      <c r="C468" s="14">
        <f>VLOOKUP(A468,WN!$A$2:$F$2001,2,false)</f>
        <v>45423</v>
      </c>
      <c r="D468" s="15">
        <f>SUMIFS(WN!$F$2:$F$2001,WN!$A$2:$A$2001,A468)</f>
        <v>97.5</v>
      </c>
    </row>
    <row r="469">
      <c r="A469" s="13" t="str">
        <f>IFERROR(__xludf.DUMMYFUNCTION("""COMPUTED_VALUE"""),"ORDER1533")</f>
        <v>ORDER1533</v>
      </c>
      <c r="B469" s="13" t="str">
        <f>VLOOKUP(A469,WN!$A$2:$C$2001,3,false)</f>
        <v>CUST4982</v>
      </c>
      <c r="C469" s="14">
        <f>VLOOKUP(A469,WN!$A$2:$F$2001,2,false)</f>
        <v>45423</v>
      </c>
      <c r="D469" s="15">
        <f>SUMIFS(WN!$F$2:$F$2001,WN!$A$2:$A$2001,A469)</f>
        <v>105</v>
      </c>
    </row>
    <row r="470">
      <c r="A470" s="13" t="str">
        <f>IFERROR(__xludf.DUMMYFUNCTION("""COMPUTED_VALUE"""),"ORDER1532")</f>
        <v>ORDER1532</v>
      </c>
      <c r="B470" s="13" t="str">
        <f>VLOOKUP(A470,WN!$A$2:$C$2001,3,false)</f>
        <v>CUST3153</v>
      </c>
      <c r="C470" s="14">
        <f>VLOOKUP(A470,WN!$A$2:$F$2001,2,false)</f>
        <v>45422</v>
      </c>
      <c r="D470" s="15">
        <f>SUMIFS(WN!$F$2:$F$2001,WN!$A$2:$A$2001,A470)</f>
        <v>70</v>
      </c>
    </row>
    <row r="471">
      <c r="A471" s="13" t="str">
        <f>IFERROR(__xludf.DUMMYFUNCTION("""COMPUTED_VALUE"""),"ORDER1531")</f>
        <v>ORDER1531</v>
      </c>
      <c r="B471" s="13" t="str">
        <f>VLOOKUP(A471,WN!$A$2:$C$2001,3,false)</f>
        <v>CUST7984</v>
      </c>
      <c r="C471" s="14">
        <f>VLOOKUP(A471,WN!$A$2:$F$2001,2,false)</f>
        <v>45422</v>
      </c>
      <c r="D471" s="15">
        <f>SUMIFS(WN!$F$2:$F$2001,WN!$A$2:$A$2001,A471)</f>
        <v>190</v>
      </c>
    </row>
    <row r="472">
      <c r="A472" s="13" t="str">
        <f>IFERROR(__xludf.DUMMYFUNCTION("""COMPUTED_VALUE"""),"ORDER1530")</f>
        <v>ORDER1530</v>
      </c>
      <c r="B472" s="13" t="str">
        <f>VLOOKUP(A472,WN!$A$2:$C$2001,3,false)</f>
        <v>CUST5670</v>
      </c>
      <c r="C472" s="14">
        <f>VLOOKUP(A472,WN!$A$2:$F$2001,2,false)</f>
        <v>45422</v>
      </c>
      <c r="D472" s="15">
        <f>SUMIFS(WN!$F$2:$F$2001,WN!$A$2:$A$2001,A472)</f>
        <v>80</v>
      </c>
    </row>
    <row r="473">
      <c r="A473" s="13" t="str">
        <f>IFERROR(__xludf.DUMMYFUNCTION("""COMPUTED_VALUE"""),"ORDER1529")</f>
        <v>ORDER1529</v>
      </c>
      <c r="B473" s="13" t="str">
        <f>VLOOKUP(A473,WN!$A$2:$C$2001,3,false)</f>
        <v>CUST8724</v>
      </c>
      <c r="C473" s="14">
        <f>VLOOKUP(A473,WN!$A$2:$F$2001,2,false)</f>
        <v>45422</v>
      </c>
      <c r="D473" s="15">
        <f>SUMIFS(WN!$F$2:$F$2001,WN!$A$2:$A$2001,A473)</f>
        <v>70</v>
      </c>
    </row>
    <row r="474">
      <c r="A474" s="13" t="str">
        <f>IFERROR(__xludf.DUMMYFUNCTION("""COMPUTED_VALUE"""),"ORDER1528")</f>
        <v>ORDER1528</v>
      </c>
      <c r="B474" s="13" t="str">
        <f>VLOOKUP(A474,WN!$A$2:$C$2001,3,false)</f>
        <v>CUST9148</v>
      </c>
      <c r="C474" s="14">
        <f>VLOOKUP(A474,WN!$A$2:$F$2001,2,false)</f>
        <v>45422</v>
      </c>
      <c r="D474" s="15">
        <f>SUMIFS(WN!$F$2:$F$2001,WN!$A$2:$A$2001,A474)</f>
        <v>200</v>
      </c>
    </row>
    <row r="475">
      <c r="A475" s="13" t="str">
        <f>IFERROR(__xludf.DUMMYFUNCTION("""COMPUTED_VALUE"""),"ORDER1527")</f>
        <v>ORDER1527</v>
      </c>
      <c r="B475" s="13" t="str">
        <f>VLOOKUP(A475,WN!$A$2:$C$2001,3,false)</f>
        <v>CUST8317</v>
      </c>
      <c r="C475" s="14">
        <f>VLOOKUP(A475,WN!$A$2:$F$2001,2,false)</f>
        <v>45422</v>
      </c>
      <c r="D475" s="15">
        <f>SUMIFS(WN!$F$2:$F$2001,WN!$A$2:$A$2001,A475)</f>
        <v>80</v>
      </c>
    </row>
    <row r="476">
      <c r="A476" s="13" t="str">
        <f>IFERROR(__xludf.DUMMYFUNCTION("""COMPUTED_VALUE"""),"ORDER1526")</f>
        <v>ORDER1526</v>
      </c>
      <c r="B476" s="13" t="str">
        <f>VLOOKUP(A476,WN!$A$2:$C$2001,3,false)</f>
        <v>CUST8814</v>
      </c>
      <c r="C476" s="14">
        <f>VLOOKUP(A476,WN!$A$2:$F$2001,2,false)</f>
        <v>45422</v>
      </c>
      <c r="D476" s="15">
        <f>SUMIFS(WN!$F$2:$F$2001,WN!$A$2:$A$2001,A476)</f>
        <v>52.5</v>
      </c>
    </row>
    <row r="477">
      <c r="A477" s="13" t="str">
        <f>IFERROR(__xludf.DUMMYFUNCTION("""COMPUTED_VALUE"""),"ORDER1525")</f>
        <v>ORDER1525</v>
      </c>
      <c r="B477" s="13" t="str">
        <f>VLOOKUP(A477,WN!$A$2:$C$2001,3,false)</f>
        <v>CUST3267</v>
      </c>
      <c r="C477" s="14">
        <f>VLOOKUP(A477,WN!$A$2:$F$2001,2,false)</f>
        <v>45422</v>
      </c>
      <c r="D477" s="15">
        <f>SUMIFS(WN!$F$2:$F$2001,WN!$A$2:$A$2001,A477)</f>
        <v>185</v>
      </c>
    </row>
    <row r="478">
      <c r="A478" s="13" t="str">
        <f>IFERROR(__xludf.DUMMYFUNCTION("""COMPUTED_VALUE"""),"ORDER1524")</f>
        <v>ORDER1524</v>
      </c>
      <c r="B478" s="13" t="str">
        <f>VLOOKUP(A478,WN!$A$2:$C$2001,3,false)</f>
        <v>CUST3392</v>
      </c>
      <c r="C478" s="14">
        <f>VLOOKUP(A478,WN!$A$2:$F$2001,2,false)</f>
        <v>45422</v>
      </c>
      <c r="D478" s="15">
        <f>SUMIFS(WN!$F$2:$F$2001,WN!$A$2:$A$2001,A478)</f>
        <v>120</v>
      </c>
    </row>
    <row r="479">
      <c r="A479" s="13" t="str">
        <f>IFERROR(__xludf.DUMMYFUNCTION("""COMPUTED_VALUE"""),"ORDER1523")</f>
        <v>ORDER1523</v>
      </c>
      <c r="B479" s="13" t="str">
        <f>VLOOKUP(A479,WN!$A$2:$C$2001,3,false)</f>
        <v>CUST2679</v>
      </c>
      <c r="C479" s="14">
        <f>VLOOKUP(A479,WN!$A$2:$F$2001,2,false)</f>
        <v>45422</v>
      </c>
      <c r="D479" s="15">
        <f>SUMIFS(WN!$F$2:$F$2001,WN!$A$2:$A$2001,A479)</f>
        <v>105</v>
      </c>
    </row>
    <row r="480">
      <c r="A480" s="13" t="str">
        <f>IFERROR(__xludf.DUMMYFUNCTION("""COMPUTED_VALUE"""),"ORDER1522")</f>
        <v>ORDER1522</v>
      </c>
      <c r="B480" s="13" t="str">
        <f>VLOOKUP(A480,WN!$A$2:$C$2001,3,false)</f>
        <v>CUST8622</v>
      </c>
      <c r="C480" s="14">
        <f>VLOOKUP(A480,WN!$A$2:$F$2001,2,false)</f>
        <v>45422</v>
      </c>
      <c r="D480" s="15">
        <f>SUMIFS(WN!$F$2:$F$2001,WN!$A$2:$A$2001,A480)</f>
        <v>140</v>
      </c>
    </row>
    <row r="481">
      <c r="A481" s="13" t="str">
        <f>IFERROR(__xludf.DUMMYFUNCTION("""COMPUTED_VALUE"""),"ORDER1521")</f>
        <v>ORDER1521</v>
      </c>
      <c r="B481" s="13" t="str">
        <f>VLOOKUP(A481,WN!$A$2:$C$2001,3,false)</f>
        <v>CUST2391</v>
      </c>
      <c r="C481" s="14">
        <f>VLOOKUP(A481,WN!$A$2:$F$2001,2,false)</f>
        <v>45422</v>
      </c>
      <c r="D481" s="15">
        <f>SUMIFS(WN!$F$2:$F$2001,WN!$A$2:$A$2001,A481)</f>
        <v>190</v>
      </c>
    </row>
    <row r="482">
      <c r="A482" s="13" t="str">
        <f>IFERROR(__xludf.DUMMYFUNCTION("""COMPUTED_VALUE"""),"ORDER1520")</f>
        <v>ORDER1520</v>
      </c>
      <c r="B482" s="13" t="str">
        <f>VLOOKUP(A482,WN!$A$2:$C$2001,3,false)</f>
        <v>CUST7862</v>
      </c>
      <c r="C482" s="14">
        <f>VLOOKUP(A482,WN!$A$2:$F$2001,2,false)</f>
        <v>45422</v>
      </c>
      <c r="D482" s="15">
        <f>SUMIFS(WN!$F$2:$F$2001,WN!$A$2:$A$2001,A482)</f>
        <v>80</v>
      </c>
    </row>
    <row r="483">
      <c r="A483" s="13" t="str">
        <f>IFERROR(__xludf.DUMMYFUNCTION("""COMPUTED_VALUE"""),"ORDER1519")</f>
        <v>ORDER1519</v>
      </c>
      <c r="B483" s="13" t="str">
        <f>VLOOKUP(A483,WN!$A$2:$C$2001,3,false)</f>
        <v>CUST8616</v>
      </c>
      <c r="C483" s="14">
        <f>VLOOKUP(A483,WN!$A$2:$F$2001,2,false)</f>
        <v>45422</v>
      </c>
      <c r="D483" s="15">
        <f>SUMIFS(WN!$F$2:$F$2001,WN!$A$2:$A$2001,A483)</f>
        <v>70</v>
      </c>
    </row>
    <row r="484">
      <c r="A484" s="13" t="str">
        <f>IFERROR(__xludf.DUMMYFUNCTION("""COMPUTED_VALUE"""),"ORDER1518")</f>
        <v>ORDER1518</v>
      </c>
      <c r="B484" s="13" t="str">
        <f>VLOOKUP(A484,WN!$A$2:$C$2001,3,false)</f>
        <v>CUST2624</v>
      </c>
      <c r="C484" s="14">
        <f>VLOOKUP(A484,WN!$A$2:$F$2001,2,false)</f>
        <v>45422</v>
      </c>
      <c r="D484" s="15">
        <f>SUMIFS(WN!$F$2:$F$2001,WN!$A$2:$A$2001,A484)</f>
        <v>325</v>
      </c>
    </row>
    <row r="485">
      <c r="A485" s="13" t="str">
        <f>IFERROR(__xludf.DUMMYFUNCTION("""COMPUTED_VALUE"""),"ORDER1517")</f>
        <v>ORDER1517</v>
      </c>
      <c r="B485" s="13" t="str">
        <f>VLOOKUP(A485,WN!$A$2:$C$2001,3,false)</f>
        <v>CUST2562</v>
      </c>
      <c r="C485" s="14">
        <f>VLOOKUP(A485,WN!$A$2:$F$2001,2,false)</f>
        <v>45422</v>
      </c>
      <c r="D485" s="15">
        <f>SUMIFS(WN!$F$2:$F$2001,WN!$A$2:$A$2001,A485)</f>
        <v>40</v>
      </c>
    </row>
    <row r="486">
      <c r="A486" s="13" t="str">
        <f>IFERROR(__xludf.DUMMYFUNCTION("""COMPUTED_VALUE"""),"ORDER1516")</f>
        <v>ORDER1516</v>
      </c>
      <c r="B486" s="13" t="str">
        <f>VLOOKUP(A486,WN!$A$2:$C$2001,3,false)</f>
        <v>CUST5107</v>
      </c>
      <c r="C486" s="14">
        <f>VLOOKUP(A486,WN!$A$2:$F$2001,2,false)</f>
        <v>45422</v>
      </c>
      <c r="D486" s="15">
        <f>SUMIFS(WN!$F$2:$F$2001,WN!$A$2:$A$2001,A486)</f>
        <v>52.5</v>
      </c>
    </row>
    <row r="487">
      <c r="A487" s="13" t="str">
        <f>IFERROR(__xludf.DUMMYFUNCTION("""COMPUTED_VALUE"""),"ORDER1515")</f>
        <v>ORDER1515</v>
      </c>
      <c r="B487" s="13" t="str">
        <f>VLOOKUP(A487,WN!$A$2:$C$2001,3,false)</f>
        <v>CUST3384</v>
      </c>
      <c r="C487" s="14">
        <f>VLOOKUP(A487,WN!$A$2:$F$2001,2,false)</f>
        <v>45422</v>
      </c>
      <c r="D487" s="15">
        <f>SUMIFS(WN!$F$2:$F$2001,WN!$A$2:$A$2001,A487)</f>
        <v>310</v>
      </c>
    </row>
    <row r="488">
      <c r="A488" s="13" t="str">
        <f>IFERROR(__xludf.DUMMYFUNCTION("""COMPUTED_VALUE"""),"ORDER1514")</f>
        <v>ORDER1514</v>
      </c>
      <c r="B488" s="13" t="str">
        <f>VLOOKUP(A488,WN!$A$2:$C$2001,3,false)</f>
        <v>CUST8317</v>
      </c>
      <c r="C488" s="14">
        <f>VLOOKUP(A488,WN!$A$2:$F$2001,2,false)</f>
        <v>45422</v>
      </c>
      <c r="D488" s="15">
        <f>SUMIFS(WN!$F$2:$F$2001,WN!$A$2:$A$2001,A488)</f>
        <v>172.5</v>
      </c>
    </row>
    <row r="489">
      <c r="A489" s="13" t="str">
        <f>IFERROR(__xludf.DUMMYFUNCTION("""COMPUTED_VALUE"""),"ORDER1513")</f>
        <v>ORDER1513</v>
      </c>
      <c r="B489" s="13" t="str">
        <f>VLOOKUP(A489,WN!$A$2:$C$2001,3,false)</f>
        <v>CUST4675</v>
      </c>
      <c r="C489" s="14">
        <f>VLOOKUP(A489,WN!$A$2:$F$2001,2,false)</f>
        <v>45422</v>
      </c>
      <c r="D489" s="15">
        <f>SUMIFS(WN!$F$2:$F$2001,WN!$A$2:$A$2001,A489)</f>
        <v>165</v>
      </c>
    </row>
    <row r="490">
      <c r="A490" s="13" t="str">
        <f>IFERROR(__xludf.DUMMYFUNCTION("""COMPUTED_VALUE"""),"ORDER1512")</f>
        <v>ORDER1512</v>
      </c>
      <c r="B490" s="13" t="str">
        <f>VLOOKUP(A490,WN!$A$2:$C$2001,3,false)</f>
        <v>CUST2234</v>
      </c>
      <c r="C490" s="14">
        <f>VLOOKUP(A490,WN!$A$2:$F$2001,2,false)</f>
        <v>45422</v>
      </c>
      <c r="D490" s="15">
        <f>SUMIFS(WN!$F$2:$F$2001,WN!$A$2:$A$2001,A490)</f>
        <v>70</v>
      </c>
    </row>
    <row r="491">
      <c r="A491" s="13" t="str">
        <f>IFERROR(__xludf.DUMMYFUNCTION("""COMPUTED_VALUE"""),"ORDER1511")</f>
        <v>ORDER1511</v>
      </c>
      <c r="B491" s="13" t="str">
        <f>VLOOKUP(A491,WN!$A$2:$C$2001,3,false)</f>
        <v>CUST4475</v>
      </c>
      <c r="C491" s="14">
        <f>VLOOKUP(A491,WN!$A$2:$F$2001,2,false)</f>
        <v>45422</v>
      </c>
      <c r="D491" s="15">
        <f>SUMIFS(WN!$F$2:$F$2001,WN!$A$2:$A$2001,A491)</f>
        <v>190</v>
      </c>
    </row>
    <row r="492">
      <c r="A492" s="13" t="str">
        <f>IFERROR(__xludf.DUMMYFUNCTION("""COMPUTED_VALUE"""),"ORDER1510")</f>
        <v>ORDER1510</v>
      </c>
      <c r="B492" s="13" t="str">
        <f>VLOOKUP(A492,WN!$A$2:$C$2001,3,false)</f>
        <v>CUST4271</v>
      </c>
      <c r="C492" s="14">
        <f>VLOOKUP(A492,WN!$A$2:$F$2001,2,false)</f>
        <v>45422</v>
      </c>
      <c r="D492" s="15">
        <f>SUMIFS(WN!$F$2:$F$2001,WN!$A$2:$A$2001,A492)</f>
        <v>160</v>
      </c>
    </row>
    <row r="493">
      <c r="A493" s="13" t="str">
        <f>IFERROR(__xludf.DUMMYFUNCTION("""COMPUTED_VALUE"""),"ORDER1509")</f>
        <v>ORDER1509</v>
      </c>
      <c r="B493" s="13" t="str">
        <f>VLOOKUP(A493,WN!$A$2:$C$2001,3,false)</f>
        <v>CUST1514</v>
      </c>
      <c r="C493" s="14">
        <f>VLOOKUP(A493,WN!$A$2:$F$2001,2,false)</f>
        <v>45421</v>
      </c>
      <c r="D493" s="15">
        <f>SUMIFS(WN!$F$2:$F$2001,WN!$A$2:$A$2001,A493)</f>
        <v>110</v>
      </c>
    </row>
    <row r="494">
      <c r="A494" s="13" t="str">
        <f>IFERROR(__xludf.DUMMYFUNCTION("""COMPUTED_VALUE"""),"ORDER1508")</f>
        <v>ORDER1508</v>
      </c>
      <c r="B494" s="13" t="str">
        <f>VLOOKUP(A494,WN!$A$2:$C$2001,3,false)</f>
        <v>CUST5687</v>
      </c>
      <c r="C494" s="14">
        <f>VLOOKUP(A494,WN!$A$2:$F$2001,2,false)</f>
        <v>45421</v>
      </c>
      <c r="D494" s="15">
        <f>SUMIFS(WN!$F$2:$F$2001,WN!$A$2:$A$2001,A494)</f>
        <v>200</v>
      </c>
    </row>
    <row r="495">
      <c r="A495" s="13" t="str">
        <f>IFERROR(__xludf.DUMMYFUNCTION("""COMPUTED_VALUE"""),"ORDER1507")</f>
        <v>ORDER1507</v>
      </c>
      <c r="B495" s="13" t="str">
        <f>VLOOKUP(A495,WN!$A$2:$C$2001,3,false)</f>
        <v>CUST2832</v>
      </c>
      <c r="C495" s="14">
        <f>VLOOKUP(A495,WN!$A$2:$F$2001,2,false)</f>
        <v>45421</v>
      </c>
      <c r="D495" s="15">
        <f>SUMIFS(WN!$F$2:$F$2001,WN!$A$2:$A$2001,A495)</f>
        <v>40</v>
      </c>
    </row>
    <row r="496">
      <c r="A496" s="13" t="str">
        <f>IFERROR(__xludf.DUMMYFUNCTION("""COMPUTED_VALUE"""),"ORDER1506")</f>
        <v>ORDER1506</v>
      </c>
      <c r="B496" s="13" t="str">
        <f>VLOOKUP(A496,WN!$A$2:$C$2001,3,false)</f>
        <v>CUST7498</v>
      </c>
      <c r="C496" s="14">
        <f>VLOOKUP(A496,WN!$A$2:$F$2001,2,false)</f>
        <v>45421</v>
      </c>
      <c r="D496" s="15">
        <f>SUMIFS(WN!$F$2:$F$2001,WN!$A$2:$A$2001,A496)</f>
        <v>52.5</v>
      </c>
    </row>
    <row r="497">
      <c r="A497" s="13" t="str">
        <f>IFERROR(__xludf.DUMMYFUNCTION("""COMPUTED_VALUE"""),"ORDER1505")</f>
        <v>ORDER1505</v>
      </c>
      <c r="B497" s="13" t="str">
        <f>VLOOKUP(A497,WN!$A$2:$C$2001,3,false)</f>
        <v>CUST6327</v>
      </c>
      <c r="C497" s="14">
        <f>VLOOKUP(A497,WN!$A$2:$F$2001,2,false)</f>
        <v>45421</v>
      </c>
      <c r="D497" s="15">
        <f>SUMIFS(WN!$F$2:$F$2001,WN!$A$2:$A$2001,A497)</f>
        <v>245</v>
      </c>
    </row>
    <row r="498">
      <c r="A498" s="13" t="str">
        <f>IFERROR(__xludf.DUMMYFUNCTION("""COMPUTED_VALUE"""),"ORDER1504")</f>
        <v>ORDER1504</v>
      </c>
      <c r="B498" s="13" t="str">
        <f>VLOOKUP(A498,WN!$A$2:$C$2001,3,false)</f>
        <v>CUST1509</v>
      </c>
      <c r="C498" s="14">
        <f>VLOOKUP(A498,WN!$A$2:$F$2001,2,false)</f>
        <v>45421</v>
      </c>
      <c r="D498" s="15">
        <f>SUMIFS(WN!$F$2:$F$2001,WN!$A$2:$A$2001,A498)</f>
        <v>97.5</v>
      </c>
    </row>
    <row r="499">
      <c r="A499" s="13" t="str">
        <f>IFERROR(__xludf.DUMMYFUNCTION("""COMPUTED_VALUE"""),"ORDER1503")</f>
        <v>ORDER1503</v>
      </c>
      <c r="B499" s="13" t="str">
        <f>VLOOKUP(A499,WN!$A$2:$C$2001,3,false)</f>
        <v>CUST1960</v>
      </c>
      <c r="C499" s="14">
        <f>VLOOKUP(A499,WN!$A$2:$F$2001,2,false)</f>
        <v>45421</v>
      </c>
      <c r="D499" s="15">
        <f>SUMIFS(WN!$F$2:$F$2001,WN!$A$2:$A$2001,A499)</f>
        <v>150</v>
      </c>
    </row>
    <row r="500">
      <c r="A500" s="13" t="str">
        <f>IFERROR(__xludf.DUMMYFUNCTION("""COMPUTED_VALUE"""),"ORDER1502")</f>
        <v>ORDER1502</v>
      </c>
      <c r="B500" s="13" t="str">
        <f>VLOOKUP(A500,WN!$A$2:$C$2001,3,false)</f>
        <v>CUST8836</v>
      </c>
      <c r="C500" s="14">
        <f>VLOOKUP(A500,WN!$A$2:$F$2001,2,false)</f>
        <v>45421</v>
      </c>
      <c r="D500" s="15">
        <f>SUMIFS(WN!$F$2:$F$2001,WN!$A$2:$A$2001,A500)</f>
        <v>120</v>
      </c>
    </row>
    <row r="501">
      <c r="A501" s="13" t="str">
        <f>IFERROR(__xludf.DUMMYFUNCTION("""COMPUTED_VALUE"""),"ORDER1501")</f>
        <v>ORDER1501</v>
      </c>
      <c r="B501" s="13" t="str">
        <f>VLOOKUP(A501,WN!$A$2:$C$2001,3,false)</f>
        <v>CUST4401</v>
      </c>
      <c r="C501" s="14">
        <f>VLOOKUP(A501,WN!$A$2:$F$2001,2,false)</f>
        <v>45421</v>
      </c>
      <c r="D501" s="15">
        <f>SUMIFS(WN!$F$2:$F$2001,WN!$A$2:$A$2001,A501)</f>
        <v>140</v>
      </c>
    </row>
    <row r="502">
      <c r="A502" s="13" t="str">
        <f>IFERROR(__xludf.DUMMYFUNCTION("""COMPUTED_VALUE"""),"ORDER1500")</f>
        <v>ORDER1500</v>
      </c>
      <c r="B502" s="13" t="str">
        <f>VLOOKUP(A502,WN!$A$2:$C$2001,3,false)</f>
        <v>CUST3153</v>
      </c>
      <c r="C502" s="14">
        <f>VLOOKUP(A502,WN!$A$2:$F$2001,2,false)</f>
        <v>45421</v>
      </c>
      <c r="D502" s="15">
        <f>SUMIFS(WN!$F$2:$F$2001,WN!$A$2:$A$2001,A502)</f>
        <v>100</v>
      </c>
    </row>
    <row r="503">
      <c r="A503" s="13" t="str">
        <f>IFERROR(__xludf.DUMMYFUNCTION("""COMPUTED_VALUE"""),"ORDER1499")</f>
        <v>ORDER1499</v>
      </c>
      <c r="B503" s="13" t="str">
        <f>VLOOKUP(A503,WN!$A$2:$C$2001,3,false)</f>
        <v>CUST4485</v>
      </c>
      <c r="C503" s="14">
        <f>VLOOKUP(A503,WN!$A$2:$F$2001,2,false)</f>
        <v>45421</v>
      </c>
      <c r="D503" s="15">
        <f>SUMIFS(WN!$F$2:$F$2001,WN!$A$2:$A$2001,A503)</f>
        <v>110</v>
      </c>
    </row>
    <row r="504">
      <c r="A504" s="13" t="str">
        <f>IFERROR(__xludf.DUMMYFUNCTION("""COMPUTED_VALUE"""),"ORDER1498")</f>
        <v>ORDER1498</v>
      </c>
      <c r="B504" s="13" t="str">
        <f>VLOOKUP(A504,WN!$A$2:$C$2001,3,false)</f>
        <v>CUST4022</v>
      </c>
      <c r="C504" s="14">
        <f>VLOOKUP(A504,WN!$A$2:$F$2001,2,false)</f>
        <v>45421</v>
      </c>
      <c r="D504" s="15">
        <f>SUMIFS(WN!$F$2:$F$2001,WN!$A$2:$A$2001,A504)</f>
        <v>200</v>
      </c>
    </row>
    <row r="505">
      <c r="A505" s="13" t="str">
        <f>IFERROR(__xludf.DUMMYFUNCTION("""COMPUTED_VALUE"""),"ORDER1497")</f>
        <v>ORDER1497</v>
      </c>
      <c r="B505" s="13" t="str">
        <f>VLOOKUP(A505,WN!$A$2:$C$2001,3,false)</f>
        <v>CUST2188</v>
      </c>
      <c r="C505" s="14">
        <f>VLOOKUP(A505,WN!$A$2:$F$2001,2,false)</f>
        <v>45421</v>
      </c>
      <c r="D505" s="15">
        <f>SUMIFS(WN!$F$2:$F$2001,WN!$A$2:$A$2001,A505)</f>
        <v>55</v>
      </c>
    </row>
    <row r="506">
      <c r="A506" s="13" t="str">
        <f>IFERROR(__xludf.DUMMYFUNCTION("""COMPUTED_VALUE"""),"ORDER1496")</f>
        <v>ORDER1496</v>
      </c>
      <c r="B506" s="13" t="str">
        <f>VLOOKUP(A506,WN!$A$2:$C$2001,3,false)</f>
        <v>CUST7043</v>
      </c>
      <c r="C506" s="14">
        <f>VLOOKUP(A506,WN!$A$2:$F$2001,2,false)</f>
        <v>45421</v>
      </c>
      <c r="D506" s="15">
        <f>SUMIFS(WN!$F$2:$F$2001,WN!$A$2:$A$2001,A506)</f>
        <v>65</v>
      </c>
    </row>
    <row r="507">
      <c r="A507" s="13" t="str">
        <f>IFERROR(__xludf.DUMMYFUNCTION("""COMPUTED_VALUE"""),"ORDER1495")</f>
        <v>ORDER1495</v>
      </c>
      <c r="B507" s="13" t="str">
        <f>VLOOKUP(A507,WN!$A$2:$C$2001,3,false)</f>
        <v>CUST2502</v>
      </c>
      <c r="C507" s="14">
        <f>VLOOKUP(A507,WN!$A$2:$F$2001,2,false)</f>
        <v>45421</v>
      </c>
      <c r="D507" s="15">
        <f>SUMIFS(WN!$F$2:$F$2001,WN!$A$2:$A$2001,A507)</f>
        <v>185</v>
      </c>
    </row>
    <row r="508">
      <c r="A508" s="13" t="str">
        <f>IFERROR(__xludf.DUMMYFUNCTION("""COMPUTED_VALUE"""),"ORDER1494")</f>
        <v>ORDER1494</v>
      </c>
      <c r="B508" s="13" t="str">
        <f>VLOOKUP(A508,WN!$A$2:$C$2001,3,false)</f>
        <v>CUST4759</v>
      </c>
      <c r="C508" s="14">
        <f>VLOOKUP(A508,WN!$A$2:$F$2001,2,false)</f>
        <v>45421</v>
      </c>
      <c r="D508" s="15">
        <f>SUMIFS(WN!$F$2:$F$2001,WN!$A$2:$A$2001,A508)</f>
        <v>172.5</v>
      </c>
    </row>
    <row r="509">
      <c r="A509" s="13" t="str">
        <f>IFERROR(__xludf.DUMMYFUNCTION("""COMPUTED_VALUE"""),"ORDER1493")</f>
        <v>ORDER1493</v>
      </c>
      <c r="B509" s="13" t="str">
        <f>VLOOKUP(A509,WN!$A$2:$C$2001,3,false)</f>
        <v>CUST3384</v>
      </c>
      <c r="C509" s="14">
        <f>VLOOKUP(A509,WN!$A$2:$F$2001,2,false)</f>
        <v>45421</v>
      </c>
      <c r="D509" s="15">
        <f>SUMIFS(WN!$F$2:$F$2001,WN!$A$2:$A$2001,A509)</f>
        <v>105</v>
      </c>
    </row>
    <row r="510">
      <c r="A510" s="13" t="str">
        <f>IFERROR(__xludf.DUMMYFUNCTION("""COMPUTED_VALUE"""),"ORDER1492")</f>
        <v>ORDER1492</v>
      </c>
      <c r="B510" s="13" t="str">
        <f>VLOOKUP(A510,WN!$A$2:$C$2001,3,false)</f>
        <v>CUST4052</v>
      </c>
      <c r="C510" s="14">
        <f>VLOOKUP(A510,WN!$A$2:$F$2001,2,false)</f>
        <v>45420</v>
      </c>
      <c r="D510" s="15">
        <f>SUMIFS(WN!$F$2:$F$2001,WN!$A$2:$A$2001,A510)</f>
        <v>70</v>
      </c>
    </row>
    <row r="511">
      <c r="A511" s="13" t="str">
        <f>IFERROR(__xludf.DUMMYFUNCTION("""COMPUTED_VALUE"""),"ORDER1491")</f>
        <v>ORDER1491</v>
      </c>
      <c r="B511" s="13" t="str">
        <f>VLOOKUP(A511,WN!$A$2:$C$2001,3,false)</f>
        <v>CUST4470</v>
      </c>
      <c r="C511" s="14">
        <f>VLOOKUP(A511,WN!$A$2:$F$2001,2,false)</f>
        <v>45420</v>
      </c>
      <c r="D511" s="15">
        <f>SUMIFS(WN!$F$2:$F$2001,WN!$A$2:$A$2001,A511)</f>
        <v>230</v>
      </c>
    </row>
    <row r="512">
      <c r="A512" s="13" t="str">
        <f>IFERROR(__xludf.DUMMYFUNCTION("""COMPUTED_VALUE"""),"ORDER1490")</f>
        <v>ORDER1490</v>
      </c>
      <c r="B512" s="13" t="str">
        <f>VLOOKUP(A512,WN!$A$2:$C$2001,3,false)</f>
        <v>CUST3213</v>
      </c>
      <c r="C512" s="14">
        <f>VLOOKUP(A512,WN!$A$2:$F$2001,2,false)</f>
        <v>45420</v>
      </c>
      <c r="D512" s="15">
        <f>SUMIFS(WN!$F$2:$F$2001,WN!$A$2:$A$2001,A512)</f>
        <v>80</v>
      </c>
    </row>
    <row r="513">
      <c r="A513" s="13" t="str">
        <f>IFERROR(__xludf.DUMMYFUNCTION("""COMPUTED_VALUE"""),"ORDER1489")</f>
        <v>ORDER1489</v>
      </c>
      <c r="B513" s="13" t="str">
        <f>VLOOKUP(A513,WN!$A$2:$C$2001,3,false)</f>
        <v>CUST2625</v>
      </c>
      <c r="C513" s="14">
        <f>VLOOKUP(A513,WN!$A$2:$F$2001,2,false)</f>
        <v>45420</v>
      </c>
      <c r="D513" s="15">
        <f>SUMIFS(WN!$F$2:$F$2001,WN!$A$2:$A$2001,A513)</f>
        <v>100</v>
      </c>
    </row>
    <row r="514">
      <c r="A514" s="13" t="str">
        <f>IFERROR(__xludf.DUMMYFUNCTION("""COMPUTED_VALUE"""),"ORDER1488")</f>
        <v>ORDER1488</v>
      </c>
      <c r="B514" s="13" t="str">
        <f>VLOOKUP(A514,WN!$A$2:$C$2001,3,false)</f>
        <v>CUST9482</v>
      </c>
      <c r="C514" s="14">
        <f>VLOOKUP(A514,WN!$A$2:$F$2001,2,false)</f>
        <v>45420</v>
      </c>
      <c r="D514" s="15">
        <f>SUMIFS(WN!$F$2:$F$2001,WN!$A$2:$A$2001,A514)</f>
        <v>325</v>
      </c>
    </row>
    <row r="515">
      <c r="A515" s="13" t="str">
        <f>IFERROR(__xludf.DUMMYFUNCTION("""COMPUTED_VALUE"""),"ORDER1487")</f>
        <v>ORDER1487</v>
      </c>
      <c r="B515" s="13" t="str">
        <f>VLOOKUP(A515,WN!$A$2:$C$2001,3,false)</f>
        <v>CUST6210</v>
      </c>
      <c r="C515" s="14">
        <f>VLOOKUP(A515,WN!$A$2:$F$2001,2,false)</f>
        <v>45420</v>
      </c>
      <c r="D515" s="15">
        <f>SUMIFS(WN!$F$2:$F$2001,WN!$A$2:$A$2001,A515)</f>
        <v>55</v>
      </c>
    </row>
    <row r="516">
      <c r="A516" s="13" t="str">
        <f>IFERROR(__xludf.DUMMYFUNCTION("""COMPUTED_VALUE"""),"ORDER1486")</f>
        <v>ORDER1486</v>
      </c>
      <c r="B516" s="13" t="str">
        <f>VLOOKUP(A516,WN!$A$2:$C$2001,3,false)</f>
        <v>CUST7498</v>
      </c>
      <c r="C516" s="14">
        <f>VLOOKUP(A516,WN!$A$2:$F$2001,2,false)</f>
        <v>45420</v>
      </c>
      <c r="D516" s="15">
        <f>SUMIFS(WN!$F$2:$F$2001,WN!$A$2:$A$2001,A516)</f>
        <v>52.5</v>
      </c>
    </row>
    <row r="517">
      <c r="A517" s="13" t="str">
        <f>IFERROR(__xludf.DUMMYFUNCTION("""COMPUTED_VALUE"""),"ORDER1485")</f>
        <v>ORDER1485</v>
      </c>
      <c r="B517" s="13" t="str">
        <f>VLOOKUP(A517,WN!$A$2:$C$2001,3,false)</f>
        <v>CUST6201</v>
      </c>
      <c r="C517" s="14">
        <f>VLOOKUP(A517,WN!$A$2:$F$2001,2,false)</f>
        <v>45420</v>
      </c>
      <c r="D517" s="15">
        <f>SUMIFS(WN!$F$2:$F$2001,WN!$A$2:$A$2001,A517)</f>
        <v>185</v>
      </c>
    </row>
    <row r="518">
      <c r="A518" s="13" t="str">
        <f>IFERROR(__xludf.DUMMYFUNCTION("""COMPUTED_VALUE"""),"ORDER1484")</f>
        <v>ORDER1484</v>
      </c>
      <c r="B518" s="13" t="str">
        <f>VLOOKUP(A518,WN!$A$2:$C$2001,3,false)</f>
        <v>CUST8244</v>
      </c>
      <c r="C518" s="14">
        <f>VLOOKUP(A518,WN!$A$2:$F$2001,2,false)</f>
        <v>45420</v>
      </c>
      <c r="D518" s="15">
        <f>SUMIFS(WN!$F$2:$F$2001,WN!$A$2:$A$2001,A518)</f>
        <v>97.5</v>
      </c>
    </row>
    <row r="519">
      <c r="A519" s="13" t="str">
        <f>IFERROR(__xludf.DUMMYFUNCTION("""COMPUTED_VALUE"""),"ORDER1483")</f>
        <v>ORDER1483</v>
      </c>
      <c r="B519" s="13" t="str">
        <f>VLOOKUP(A519,WN!$A$2:$C$2001,3,false)</f>
        <v>CUST8814</v>
      </c>
      <c r="C519" s="14">
        <f>VLOOKUP(A519,WN!$A$2:$F$2001,2,false)</f>
        <v>45420</v>
      </c>
      <c r="D519" s="15">
        <f>SUMIFS(WN!$F$2:$F$2001,WN!$A$2:$A$2001,A519)</f>
        <v>105</v>
      </c>
    </row>
    <row r="520">
      <c r="A520" s="13" t="str">
        <f>IFERROR(__xludf.DUMMYFUNCTION("""COMPUTED_VALUE"""),"ORDER1482")</f>
        <v>ORDER1482</v>
      </c>
      <c r="B520" s="13" t="str">
        <f>VLOOKUP(A520,WN!$A$2:$C$2001,3,false)</f>
        <v>CUST2964</v>
      </c>
      <c r="C520" s="14">
        <f>VLOOKUP(A520,WN!$A$2:$F$2001,2,false)</f>
        <v>45420</v>
      </c>
      <c r="D520" s="15">
        <f>SUMIFS(WN!$F$2:$F$2001,WN!$A$2:$A$2001,A520)</f>
        <v>70</v>
      </c>
    </row>
    <row r="521">
      <c r="A521" s="13" t="str">
        <f>IFERROR(__xludf.DUMMYFUNCTION("""COMPUTED_VALUE"""),"ORDER1481")</f>
        <v>ORDER1481</v>
      </c>
      <c r="B521" s="13" t="str">
        <f>VLOOKUP(A521,WN!$A$2:$C$2001,3,false)</f>
        <v>CUST4470</v>
      </c>
      <c r="C521" s="14">
        <f>VLOOKUP(A521,WN!$A$2:$F$2001,2,false)</f>
        <v>45420</v>
      </c>
      <c r="D521" s="15">
        <f>SUMIFS(WN!$F$2:$F$2001,WN!$A$2:$A$2001,A521)</f>
        <v>190</v>
      </c>
    </row>
    <row r="522">
      <c r="A522" s="13" t="str">
        <f>IFERROR(__xludf.DUMMYFUNCTION("""COMPUTED_VALUE"""),"ORDER1480")</f>
        <v>ORDER1480</v>
      </c>
      <c r="B522" s="13" t="str">
        <f>VLOOKUP(A522,WN!$A$2:$C$2001,3,false)</f>
        <v>CUST5349</v>
      </c>
      <c r="C522" s="14">
        <f>VLOOKUP(A522,WN!$A$2:$F$2001,2,false)</f>
        <v>45419</v>
      </c>
      <c r="D522" s="15">
        <f>SUMIFS(WN!$F$2:$F$2001,WN!$A$2:$A$2001,A522)</f>
        <v>100</v>
      </c>
    </row>
    <row r="523">
      <c r="A523" s="13" t="str">
        <f>IFERROR(__xludf.DUMMYFUNCTION("""COMPUTED_VALUE"""),"ORDER1479")</f>
        <v>ORDER1479</v>
      </c>
      <c r="B523" s="13" t="str">
        <f>VLOOKUP(A523,WN!$A$2:$C$2001,3,false)</f>
        <v>CUST6860</v>
      </c>
      <c r="C523" s="14">
        <f>VLOOKUP(A523,WN!$A$2:$F$2001,2,false)</f>
        <v>45419</v>
      </c>
      <c r="D523" s="15">
        <f>SUMIFS(WN!$F$2:$F$2001,WN!$A$2:$A$2001,A523)</f>
        <v>70</v>
      </c>
    </row>
    <row r="524">
      <c r="A524" s="13" t="str">
        <f>IFERROR(__xludf.DUMMYFUNCTION("""COMPUTED_VALUE"""),"ORDER1478")</f>
        <v>ORDER1478</v>
      </c>
      <c r="B524" s="13" t="str">
        <f>VLOOKUP(A524,WN!$A$2:$C$2001,3,false)</f>
        <v>CUST4982</v>
      </c>
      <c r="C524" s="14">
        <f>VLOOKUP(A524,WN!$A$2:$F$2001,2,false)</f>
        <v>45419</v>
      </c>
      <c r="D524" s="15">
        <f>SUMIFS(WN!$F$2:$F$2001,WN!$A$2:$A$2001,A524)</f>
        <v>200</v>
      </c>
    </row>
    <row r="525">
      <c r="A525" s="13" t="str">
        <f>IFERROR(__xludf.DUMMYFUNCTION("""COMPUTED_VALUE"""),"ORDER1477")</f>
        <v>ORDER1477</v>
      </c>
      <c r="B525" s="13" t="str">
        <f>VLOOKUP(A525,WN!$A$2:$C$2001,3,false)</f>
        <v>CUST6669</v>
      </c>
      <c r="C525" s="14">
        <f>VLOOKUP(A525,WN!$A$2:$F$2001,2,false)</f>
        <v>45419</v>
      </c>
      <c r="D525" s="15">
        <f>SUMIFS(WN!$F$2:$F$2001,WN!$A$2:$A$2001,A525)</f>
        <v>40</v>
      </c>
    </row>
    <row r="526">
      <c r="A526" s="13" t="str">
        <f>IFERROR(__xludf.DUMMYFUNCTION("""COMPUTED_VALUE"""),"ORDER1476")</f>
        <v>ORDER1476</v>
      </c>
      <c r="B526" s="13" t="str">
        <f>VLOOKUP(A526,WN!$A$2:$C$2001,3,false)</f>
        <v>CUST9582</v>
      </c>
      <c r="C526" s="14">
        <f>VLOOKUP(A526,WN!$A$2:$F$2001,2,false)</f>
        <v>45419</v>
      </c>
      <c r="D526" s="15">
        <f>SUMIFS(WN!$F$2:$F$2001,WN!$A$2:$A$2001,A526)</f>
        <v>52.5</v>
      </c>
    </row>
    <row r="527">
      <c r="A527" s="13" t="str">
        <f>IFERROR(__xludf.DUMMYFUNCTION("""COMPUTED_VALUE"""),"ORDER1475")</f>
        <v>ORDER1475</v>
      </c>
      <c r="B527" s="13" t="str">
        <f>VLOOKUP(A527,WN!$A$2:$C$2001,3,false)</f>
        <v>CUST9317</v>
      </c>
      <c r="C527" s="14">
        <f>VLOOKUP(A527,WN!$A$2:$F$2001,2,false)</f>
        <v>45419</v>
      </c>
      <c r="D527" s="15">
        <f>SUMIFS(WN!$F$2:$F$2001,WN!$A$2:$A$2001,A527)</f>
        <v>185</v>
      </c>
    </row>
    <row r="528">
      <c r="A528" s="13" t="str">
        <f>IFERROR(__xludf.DUMMYFUNCTION("""COMPUTED_VALUE"""),"ORDER1474")</f>
        <v>ORDER1474</v>
      </c>
      <c r="B528" s="13" t="str">
        <f>VLOOKUP(A528,WN!$A$2:$C$2001,3,false)</f>
        <v>CUST8532</v>
      </c>
      <c r="C528" s="14">
        <f>VLOOKUP(A528,WN!$A$2:$F$2001,2,false)</f>
        <v>45419</v>
      </c>
      <c r="D528" s="15">
        <f>SUMIFS(WN!$F$2:$F$2001,WN!$A$2:$A$2001,A528)</f>
        <v>97.5</v>
      </c>
    </row>
    <row r="529">
      <c r="A529" s="13" t="str">
        <f>IFERROR(__xludf.DUMMYFUNCTION("""COMPUTED_VALUE"""),"ORDER1473")</f>
        <v>ORDER1473</v>
      </c>
      <c r="B529" s="13" t="str">
        <f>VLOOKUP(A529,WN!$A$2:$C$2001,3,false)</f>
        <v>CUST9482</v>
      </c>
      <c r="C529" s="14">
        <f>VLOOKUP(A529,WN!$A$2:$F$2001,2,false)</f>
        <v>45419</v>
      </c>
      <c r="D529" s="15">
        <f>SUMIFS(WN!$F$2:$F$2001,WN!$A$2:$A$2001,A529)</f>
        <v>165</v>
      </c>
    </row>
    <row r="530">
      <c r="A530" s="13" t="str">
        <f>IFERROR(__xludf.DUMMYFUNCTION("""COMPUTED_VALUE"""),"ORDER1472")</f>
        <v>ORDER1472</v>
      </c>
      <c r="B530" s="13" t="str">
        <f>VLOOKUP(A530,WN!$A$2:$C$2001,3,false)</f>
        <v>CUST2124</v>
      </c>
      <c r="C530" s="14">
        <f>VLOOKUP(A530,WN!$A$2:$F$2001,2,false)</f>
        <v>45419</v>
      </c>
      <c r="D530" s="15">
        <f>SUMIFS(WN!$F$2:$F$2001,WN!$A$2:$A$2001,A530)</f>
        <v>90</v>
      </c>
    </row>
    <row r="531">
      <c r="A531" s="13" t="str">
        <f>IFERROR(__xludf.DUMMYFUNCTION("""COMPUTED_VALUE"""),"ORDER1471")</f>
        <v>ORDER1471</v>
      </c>
      <c r="B531" s="13" t="str">
        <f>VLOOKUP(A531,WN!$A$2:$C$2001,3,false)</f>
        <v>CUST6210</v>
      </c>
      <c r="C531" s="14">
        <f>VLOOKUP(A531,WN!$A$2:$F$2001,2,false)</f>
        <v>45419</v>
      </c>
      <c r="D531" s="15">
        <f>SUMIFS(WN!$F$2:$F$2001,WN!$A$2:$A$2001,A531)</f>
        <v>140</v>
      </c>
    </row>
    <row r="532">
      <c r="A532" s="13" t="str">
        <f>IFERROR(__xludf.DUMMYFUNCTION("""COMPUTED_VALUE"""),"ORDER1470")</f>
        <v>ORDER1470</v>
      </c>
      <c r="B532" s="13" t="str">
        <f>VLOOKUP(A532,WN!$A$2:$C$2001,3,false)</f>
        <v>CUST4804</v>
      </c>
      <c r="C532" s="14">
        <f>VLOOKUP(A532,WN!$A$2:$F$2001,2,false)</f>
        <v>45419</v>
      </c>
      <c r="D532" s="15">
        <f>SUMIFS(WN!$F$2:$F$2001,WN!$A$2:$A$2001,A532)</f>
        <v>80</v>
      </c>
    </row>
    <row r="533">
      <c r="A533" s="13" t="str">
        <f>IFERROR(__xludf.DUMMYFUNCTION("""COMPUTED_VALUE"""),"ORDER1469")</f>
        <v>ORDER1469</v>
      </c>
      <c r="B533" s="13" t="str">
        <f>VLOOKUP(A533,WN!$A$2:$C$2001,3,false)</f>
        <v>CUST7862</v>
      </c>
      <c r="C533" s="14">
        <f>VLOOKUP(A533,WN!$A$2:$F$2001,2,false)</f>
        <v>45419</v>
      </c>
      <c r="D533" s="15">
        <f>SUMIFS(WN!$F$2:$F$2001,WN!$A$2:$A$2001,A533)</f>
        <v>70</v>
      </c>
    </row>
    <row r="534">
      <c r="A534" s="13" t="str">
        <f>IFERROR(__xludf.DUMMYFUNCTION("""COMPUTED_VALUE"""),"ORDER1468")</f>
        <v>ORDER1468</v>
      </c>
      <c r="B534" s="13" t="str">
        <f>VLOOKUP(A534,WN!$A$2:$C$2001,3,false)</f>
        <v>CUST8951</v>
      </c>
      <c r="C534" s="14">
        <f>VLOOKUP(A534,WN!$A$2:$F$2001,2,false)</f>
        <v>45419</v>
      </c>
      <c r="D534" s="15">
        <f>SUMIFS(WN!$F$2:$F$2001,WN!$A$2:$A$2001,A534)</f>
        <v>275</v>
      </c>
    </row>
    <row r="535">
      <c r="A535" s="13" t="str">
        <f>IFERROR(__xludf.DUMMYFUNCTION("""COMPUTED_VALUE"""),"ORDER1467")</f>
        <v>ORDER1467</v>
      </c>
      <c r="B535" s="13" t="str">
        <f>VLOOKUP(A535,WN!$A$2:$C$2001,3,false)</f>
        <v>CUST2169</v>
      </c>
      <c r="C535" s="14">
        <f>VLOOKUP(A535,WN!$A$2:$F$2001,2,false)</f>
        <v>45419</v>
      </c>
      <c r="D535" s="15">
        <f>SUMIFS(WN!$F$2:$F$2001,WN!$A$2:$A$2001,A535)</f>
        <v>55</v>
      </c>
    </row>
    <row r="536">
      <c r="A536" s="13" t="str">
        <f>IFERROR(__xludf.DUMMYFUNCTION("""COMPUTED_VALUE"""),"ORDER1466")</f>
        <v>ORDER1466</v>
      </c>
      <c r="B536" s="13" t="str">
        <f>VLOOKUP(A536,WN!$A$2:$C$2001,3,false)</f>
        <v>CUST1960</v>
      </c>
      <c r="C536" s="14">
        <f>VLOOKUP(A536,WN!$A$2:$F$2001,2,false)</f>
        <v>45419</v>
      </c>
      <c r="D536" s="15">
        <f>SUMIFS(WN!$F$2:$F$2001,WN!$A$2:$A$2001,A536)</f>
        <v>52.5</v>
      </c>
    </row>
    <row r="537">
      <c r="A537" s="13" t="str">
        <f>IFERROR(__xludf.DUMMYFUNCTION("""COMPUTED_VALUE"""),"ORDER1465")</f>
        <v>ORDER1465</v>
      </c>
      <c r="B537" s="13" t="str">
        <f>VLOOKUP(A537,WN!$A$2:$C$2001,3,false)</f>
        <v>CUST4485</v>
      </c>
      <c r="C537" s="14">
        <f>VLOOKUP(A537,WN!$A$2:$F$2001,2,false)</f>
        <v>45419</v>
      </c>
      <c r="D537" s="15">
        <f>SUMIFS(WN!$F$2:$F$2001,WN!$A$2:$A$2001,A537)</f>
        <v>185</v>
      </c>
    </row>
    <row r="538">
      <c r="A538" s="13" t="str">
        <f>IFERROR(__xludf.DUMMYFUNCTION("""COMPUTED_VALUE"""),"ORDER1464")</f>
        <v>ORDER1464</v>
      </c>
      <c r="B538" s="13" t="str">
        <f>VLOOKUP(A538,WN!$A$2:$C$2001,3,false)</f>
        <v>CUST7498</v>
      </c>
      <c r="C538" s="14">
        <f>VLOOKUP(A538,WN!$A$2:$F$2001,2,false)</f>
        <v>45419</v>
      </c>
      <c r="D538" s="15">
        <f>SUMIFS(WN!$F$2:$F$2001,WN!$A$2:$A$2001,A538)</f>
        <v>97.5</v>
      </c>
    </row>
    <row r="539">
      <c r="A539" s="13" t="str">
        <f>IFERROR(__xludf.DUMMYFUNCTION("""COMPUTED_VALUE"""),"ORDER1463")</f>
        <v>ORDER1463</v>
      </c>
      <c r="B539" s="13" t="str">
        <f>VLOOKUP(A539,WN!$A$2:$C$2001,3,false)</f>
        <v>CUST7984</v>
      </c>
      <c r="C539" s="14">
        <f>VLOOKUP(A539,WN!$A$2:$F$2001,2,false)</f>
        <v>45419</v>
      </c>
      <c r="D539" s="15">
        <f>SUMIFS(WN!$F$2:$F$2001,WN!$A$2:$A$2001,A539)</f>
        <v>165</v>
      </c>
    </row>
    <row r="540">
      <c r="A540" s="13" t="str">
        <f>IFERROR(__xludf.DUMMYFUNCTION("""COMPUTED_VALUE"""),"ORDER1462")</f>
        <v>ORDER1462</v>
      </c>
      <c r="B540" s="13" t="str">
        <f>VLOOKUP(A540,WN!$A$2:$C$2001,3,false)</f>
        <v>CUST2124</v>
      </c>
      <c r="C540" s="14">
        <f>VLOOKUP(A540,WN!$A$2:$F$2001,2,false)</f>
        <v>45418</v>
      </c>
      <c r="D540" s="15">
        <f>SUMIFS(WN!$F$2:$F$2001,WN!$A$2:$A$2001,A540)</f>
        <v>90</v>
      </c>
    </row>
    <row r="541">
      <c r="A541" s="13" t="str">
        <f>IFERROR(__xludf.DUMMYFUNCTION("""COMPUTED_VALUE"""),"ORDER1461")</f>
        <v>ORDER1461</v>
      </c>
      <c r="B541" s="13" t="str">
        <f>VLOOKUP(A541,WN!$A$2:$C$2001,3,false)</f>
        <v>CUST8105</v>
      </c>
      <c r="C541" s="14">
        <f>VLOOKUP(A541,WN!$A$2:$F$2001,2,false)</f>
        <v>45418</v>
      </c>
      <c r="D541" s="15">
        <f>SUMIFS(WN!$F$2:$F$2001,WN!$A$2:$A$2001,A541)</f>
        <v>140</v>
      </c>
    </row>
    <row r="542">
      <c r="A542" s="13" t="str">
        <f>IFERROR(__xludf.DUMMYFUNCTION("""COMPUTED_VALUE"""),"ORDER1460")</f>
        <v>ORDER1460</v>
      </c>
      <c r="B542" s="13" t="str">
        <f>VLOOKUP(A542,WN!$A$2:$C$2001,3,false)</f>
        <v>CUST5067</v>
      </c>
      <c r="C542" s="14">
        <f>VLOOKUP(A542,WN!$A$2:$F$2001,2,false)</f>
        <v>45418</v>
      </c>
      <c r="D542" s="15">
        <f>SUMIFS(WN!$F$2:$F$2001,WN!$A$2:$A$2001,A542)</f>
        <v>80</v>
      </c>
    </row>
    <row r="543">
      <c r="A543" s="13" t="str">
        <f>IFERROR(__xludf.DUMMYFUNCTION("""COMPUTED_VALUE"""),"ORDER1459")</f>
        <v>ORDER1459</v>
      </c>
      <c r="B543" s="13" t="str">
        <f>VLOOKUP(A543,WN!$A$2:$C$2001,3,false)</f>
        <v>CUST8244</v>
      </c>
      <c r="C543" s="14">
        <f>VLOOKUP(A543,WN!$A$2:$F$2001,2,false)</f>
        <v>45418</v>
      </c>
      <c r="D543" s="15">
        <f>SUMIFS(WN!$F$2:$F$2001,WN!$A$2:$A$2001,A543)</f>
        <v>70</v>
      </c>
    </row>
    <row r="544">
      <c r="A544" s="13" t="str">
        <f>IFERROR(__xludf.DUMMYFUNCTION("""COMPUTED_VALUE"""),"ORDER1458")</f>
        <v>ORDER1458</v>
      </c>
      <c r="B544" s="13" t="str">
        <f>VLOOKUP(A544,WN!$A$2:$C$2001,3,false)</f>
        <v>CUST8622</v>
      </c>
      <c r="C544" s="14">
        <f>VLOOKUP(A544,WN!$A$2:$F$2001,2,false)</f>
        <v>45418</v>
      </c>
      <c r="D544" s="15">
        <f>SUMIFS(WN!$F$2:$F$2001,WN!$A$2:$A$2001,A544)</f>
        <v>200</v>
      </c>
    </row>
    <row r="545">
      <c r="A545" s="13" t="str">
        <f>IFERROR(__xludf.DUMMYFUNCTION("""COMPUTED_VALUE"""),"ORDER1457")</f>
        <v>ORDER1457</v>
      </c>
      <c r="B545" s="13" t="str">
        <f>VLOOKUP(A545,WN!$A$2:$C$2001,3,false)</f>
        <v>CUST2143</v>
      </c>
      <c r="C545" s="14">
        <f>VLOOKUP(A545,WN!$A$2:$F$2001,2,false)</f>
        <v>45418</v>
      </c>
      <c r="D545" s="15">
        <f>SUMIFS(WN!$F$2:$F$2001,WN!$A$2:$A$2001,A545)</f>
        <v>80</v>
      </c>
    </row>
    <row r="546">
      <c r="A546" s="13" t="str">
        <f>IFERROR(__xludf.DUMMYFUNCTION("""COMPUTED_VALUE"""),"ORDER1456")</f>
        <v>ORDER1456</v>
      </c>
      <c r="B546" s="13" t="str">
        <f>VLOOKUP(A546,WN!$A$2:$C$2001,3,false)</f>
        <v>CUST8814</v>
      </c>
      <c r="C546" s="14">
        <f>VLOOKUP(A546,WN!$A$2:$F$2001,2,false)</f>
        <v>45418</v>
      </c>
      <c r="D546" s="15">
        <f>SUMIFS(WN!$F$2:$F$2001,WN!$A$2:$A$2001,A546)</f>
        <v>92.5</v>
      </c>
    </row>
    <row r="547">
      <c r="A547" s="13" t="str">
        <f>IFERROR(__xludf.DUMMYFUNCTION("""COMPUTED_VALUE"""),"ORDER1455")</f>
        <v>ORDER1455</v>
      </c>
      <c r="B547" s="13" t="str">
        <f>VLOOKUP(A547,WN!$A$2:$C$2001,3,false)</f>
        <v>CUST4271</v>
      </c>
      <c r="C547" s="14">
        <f>VLOOKUP(A547,WN!$A$2:$F$2001,2,false)</f>
        <v>45418</v>
      </c>
      <c r="D547" s="15">
        <f>SUMIFS(WN!$F$2:$F$2001,WN!$A$2:$A$2001,A547)</f>
        <v>185</v>
      </c>
    </row>
    <row r="548">
      <c r="A548" s="13" t="str">
        <f>IFERROR(__xludf.DUMMYFUNCTION("""COMPUTED_VALUE"""),"ORDER1454")</f>
        <v>ORDER1454</v>
      </c>
      <c r="B548" s="13" t="str">
        <f>VLOOKUP(A548,WN!$A$2:$C$2001,3,false)</f>
        <v>CUST1509</v>
      </c>
      <c r="C548" s="14">
        <f>VLOOKUP(A548,WN!$A$2:$F$2001,2,false)</f>
        <v>45418</v>
      </c>
      <c r="D548" s="15">
        <f>SUMIFS(WN!$F$2:$F$2001,WN!$A$2:$A$2001,A548)</f>
        <v>97.5</v>
      </c>
    </row>
    <row r="549">
      <c r="A549" s="13" t="str">
        <f>IFERROR(__xludf.DUMMYFUNCTION("""COMPUTED_VALUE"""),"ORDER1453")</f>
        <v>ORDER1453</v>
      </c>
      <c r="B549" s="13" t="str">
        <f>VLOOKUP(A549,WN!$A$2:$C$2001,3,false)</f>
        <v>CUST1960</v>
      </c>
      <c r="C549" s="14">
        <f>VLOOKUP(A549,WN!$A$2:$F$2001,2,false)</f>
        <v>45418</v>
      </c>
      <c r="D549" s="15">
        <f>SUMIFS(WN!$F$2:$F$2001,WN!$A$2:$A$2001,A549)</f>
        <v>105</v>
      </c>
    </row>
    <row r="550">
      <c r="A550" s="13" t="str">
        <f>IFERROR(__xludf.DUMMYFUNCTION("""COMPUTED_VALUE"""),"ORDER1452")</f>
        <v>ORDER1452</v>
      </c>
      <c r="B550" s="13" t="str">
        <f>VLOOKUP(A550,WN!$A$2:$C$2001,3,false)</f>
        <v>CUST6570</v>
      </c>
      <c r="C550" s="14">
        <f>VLOOKUP(A550,WN!$A$2:$F$2001,2,false)</f>
        <v>45418</v>
      </c>
      <c r="D550" s="15">
        <f>SUMIFS(WN!$F$2:$F$2001,WN!$A$2:$A$2001,A550)</f>
        <v>90</v>
      </c>
    </row>
    <row r="551">
      <c r="A551" s="13" t="str">
        <f>IFERROR(__xludf.DUMMYFUNCTION("""COMPUTED_VALUE"""),"ORDER1451")</f>
        <v>ORDER1451</v>
      </c>
      <c r="B551" s="13" t="str">
        <f>VLOOKUP(A551,WN!$A$2:$C$2001,3,false)</f>
        <v>CUST8724</v>
      </c>
      <c r="C551" s="14">
        <f>VLOOKUP(A551,WN!$A$2:$F$2001,2,false)</f>
        <v>45418</v>
      </c>
      <c r="D551" s="15">
        <f>SUMIFS(WN!$F$2:$F$2001,WN!$A$2:$A$2001,A551)</f>
        <v>140</v>
      </c>
    </row>
    <row r="552">
      <c r="A552" s="13" t="str">
        <f>IFERROR(__xludf.DUMMYFUNCTION("""COMPUTED_VALUE"""),"ORDER1450")</f>
        <v>ORDER1450</v>
      </c>
      <c r="B552" s="13" t="str">
        <f>VLOOKUP(A552,WN!$A$2:$C$2001,3,false)</f>
        <v>CUST6210</v>
      </c>
      <c r="C552" s="14">
        <f>VLOOKUP(A552,WN!$A$2:$F$2001,2,false)</f>
        <v>45418</v>
      </c>
      <c r="D552" s="15">
        <f>SUMIFS(WN!$F$2:$F$2001,WN!$A$2:$A$2001,A552)</f>
        <v>80</v>
      </c>
    </row>
    <row r="553">
      <c r="A553" s="13" t="str">
        <f>IFERROR(__xludf.DUMMYFUNCTION("""COMPUTED_VALUE"""),"ORDER1449")</f>
        <v>ORDER1449</v>
      </c>
      <c r="B553" s="13" t="str">
        <f>VLOOKUP(A553,WN!$A$2:$C$2001,3,false)</f>
        <v>CUST8814</v>
      </c>
      <c r="C553" s="14">
        <f>VLOOKUP(A553,WN!$A$2:$F$2001,2,false)</f>
        <v>45418</v>
      </c>
      <c r="D553" s="15">
        <f>SUMIFS(WN!$F$2:$F$2001,WN!$A$2:$A$2001,A553)</f>
        <v>100</v>
      </c>
    </row>
    <row r="554">
      <c r="A554" s="13" t="str">
        <f>IFERROR(__xludf.DUMMYFUNCTION("""COMPUTED_VALUE"""),"ORDER1448")</f>
        <v>ORDER1448</v>
      </c>
      <c r="B554" s="13" t="str">
        <f>VLOOKUP(A554,WN!$A$2:$C$2001,3,false)</f>
        <v>CUST2169</v>
      </c>
      <c r="C554" s="14">
        <f>VLOOKUP(A554,WN!$A$2:$F$2001,2,false)</f>
        <v>45418</v>
      </c>
      <c r="D554" s="15">
        <f>SUMIFS(WN!$F$2:$F$2001,WN!$A$2:$A$2001,A554)</f>
        <v>400</v>
      </c>
    </row>
    <row r="555">
      <c r="A555" s="13" t="str">
        <f>IFERROR(__xludf.DUMMYFUNCTION("""COMPUTED_VALUE"""),"ORDER1447")</f>
        <v>ORDER1447</v>
      </c>
      <c r="B555" s="13" t="str">
        <f>VLOOKUP(A555,WN!$A$2:$C$2001,3,false)</f>
        <v>CUST8484</v>
      </c>
      <c r="C555" s="14">
        <f>VLOOKUP(A555,WN!$A$2:$F$2001,2,false)</f>
        <v>45418</v>
      </c>
      <c r="D555" s="15">
        <f>SUMIFS(WN!$F$2:$F$2001,WN!$A$2:$A$2001,A555)</f>
        <v>40</v>
      </c>
    </row>
    <row r="556">
      <c r="A556" s="13" t="str">
        <f>IFERROR(__xludf.DUMMYFUNCTION("""COMPUTED_VALUE"""),"ORDER1446")</f>
        <v>ORDER1446</v>
      </c>
      <c r="B556" s="13" t="str">
        <f>VLOOKUP(A556,WN!$A$2:$C$2001,3,false)</f>
        <v>CUST3521</v>
      </c>
      <c r="C556" s="14">
        <f>VLOOKUP(A556,WN!$A$2:$F$2001,2,false)</f>
        <v>45418</v>
      </c>
      <c r="D556" s="15">
        <f>SUMIFS(WN!$F$2:$F$2001,WN!$A$2:$A$2001,A556)</f>
        <v>52.5</v>
      </c>
    </row>
    <row r="557">
      <c r="A557" s="13" t="str">
        <f>IFERROR(__xludf.DUMMYFUNCTION("""COMPUTED_VALUE"""),"ORDER1445")</f>
        <v>ORDER1445</v>
      </c>
      <c r="B557" s="13" t="str">
        <f>VLOOKUP(A557,WN!$A$2:$C$2001,3,false)</f>
        <v>CUST4470</v>
      </c>
      <c r="C557" s="14">
        <f>VLOOKUP(A557,WN!$A$2:$F$2001,2,false)</f>
        <v>45418</v>
      </c>
      <c r="D557" s="15">
        <f>SUMIFS(WN!$F$2:$F$2001,WN!$A$2:$A$2001,A557)</f>
        <v>310</v>
      </c>
    </row>
    <row r="558">
      <c r="A558" s="13" t="str">
        <f>IFERROR(__xludf.DUMMYFUNCTION("""COMPUTED_VALUE"""),"ORDER1444")</f>
        <v>ORDER1444</v>
      </c>
      <c r="B558" s="13" t="str">
        <f>VLOOKUP(A558,WN!$A$2:$C$2001,3,false)</f>
        <v>CUST3213</v>
      </c>
      <c r="C558" s="14">
        <f>VLOOKUP(A558,WN!$A$2:$F$2001,2,false)</f>
        <v>45418</v>
      </c>
      <c r="D558" s="15">
        <f>SUMIFS(WN!$F$2:$F$2001,WN!$A$2:$A$2001,A558)</f>
        <v>97.5</v>
      </c>
    </row>
    <row r="559">
      <c r="A559" s="13" t="str">
        <f>IFERROR(__xludf.DUMMYFUNCTION("""COMPUTED_VALUE"""),"ORDER1443")</f>
        <v>ORDER1443</v>
      </c>
      <c r="B559" s="13" t="str">
        <f>VLOOKUP(A559,WN!$A$2:$C$2001,3,false)</f>
        <v>CUST2625</v>
      </c>
      <c r="C559" s="14">
        <f>VLOOKUP(A559,WN!$A$2:$F$2001,2,false)</f>
        <v>45417</v>
      </c>
      <c r="D559" s="15">
        <f>SUMIFS(WN!$F$2:$F$2001,WN!$A$2:$A$2001,A559)</f>
        <v>165</v>
      </c>
    </row>
    <row r="560">
      <c r="A560" s="13" t="str">
        <f>IFERROR(__xludf.DUMMYFUNCTION("""COMPUTED_VALUE"""),"ORDER1442")</f>
        <v>ORDER1442</v>
      </c>
      <c r="B560" s="13" t="str">
        <f>VLOOKUP(A560,WN!$A$2:$C$2001,3,false)</f>
        <v>CUST2658</v>
      </c>
      <c r="C560" s="14">
        <f>VLOOKUP(A560,WN!$A$2:$F$2001,2,false)</f>
        <v>45417</v>
      </c>
      <c r="D560" s="15">
        <f>SUMIFS(WN!$F$2:$F$2001,WN!$A$2:$A$2001,A560)</f>
        <v>90</v>
      </c>
    </row>
    <row r="561">
      <c r="A561" s="13" t="str">
        <f>IFERROR(__xludf.DUMMYFUNCTION("""COMPUTED_VALUE"""),"ORDER1441")</f>
        <v>ORDER1441</v>
      </c>
      <c r="B561" s="13" t="str">
        <f>VLOOKUP(A561,WN!$A$2:$C$2001,3,false)</f>
        <v>CUST4470</v>
      </c>
      <c r="C561" s="14">
        <f>VLOOKUP(A561,WN!$A$2:$F$2001,2,false)</f>
        <v>45417</v>
      </c>
      <c r="D561" s="15">
        <f>SUMIFS(WN!$F$2:$F$2001,WN!$A$2:$A$2001,A561)</f>
        <v>140</v>
      </c>
    </row>
    <row r="562">
      <c r="A562" s="13" t="str">
        <f>IFERROR(__xludf.DUMMYFUNCTION("""COMPUTED_VALUE"""),"ORDER1440")</f>
        <v>ORDER1440</v>
      </c>
      <c r="B562" s="13" t="str">
        <f>VLOOKUP(A562,WN!$A$2:$C$2001,3,false)</f>
        <v>CUST4470</v>
      </c>
      <c r="C562" s="14">
        <f>VLOOKUP(A562,WN!$A$2:$F$2001,2,false)</f>
        <v>45417</v>
      </c>
      <c r="D562" s="15">
        <f>SUMIFS(WN!$F$2:$F$2001,WN!$A$2:$A$2001,A562)</f>
        <v>140</v>
      </c>
    </row>
    <row r="563">
      <c r="A563" s="13" t="str">
        <f>IFERROR(__xludf.DUMMYFUNCTION("""COMPUTED_VALUE"""),"ORDER1439")</f>
        <v>ORDER1439</v>
      </c>
      <c r="B563" s="13" t="str">
        <f>VLOOKUP(A563,WN!$A$2:$C$2001,3,false)</f>
        <v>CUST6860</v>
      </c>
      <c r="C563" s="14">
        <f>VLOOKUP(A563,WN!$A$2:$F$2001,2,false)</f>
        <v>45417</v>
      </c>
      <c r="D563" s="15">
        <f>SUMIFS(WN!$F$2:$F$2001,WN!$A$2:$A$2001,A563)</f>
        <v>70</v>
      </c>
    </row>
    <row r="564">
      <c r="A564" s="13" t="str">
        <f>IFERROR(__xludf.DUMMYFUNCTION("""COMPUTED_VALUE"""),"ORDER1438")</f>
        <v>ORDER1438</v>
      </c>
      <c r="B564" s="13" t="str">
        <f>VLOOKUP(A564,WN!$A$2:$C$2001,3,false)</f>
        <v>CUST9482</v>
      </c>
      <c r="C564" s="14">
        <f>VLOOKUP(A564,WN!$A$2:$F$2001,2,false)</f>
        <v>45417</v>
      </c>
      <c r="D564" s="15">
        <f>SUMIFS(WN!$F$2:$F$2001,WN!$A$2:$A$2001,A564)</f>
        <v>200</v>
      </c>
    </row>
    <row r="565">
      <c r="A565" s="13" t="str">
        <f>IFERROR(__xludf.DUMMYFUNCTION("""COMPUTED_VALUE"""),"ORDER1437")</f>
        <v>ORDER1437</v>
      </c>
      <c r="B565" s="13" t="str">
        <f>VLOOKUP(A565,WN!$A$2:$C$2001,3,false)</f>
        <v>CUST3267</v>
      </c>
      <c r="C565" s="14">
        <f>VLOOKUP(A565,WN!$A$2:$F$2001,2,false)</f>
        <v>45417</v>
      </c>
      <c r="D565" s="15">
        <f>SUMIFS(WN!$F$2:$F$2001,WN!$A$2:$A$2001,A565)</f>
        <v>40</v>
      </c>
    </row>
    <row r="566">
      <c r="A566" s="13" t="str">
        <f>IFERROR(__xludf.DUMMYFUNCTION("""COMPUTED_VALUE"""),"ORDER1436")</f>
        <v>ORDER1436</v>
      </c>
      <c r="B566" s="13" t="str">
        <f>VLOOKUP(A566,WN!$A$2:$C$2001,3,false)</f>
        <v>CUST3153</v>
      </c>
      <c r="C566" s="14">
        <f>VLOOKUP(A566,WN!$A$2:$F$2001,2,false)</f>
        <v>45417</v>
      </c>
      <c r="D566" s="15">
        <f>SUMIFS(WN!$F$2:$F$2001,WN!$A$2:$A$2001,A566)</f>
        <v>52.5</v>
      </c>
    </row>
    <row r="567">
      <c r="A567" s="13" t="str">
        <f>IFERROR(__xludf.DUMMYFUNCTION("""COMPUTED_VALUE"""),"ORDER1435")</f>
        <v>ORDER1435</v>
      </c>
      <c r="B567" s="13" t="str">
        <f>VLOOKUP(A567,WN!$A$2:$C$2001,3,false)</f>
        <v>CUST6201</v>
      </c>
      <c r="C567" s="14">
        <f>VLOOKUP(A567,WN!$A$2:$F$2001,2,false)</f>
        <v>45417</v>
      </c>
      <c r="D567" s="15">
        <f>SUMIFS(WN!$F$2:$F$2001,WN!$A$2:$A$2001,A567)</f>
        <v>185</v>
      </c>
    </row>
    <row r="568">
      <c r="A568" s="13" t="str">
        <f>IFERROR(__xludf.DUMMYFUNCTION("""COMPUTED_VALUE"""),"ORDER1434")</f>
        <v>ORDER1434</v>
      </c>
      <c r="B568" s="13" t="str">
        <f>VLOOKUP(A568,WN!$A$2:$C$2001,3,false)</f>
        <v>CUST5067</v>
      </c>
      <c r="C568" s="14">
        <f>VLOOKUP(A568,WN!$A$2:$F$2001,2,false)</f>
        <v>45417</v>
      </c>
      <c r="D568" s="15">
        <f>SUMIFS(WN!$F$2:$F$2001,WN!$A$2:$A$2001,A568)</f>
        <v>97.5</v>
      </c>
    </row>
    <row r="569">
      <c r="A569" s="13" t="str">
        <f>IFERROR(__xludf.DUMMYFUNCTION("""COMPUTED_VALUE"""),"ORDER1433")</f>
        <v>ORDER1433</v>
      </c>
      <c r="B569" s="13" t="str">
        <f>VLOOKUP(A569,WN!$A$2:$C$2001,3,false)</f>
        <v>CUST8317</v>
      </c>
      <c r="C569" s="14">
        <f>VLOOKUP(A569,WN!$A$2:$F$2001,2,false)</f>
        <v>45417</v>
      </c>
      <c r="D569" s="15">
        <f>SUMIFS(WN!$F$2:$F$2001,WN!$A$2:$A$2001,A569)</f>
        <v>105</v>
      </c>
    </row>
    <row r="570">
      <c r="A570" s="13" t="str">
        <f>IFERROR(__xludf.DUMMYFUNCTION("""COMPUTED_VALUE"""),"ORDER1432")</f>
        <v>ORDER1432</v>
      </c>
      <c r="B570" s="13" t="str">
        <f>VLOOKUP(A570,WN!$A$2:$C$2001,3,false)</f>
        <v>CUST4485</v>
      </c>
      <c r="C570" s="14">
        <f>VLOOKUP(A570,WN!$A$2:$F$2001,2,false)</f>
        <v>45417</v>
      </c>
      <c r="D570" s="15">
        <f>SUMIFS(WN!$F$2:$F$2001,WN!$A$2:$A$2001,A570)</f>
        <v>70</v>
      </c>
    </row>
    <row r="571">
      <c r="A571" s="13" t="str">
        <f>IFERROR(__xludf.DUMMYFUNCTION("""COMPUTED_VALUE"""),"ORDER1431")</f>
        <v>ORDER1431</v>
      </c>
      <c r="B571" s="13" t="str">
        <f>VLOOKUP(A571,WN!$A$2:$C$2001,3,false)</f>
        <v>CUST8244</v>
      </c>
      <c r="C571" s="14">
        <f>VLOOKUP(A571,WN!$A$2:$F$2001,2,false)</f>
        <v>45417</v>
      </c>
      <c r="D571" s="15">
        <f>SUMIFS(WN!$F$2:$F$2001,WN!$A$2:$A$2001,A571)</f>
        <v>140</v>
      </c>
    </row>
    <row r="572">
      <c r="A572" s="13" t="str">
        <f>IFERROR(__xludf.DUMMYFUNCTION("""COMPUTED_VALUE"""),"ORDER1430")</f>
        <v>ORDER1430</v>
      </c>
      <c r="B572" s="13" t="str">
        <f>VLOOKUP(A572,WN!$A$2:$C$2001,3,false)</f>
        <v>CUST8622</v>
      </c>
      <c r="C572" s="14">
        <f>VLOOKUP(A572,WN!$A$2:$F$2001,2,false)</f>
        <v>45417</v>
      </c>
      <c r="D572" s="15">
        <f>SUMIFS(WN!$F$2:$F$2001,WN!$A$2:$A$2001,A572)</f>
        <v>80</v>
      </c>
    </row>
    <row r="573">
      <c r="A573" s="13" t="str">
        <f>IFERROR(__xludf.DUMMYFUNCTION("""COMPUTED_VALUE"""),"ORDER1429")</f>
        <v>ORDER1429</v>
      </c>
      <c r="B573" s="13" t="str">
        <f>VLOOKUP(A573,WN!$A$2:$C$2001,3,false)</f>
        <v>CUST2143</v>
      </c>
      <c r="C573" s="14">
        <f>VLOOKUP(A573,WN!$A$2:$F$2001,2,false)</f>
        <v>45417</v>
      </c>
      <c r="D573" s="15">
        <f>SUMIFS(WN!$F$2:$F$2001,WN!$A$2:$A$2001,A573)</f>
        <v>110</v>
      </c>
    </row>
    <row r="574">
      <c r="A574" s="13" t="str">
        <f>IFERROR(__xludf.DUMMYFUNCTION("""COMPUTED_VALUE"""),"ORDER1428")</f>
        <v>ORDER1428</v>
      </c>
      <c r="B574" s="13" t="str">
        <f>VLOOKUP(A574,WN!$A$2:$C$2001,3,false)</f>
        <v>CUST6570</v>
      </c>
      <c r="C574" s="14">
        <f>VLOOKUP(A574,WN!$A$2:$F$2001,2,false)</f>
        <v>45417</v>
      </c>
      <c r="D574" s="15">
        <f>SUMIFS(WN!$F$2:$F$2001,WN!$A$2:$A$2001,A574)</f>
        <v>200</v>
      </c>
    </row>
    <row r="575">
      <c r="A575" s="13" t="str">
        <f>IFERROR(__xludf.DUMMYFUNCTION("""COMPUTED_VALUE"""),"ORDER1427")</f>
        <v>ORDER1427</v>
      </c>
      <c r="B575" s="13" t="str">
        <f>VLOOKUP(A575,WN!$A$2:$C$2001,3,false)</f>
        <v>CUST2188</v>
      </c>
      <c r="C575" s="14">
        <f>VLOOKUP(A575,WN!$A$2:$F$2001,2,false)</f>
        <v>45417</v>
      </c>
      <c r="D575" s="15">
        <f>SUMIFS(WN!$F$2:$F$2001,WN!$A$2:$A$2001,A575)</f>
        <v>40</v>
      </c>
    </row>
    <row r="576">
      <c r="A576" s="13" t="str">
        <f>IFERROR(__xludf.DUMMYFUNCTION("""COMPUTED_VALUE"""),"ORDER1426")</f>
        <v>ORDER1426</v>
      </c>
      <c r="B576" s="13" t="str">
        <f>VLOOKUP(A576,WN!$A$2:$C$2001,3,false)</f>
        <v>CUST6549</v>
      </c>
      <c r="C576" s="14">
        <f>VLOOKUP(A576,WN!$A$2:$F$2001,2,false)</f>
        <v>45417</v>
      </c>
      <c r="D576" s="15">
        <f>SUMIFS(WN!$F$2:$F$2001,WN!$A$2:$A$2001,A576)</f>
        <v>52.5</v>
      </c>
    </row>
    <row r="577">
      <c r="A577" s="13" t="str">
        <f>IFERROR(__xludf.DUMMYFUNCTION("""COMPUTED_VALUE"""),"ORDER1425")</f>
        <v>ORDER1425</v>
      </c>
      <c r="B577" s="13" t="str">
        <f>VLOOKUP(A577,WN!$A$2:$C$2001,3,false)</f>
        <v>CUST2679</v>
      </c>
      <c r="C577" s="14">
        <f>VLOOKUP(A577,WN!$A$2:$F$2001,2,false)</f>
        <v>45417</v>
      </c>
      <c r="D577" s="15">
        <f>SUMIFS(WN!$F$2:$F$2001,WN!$A$2:$A$2001,A577)</f>
        <v>185</v>
      </c>
    </row>
    <row r="578">
      <c r="A578" s="13" t="str">
        <f>IFERROR(__xludf.DUMMYFUNCTION("""COMPUTED_VALUE"""),"ORDER1424")</f>
        <v>ORDER1424</v>
      </c>
      <c r="B578" s="13" t="str">
        <f>VLOOKUP(A578,WN!$A$2:$C$2001,3,false)</f>
        <v>CUST6542</v>
      </c>
      <c r="C578" s="14">
        <f>VLOOKUP(A578,WN!$A$2:$F$2001,2,false)</f>
        <v>45416</v>
      </c>
      <c r="D578" s="15">
        <f>SUMIFS(WN!$F$2:$F$2001,WN!$A$2:$A$2001,A578)</f>
        <v>97.5</v>
      </c>
    </row>
    <row r="579">
      <c r="A579" s="13" t="str">
        <f>IFERROR(__xludf.DUMMYFUNCTION("""COMPUTED_VALUE"""),"ORDER1423")</f>
        <v>ORDER1423</v>
      </c>
      <c r="B579" s="13" t="str">
        <f>VLOOKUP(A579,WN!$A$2:$C$2001,3,false)</f>
        <v>CUST3150</v>
      </c>
      <c r="C579" s="14">
        <f>VLOOKUP(A579,WN!$A$2:$F$2001,2,false)</f>
        <v>45416</v>
      </c>
      <c r="D579" s="15">
        <f>SUMIFS(WN!$F$2:$F$2001,WN!$A$2:$A$2001,A579)</f>
        <v>105</v>
      </c>
    </row>
    <row r="580">
      <c r="A580" s="13" t="str">
        <f>IFERROR(__xludf.DUMMYFUNCTION("""COMPUTED_VALUE"""),"ORDER1422")</f>
        <v>ORDER1422</v>
      </c>
      <c r="B580" s="13" t="str">
        <f>VLOOKUP(A580,WN!$A$2:$C$2001,3,false)</f>
        <v>CUST3704</v>
      </c>
      <c r="C580" s="14">
        <f>VLOOKUP(A580,WN!$A$2:$F$2001,2,false)</f>
        <v>45416</v>
      </c>
      <c r="D580" s="15">
        <f>SUMIFS(WN!$F$2:$F$2001,WN!$A$2:$A$2001,A580)</f>
        <v>120</v>
      </c>
    </row>
    <row r="581">
      <c r="A581" s="13" t="str">
        <f>IFERROR(__xludf.DUMMYFUNCTION("""COMPUTED_VALUE"""),"ORDER1421")</f>
        <v>ORDER1421</v>
      </c>
      <c r="B581" s="13" t="str">
        <f>VLOOKUP(A581,WN!$A$2:$C$2001,3,false)</f>
        <v>CUST2832</v>
      </c>
      <c r="C581" s="14">
        <f>VLOOKUP(A581,WN!$A$2:$F$2001,2,false)</f>
        <v>45416</v>
      </c>
      <c r="D581" s="15">
        <f>SUMIFS(WN!$F$2:$F$2001,WN!$A$2:$A$2001,A581)</f>
        <v>230</v>
      </c>
    </row>
    <row r="582">
      <c r="A582" s="13" t="str">
        <f>IFERROR(__xludf.DUMMYFUNCTION("""COMPUTED_VALUE"""),"ORDER1420")</f>
        <v>ORDER1420</v>
      </c>
      <c r="B582" s="13" t="str">
        <f>VLOOKUP(A582,WN!$A$2:$C$2001,3,false)</f>
        <v>CUST8836</v>
      </c>
      <c r="C582" s="14">
        <f>VLOOKUP(A582,WN!$A$2:$F$2001,2,false)</f>
        <v>45416</v>
      </c>
      <c r="D582" s="15">
        <f>SUMIFS(WN!$F$2:$F$2001,WN!$A$2:$A$2001,A582)</f>
        <v>80</v>
      </c>
    </row>
    <row r="583">
      <c r="A583" s="13" t="str">
        <f>IFERROR(__xludf.DUMMYFUNCTION("""COMPUTED_VALUE"""),"ORDER1419")</f>
        <v>ORDER1419</v>
      </c>
      <c r="B583" s="13" t="str">
        <f>VLOOKUP(A583,WN!$A$2:$C$2001,3,false)</f>
        <v>CUST4759</v>
      </c>
      <c r="C583" s="14">
        <f>VLOOKUP(A583,WN!$A$2:$F$2001,2,false)</f>
        <v>45416</v>
      </c>
      <c r="D583" s="15">
        <f>SUMIFS(WN!$F$2:$F$2001,WN!$A$2:$A$2001,A583)</f>
        <v>70</v>
      </c>
    </row>
    <row r="584">
      <c r="A584" s="13" t="str">
        <f>IFERROR(__xludf.DUMMYFUNCTION("""COMPUTED_VALUE"""),"ORDER1418")</f>
        <v>ORDER1418</v>
      </c>
      <c r="B584" s="13" t="str">
        <f>VLOOKUP(A584,WN!$A$2:$C$2001,3,false)</f>
        <v>CUST9064</v>
      </c>
      <c r="C584" s="14">
        <f>VLOOKUP(A584,WN!$A$2:$F$2001,2,false)</f>
        <v>45416</v>
      </c>
      <c r="D584" s="15">
        <f>SUMIFS(WN!$F$2:$F$2001,WN!$A$2:$A$2001,A584)</f>
        <v>200</v>
      </c>
    </row>
    <row r="585">
      <c r="A585" s="13" t="str">
        <f>IFERROR(__xludf.DUMMYFUNCTION("""COMPUTED_VALUE"""),"ORDER1417")</f>
        <v>ORDER1417</v>
      </c>
      <c r="B585" s="13" t="str">
        <f>VLOOKUP(A585,WN!$A$2:$C$2001,3,false)</f>
        <v>CUST1520</v>
      </c>
      <c r="C585" s="14">
        <f>VLOOKUP(A585,WN!$A$2:$F$2001,2,false)</f>
        <v>45416</v>
      </c>
      <c r="D585" s="15">
        <f>SUMIFS(WN!$F$2:$F$2001,WN!$A$2:$A$2001,A585)</f>
        <v>40</v>
      </c>
    </row>
    <row r="586">
      <c r="A586" s="13" t="str">
        <f>IFERROR(__xludf.DUMMYFUNCTION("""COMPUTED_VALUE"""),"ORDER1416")</f>
        <v>ORDER1416</v>
      </c>
      <c r="B586" s="13" t="str">
        <f>VLOOKUP(A586,WN!$A$2:$C$2001,3,false)</f>
        <v>CUST7862</v>
      </c>
      <c r="C586" s="14">
        <f>VLOOKUP(A586,WN!$A$2:$F$2001,2,false)</f>
        <v>45416</v>
      </c>
      <c r="D586" s="15">
        <f>SUMIFS(WN!$F$2:$F$2001,WN!$A$2:$A$2001,A586)</f>
        <v>92.5</v>
      </c>
    </row>
    <row r="587">
      <c r="A587" s="13" t="str">
        <f>IFERROR(__xludf.DUMMYFUNCTION("""COMPUTED_VALUE"""),"ORDER1415")</f>
        <v>ORDER1415</v>
      </c>
      <c r="B587" s="13" t="str">
        <f>VLOOKUP(A587,WN!$A$2:$C$2001,3,false)</f>
        <v>CUST2679</v>
      </c>
      <c r="C587" s="14">
        <f>VLOOKUP(A587,WN!$A$2:$F$2001,2,false)</f>
        <v>45416</v>
      </c>
      <c r="D587" s="15">
        <f>SUMIFS(WN!$F$2:$F$2001,WN!$A$2:$A$2001,A587)</f>
        <v>310</v>
      </c>
    </row>
    <row r="588">
      <c r="A588" s="13" t="str">
        <f>IFERROR(__xludf.DUMMYFUNCTION("""COMPUTED_VALUE"""),"ORDER1414")</f>
        <v>ORDER1414</v>
      </c>
      <c r="B588" s="13" t="str">
        <f>VLOOKUP(A588,WN!$A$2:$C$2001,3,false)</f>
        <v>CUST2970</v>
      </c>
      <c r="C588" s="14">
        <f>VLOOKUP(A588,WN!$A$2:$F$2001,2,false)</f>
        <v>45416</v>
      </c>
      <c r="D588" s="15">
        <f>SUMIFS(WN!$F$2:$F$2001,WN!$A$2:$A$2001,A588)</f>
        <v>172.5</v>
      </c>
    </row>
    <row r="589">
      <c r="A589" s="13" t="str">
        <f>IFERROR(__xludf.DUMMYFUNCTION("""COMPUTED_VALUE"""),"ORDER1413")</f>
        <v>ORDER1413</v>
      </c>
      <c r="B589" s="13" t="str">
        <f>VLOOKUP(A589,WN!$A$2:$C$2001,3,false)</f>
        <v>CUST4510</v>
      </c>
      <c r="C589" s="14">
        <f>VLOOKUP(A589,WN!$A$2:$F$2001,2,false)</f>
        <v>45416</v>
      </c>
      <c r="D589" s="15">
        <f>SUMIFS(WN!$F$2:$F$2001,WN!$A$2:$A$2001,A589)</f>
        <v>165</v>
      </c>
    </row>
    <row r="590">
      <c r="A590" s="13" t="str">
        <f>IFERROR(__xludf.DUMMYFUNCTION("""COMPUTED_VALUE"""),"ORDER1412")</f>
        <v>ORDER1412</v>
      </c>
      <c r="B590" s="13" t="str">
        <f>VLOOKUP(A590,WN!$A$2:$C$2001,3,false)</f>
        <v>CUST1960</v>
      </c>
      <c r="C590" s="14">
        <f>VLOOKUP(A590,WN!$A$2:$F$2001,2,false)</f>
        <v>45416</v>
      </c>
      <c r="D590" s="15">
        <f>SUMIFS(WN!$F$2:$F$2001,WN!$A$2:$A$2001,A590)</f>
        <v>70</v>
      </c>
    </row>
    <row r="591">
      <c r="A591" s="13" t="str">
        <f>IFERROR(__xludf.DUMMYFUNCTION("""COMPUTED_VALUE"""),"ORDER1411")</f>
        <v>ORDER1411</v>
      </c>
      <c r="B591" s="13" t="str">
        <f>VLOOKUP(A591,WN!$A$2:$C$2001,3,false)</f>
        <v>CUST7862</v>
      </c>
      <c r="C591" s="14">
        <f>VLOOKUP(A591,WN!$A$2:$F$2001,2,false)</f>
        <v>45416</v>
      </c>
      <c r="D591" s="15">
        <f>SUMIFS(WN!$F$2:$F$2001,WN!$A$2:$A$2001,A591)</f>
        <v>140</v>
      </c>
    </row>
    <row r="592">
      <c r="A592" s="13" t="str">
        <f>IFERROR(__xludf.DUMMYFUNCTION("""COMPUTED_VALUE"""),"ORDER1410")</f>
        <v>ORDER1410</v>
      </c>
      <c r="B592" s="13" t="str">
        <f>VLOOKUP(A592,WN!$A$2:$C$2001,3,false)</f>
        <v>CUST4804</v>
      </c>
      <c r="C592" s="14">
        <f>VLOOKUP(A592,WN!$A$2:$F$2001,2,false)</f>
        <v>45416</v>
      </c>
      <c r="D592" s="15">
        <f>SUMIFS(WN!$F$2:$F$2001,WN!$A$2:$A$2001,A592)</f>
        <v>80</v>
      </c>
    </row>
    <row r="593">
      <c r="A593" s="13" t="str">
        <f>IFERROR(__xludf.DUMMYFUNCTION("""COMPUTED_VALUE"""),"ORDER1409")</f>
        <v>ORDER1409</v>
      </c>
      <c r="B593" s="13" t="str">
        <f>VLOOKUP(A593,WN!$A$2:$C$2001,3,false)</f>
        <v>CUST3521</v>
      </c>
      <c r="C593" s="14">
        <f>VLOOKUP(A593,WN!$A$2:$F$2001,2,false)</f>
        <v>45416</v>
      </c>
      <c r="D593" s="15">
        <f>SUMIFS(WN!$F$2:$F$2001,WN!$A$2:$A$2001,A593)</f>
        <v>70</v>
      </c>
    </row>
    <row r="594">
      <c r="A594" s="13" t="str">
        <f>IFERROR(__xludf.DUMMYFUNCTION("""COMPUTED_VALUE"""),"ORDER1408")</f>
        <v>ORDER1408</v>
      </c>
      <c r="B594" s="13" t="str">
        <f>VLOOKUP(A594,WN!$A$2:$C$2001,3,false)</f>
        <v>CUST2063</v>
      </c>
      <c r="C594" s="14">
        <f>VLOOKUP(A594,WN!$A$2:$F$2001,2,false)</f>
        <v>45416</v>
      </c>
      <c r="D594" s="15">
        <f>SUMIFS(WN!$F$2:$F$2001,WN!$A$2:$A$2001,A594)</f>
        <v>400</v>
      </c>
    </row>
    <row r="595">
      <c r="A595" s="13" t="str">
        <f>IFERROR(__xludf.DUMMYFUNCTION("""COMPUTED_VALUE"""),"ORDER1407")</f>
        <v>ORDER1407</v>
      </c>
      <c r="B595" s="13" t="str">
        <f>VLOOKUP(A595,WN!$A$2:$C$2001,3,false)</f>
        <v>CUST4022</v>
      </c>
      <c r="C595" s="14">
        <f>VLOOKUP(A595,WN!$A$2:$F$2001,2,false)</f>
        <v>45416</v>
      </c>
      <c r="D595" s="15">
        <f>SUMIFS(WN!$F$2:$F$2001,WN!$A$2:$A$2001,A595)</f>
        <v>55</v>
      </c>
    </row>
    <row r="596">
      <c r="A596" s="13" t="str">
        <f>IFERROR(__xludf.DUMMYFUNCTION("""COMPUTED_VALUE"""),"ORDER1406")</f>
        <v>ORDER1406</v>
      </c>
      <c r="B596" s="13" t="str">
        <f>VLOOKUP(A596,WN!$A$2:$C$2001,3,false)</f>
        <v>CUST3024</v>
      </c>
      <c r="C596" s="14">
        <f>VLOOKUP(A596,WN!$A$2:$F$2001,2,false)</f>
        <v>45416</v>
      </c>
      <c r="D596" s="15">
        <f>SUMIFS(WN!$F$2:$F$2001,WN!$A$2:$A$2001,A596)</f>
        <v>92.5</v>
      </c>
    </row>
    <row r="597">
      <c r="A597" s="13" t="str">
        <f>IFERROR(__xludf.DUMMYFUNCTION("""COMPUTED_VALUE"""),"ORDER1405")</f>
        <v>ORDER1405</v>
      </c>
      <c r="B597" s="13" t="str">
        <f>VLOOKUP(A597,WN!$A$2:$C$2001,3,false)</f>
        <v>CUST1509</v>
      </c>
      <c r="C597" s="14">
        <f>VLOOKUP(A597,WN!$A$2:$F$2001,2,false)</f>
        <v>45416</v>
      </c>
      <c r="D597" s="15">
        <f>SUMIFS(WN!$F$2:$F$2001,WN!$A$2:$A$2001,A597)</f>
        <v>185</v>
      </c>
    </row>
    <row r="598">
      <c r="A598" s="13" t="str">
        <f>IFERROR(__xludf.DUMMYFUNCTION("""COMPUTED_VALUE"""),"ORDER1404")</f>
        <v>ORDER1404</v>
      </c>
      <c r="B598" s="13" t="str">
        <f>VLOOKUP(A598,WN!$A$2:$C$2001,3,false)</f>
        <v>CUST6201</v>
      </c>
      <c r="C598" s="14">
        <f>VLOOKUP(A598,WN!$A$2:$F$2001,2,false)</f>
        <v>45416</v>
      </c>
      <c r="D598" s="15">
        <f>SUMIFS(WN!$F$2:$F$2001,WN!$A$2:$A$2001,A598)</f>
        <v>120</v>
      </c>
    </row>
    <row r="599">
      <c r="A599" s="13" t="str">
        <f>IFERROR(__xludf.DUMMYFUNCTION("""COMPUTED_VALUE"""),"ORDER1403")</f>
        <v>ORDER1403</v>
      </c>
      <c r="B599" s="13" t="str">
        <f>VLOOKUP(A599,WN!$A$2:$C$2001,3,false)</f>
        <v>CUST6570</v>
      </c>
      <c r="C599" s="14">
        <f>VLOOKUP(A599,WN!$A$2:$F$2001,2,false)</f>
        <v>45416</v>
      </c>
      <c r="D599" s="15">
        <f>SUMIFS(WN!$F$2:$F$2001,WN!$A$2:$A$2001,A599)</f>
        <v>105</v>
      </c>
    </row>
    <row r="600">
      <c r="A600" s="13" t="str">
        <f>IFERROR(__xludf.DUMMYFUNCTION("""COMPUTED_VALUE"""),"ORDER1402")</f>
        <v>ORDER1402</v>
      </c>
      <c r="B600" s="13" t="str">
        <f>VLOOKUP(A600,WN!$A$2:$C$2001,3,false)</f>
        <v>CUST4485</v>
      </c>
      <c r="C600" s="14">
        <f>VLOOKUP(A600,WN!$A$2:$F$2001,2,false)</f>
        <v>45416</v>
      </c>
      <c r="D600" s="15">
        <f>SUMIFS(WN!$F$2:$F$2001,WN!$A$2:$A$2001,A600)</f>
        <v>70</v>
      </c>
    </row>
    <row r="601">
      <c r="A601" s="13" t="str">
        <f>IFERROR(__xludf.DUMMYFUNCTION("""COMPUTED_VALUE"""),"ORDER1401")</f>
        <v>ORDER1401</v>
      </c>
      <c r="B601" s="13" t="str">
        <f>VLOOKUP(A601,WN!$A$2:$C$2001,3,false)</f>
        <v>CUST9482</v>
      </c>
      <c r="C601" s="14">
        <f>VLOOKUP(A601,WN!$A$2:$F$2001,2,false)</f>
        <v>45416</v>
      </c>
      <c r="D601" s="15">
        <f>SUMIFS(WN!$F$2:$F$2001,WN!$A$2:$A$2001,A601)</f>
        <v>140</v>
      </c>
    </row>
    <row r="602">
      <c r="A602" s="13" t="str">
        <f>IFERROR(__xludf.DUMMYFUNCTION("""COMPUTED_VALUE"""),"ORDER1400")</f>
        <v>ORDER1400</v>
      </c>
      <c r="B602" s="13" t="str">
        <f>VLOOKUP(A602,WN!$A$2:$C$2001,3,false)</f>
        <v>CUST8616</v>
      </c>
      <c r="C602" s="14">
        <f>VLOOKUP(A602,WN!$A$2:$F$2001,2,false)</f>
        <v>45416</v>
      </c>
      <c r="D602" s="15">
        <f>SUMIFS(WN!$F$2:$F$2001,WN!$A$2:$A$2001,A602)</f>
        <v>80</v>
      </c>
    </row>
    <row r="603">
      <c r="A603" s="13" t="str">
        <f>IFERROR(__xludf.DUMMYFUNCTION("""COMPUTED_VALUE"""),"ORDER1399")</f>
        <v>ORDER1399</v>
      </c>
      <c r="B603" s="13" t="str">
        <f>VLOOKUP(A603,WN!$A$2:$C$2001,3,false)</f>
        <v>CUST5349</v>
      </c>
      <c r="C603" s="14">
        <f>VLOOKUP(A603,WN!$A$2:$F$2001,2,false)</f>
        <v>45416</v>
      </c>
      <c r="D603" s="15">
        <f>SUMIFS(WN!$F$2:$F$2001,WN!$A$2:$A$2001,A603)</f>
        <v>70</v>
      </c>
    </row>
    <row r="604">
      <c r="A604" s="13" t="str">
        <f>IFERROR(__xludf.DUMMYFUNCTION("""COMPUTED_VALUE"""),"ORDER1398")</f>
        <v>ORDER1398</v>
      </c>
      <c r="B604" s="13" t="str">
        <f>VLOOKUP(A604,WN!$A$2:$C$2001,3,false)</f>
        <v>CUST3704</v>
      </c>
      <c r="C604" s="14">
        <f>VLOOKUP(A604,WN!$A$2:$F$2001,2,false)</f>
        <v>45416</v>
      </c>
      <c r="D604" s="15">
        <f>SUMIFS(WN!$F$2:$F$2001,WN!$A$2:$A$2001,A604)</f>
        <v>200</v>
      </c>
    </row>
    <row r="605">
      <c r="A605" s="13" t="str">
        <f>IFERROR(__xludf.DUMMYFUNCTION("""COMPUTED_VALUE"""),"ORDER1397")</f>
        <v>ORDER1397</v>
      </c>
      <c r="B605" s="13" t="str">
        <f>VLOOKUP(A605,WN!$A$2:$C$2001,3,false)</f>
        <v>CUST9004</v>
      </c>
      <c r="C605" s="14">
        <f>VLOOKUP(A605,WN!$A$2:$F$2001,2,false)</f>
        <v>45415</v>
      </c>
      <c r="D605" s="15">
        <f>SUMIFS(WN!$F$2:$F$2001,WN!$A$2:$A$2001,A605)</f>
        <v>40</v>
      </c>
    </row>
    <row r="606">
      <c r="A606" s="13" t="str">
        <f>IFERROR(__xludf.DUMMYFUNCTION("""COMPUTED_VALUE"""),"ORDER1396")</f>
        <v>ORDER1396</v>
      </c>
      <c r="B606" s="13" t="str">
        <f>VLOOKUP(A606,WN!$A$2:$C$2001,3,false)</f>
        <v>CUST8244</v>
      </c>
      <c r="C606" s="14">
        <f>VLOOKUP(A606,WN!$A$2:$F$2001,2,false)</f>
        <v>45415</v>
      </c>
      <c r="D606" s="15">
        <f>SUMIFS(WN!$F$2:$F$2001,WN!$A$2:$A$2001,A606)</f>
        <v>52.5</v>
      </c>
    </row>
    <row r="607">
      <c r="A607" s="13" t="str">
        <f>IFERROR(__xludf.DUMMYFUNCTION("""COMPUTED_VALUE"""),"ORDER1395")</f>
        <v>ORDER1395</v>
      </c>
      <c r="B607" s="13" t="str">
        <f>VLOOKUP(A607,WN!$A$2:$C$2001,3,false)</f>
        <v>CUST8552</v>
      </c>
      <c r="C607" s="14">
        <f>VLOOKUP(A607,WN!$A$2:$F$2001,2,false)</f>
        <v>45415</v>
      </c>
      <c r="D607" s="15">
        <f>SUMIFS(WN!$F$2:$F$2001,WN!$A$2:$A$2001,A607)</f>
        <v>185</v>
      </c>
    </row>
    <row r="608">
      <c r="A608" s="13" t="str">
        <f>IFERROR(__xludf.DUMMYFUNCTION("""COMPUTED_VALUE"""),"ORDER1394")</f>
        <v>ORDER1394</v>
      </c>
      <c r="B608" s="13" t="str">
        <f>VLOOKUP(A608,WN!$A$2:$C$2001,3,false)</f>
        <v>CUST1182</v>
      </c>
      <c r="C608" s="14">
        <f>VLOOKUP(A608,WN!$A$2:$F$2001,2,false)</f>
        <v>45415</v>
      </c>
      <c r="D608" s="15">
        <f>SUMIFS(WN!$F$2:$F$2001,WN!$A$2:$A$2001,A608)</f>
        <v>97.5</v>
      </c>
    </row>
    <row r="609">
      <c r="A609" s="13" t="str">
        <f>IFERROR(__xludf.DUMMYFUNCTION("""COMPUTED_VALUE"""),"ORDER1393")</f>
        <v>ORDER1393</v>
      </c>
      <c r="B609" s="13" t="str">
        <f>VLOOKUP(A609,WN!$A$2:$C$2001,3,false)</f>
        <v>CUST8814</v>
      </c>
      <c r="C609" s="14">
        <f>VLOOKUP(A609,WN!$A$2:$F$2001,2,false)</f>
        <v>45415</v>
      </c>
      <c r="D609" s="15">
        <f>SUMIFS(WN!$F$2:$F$2001,WN!$A$2:$A$2001,A609)</f>
        <v>105</v>
      </c>
    </row>
    <row r="610">
      <c r="A610" s="13" t="str">
        <f>IFERROR(__xludf.DUMMYFUNCTION("""COMPUTED_VALUE"""),"ORDER1392")</f>
        <v>ORDER1392</v>
      </c>
      <c r="B610" s="13" t="str">
        <f>VLOOKUP(A610,WN!$A$2:$C$2001,3,false)</f>
        <v>CUST1082</v>
      </c>
      <c r="C610" s="14">
        <f>VLOOKUP(A610,WN!$A$2:$F$2001,2,false)</f>
        <v>45415</v>
      </c>
      <c r="D610" s="15">
        <f>SUMIFS(WN!$F$2:$F$2001,WN!$A$2:$A$2001,A610)</f>
        <v>70</v>
      </c>
    </row>
    <row r="611">
      <c r="A611" s="13" t="str">
        <f>IFERROR(__xludf.DUMMYFUNCTION("""COMPUTED_VALUE"""),"ORDER1391")</f>
        <v>ORDER1391</v>
      </c>
      <c r="B611" s="13" t="str">
        <f>VLOOKUP(A611,WN!$A$2:$C$2001,3,false)</f>
        <v>CUST4982</v>
      </c>
      <c r="C611" s="14">
        <f>VLOOKUP(A611,WN!$A$2:$F$2001,2,false)</f>
        <v>45415</v>
      </c>
      <c r="D611" s="15">
        <f>SUMIFS(WN!$F$2:$F$2001,WN!$A$2:$A$2001,A611)</f>
        <v>140</v>
      </c>
    </row>
    <row r="612">
      <c r="A612" s="13" t="str">
        <f>IFERROR(__xludf.DUMMYFUNCTION("""COMPUTED_VALUE"""),"ORDER1390")</f>
        <v>ORDER1390</v>
      </c>
      <c r="B612" s="13" t="str">
        <f>VLOOKUP(A612,WN!$A$2:$C$2001,3,false)</f>
        <v>CUST6669</v>
      </c>
      <c r="C612" s="14">
        <f>VLOOKUP(A612,WN!$A$2:$F$2001,2,false)</f>
        <v>45415</v>
      </c>
      <c r="D612" s="15">
        <f>SUMIFS(WN!$F$2:$F$2001,WN!$A$2:$A$2001,A612)</f>
        <v>80</v>
      </c>
    </row>
    <row r="613">
      <c r="A613" s="13" t="str">
        <f>IFERROR(__xludf.DUMMYFUNCTION("""COMPUTED_VALUE"""),"ORDER1389")</f>
        <v>ORDER1389</v>
      </c>
      <c r="B613" s="13" t="str">
        <f>VLOOKUP(A613,WN!$A$2:$C$2001,3,false)</f>
        <v>CUST7862</v>
      </c>
      <c r="C613" s="14">
        <f>VLOOKUP(A613,WN!$A$2:$F$2001,2,false)</f>
        <v>45415</v>
      </c>
      <c r="D613" s="15">
        <f>SUMIFS(WN!$F$2:$F$2001,WN!$A$2:$A$2001,A613)</f>
        <v>70</v>
      </c>
    </row>
    <row r="614">
      <c r="A614" s="13" t="str">
        <f>IFERROR(__xludf.DUMMYFUNCTION("""COMPUTED_VALUE"""),"ORDER1388")</f>
        <v>ORDER1388</v>
      </c>
      <c r="B614" s="13" t="str">
        <f>VLOOKUP(A614,WN!$A$2:$C$2001,3,false)</f>
        <v>CUST1517</v>
      </c>
      <c r="C614" s="14">
        <f>VLOOKUP(A614,WN!$A$2:$F$2001,2,false)</f>
        <v>45415</v>
      </c>
      <c r="D614" s="15">
        <f>SUMIFS(WN!$F$2:$F$2001,WN!$A$2:$A$2001,A614)</f>
        <v>200</v>
      </c>
    </row>
    <row r="615">
      <c r="A615" s="13" t="str">
        <f>IFERROR(__xludf.DUMMYFUNCTION("""COMPUTED_VALUE"""),"ORDER1387")</f>
        <v>ORDER1387</v>
      </c>
      <c r="B615" s="13" t="str">
        <f>VLOOKUP(A615,WN!$A$2:$C$2001,3,false)</f>
        <v>CUST7984</v>
      </c>
      <c r="C615" s="14">
        <f>VLOOKUP(A615,WN!$A$2:$F$2001,2,false)</f>
        <v>45415</v>
      </c>
      <c r="D615" s="15">
        <f>SUMIFS(WN!$F$2:$F$2001,WN!$A$2:$A$2001,A615)</f>
        <v>40</v>
      </c>
    </row>
    <row r="616">
      <c r="A616" s="13" t="str">
        <f>IFERROR(__xludf.DUMMYFUNCTION("""COMPUTED_VALUE"""),"ORDER1386")</f>
        <v>ORDER1386</v>
      </c>
      <c r="B616" s="13" t="str">
        <f>VLOOKUP(A616,WN!$A$2:$C$2001,3,false)</f>
        <v>CUST1509</v>
      </c>
      <c r="C616" s="14">
        <f>VLOOKUP(A616,WN!$A$2:$F$2001,2,false)</f>
        <v>45415</v>
      </c>
      <c r="D616" s="15">
        <f>SUMIFS(WN!$F$2:$F$2001,WN!$A$2:$A$2001,A616)</f>
        <v>52.5</v>
      </c>
    </row>
    <row r="617">
      <c r="A617" s="13" t="str">
        <f>IFERROR(__xludf.DUMMYFUNCTION("""COMPUTED_VALUE"""),"ORDER1385")</f>
        <v>ORDER1385</v>
      </c>
      <c r="B617" s="13" t="str">
        <f>VLOOKUP(A617,WN!$A$2:$C$2001,3,false)</f>
        <v>CUST1960</v>
      </c>
      <c r="C617" s="14">
        <f>VLOOKUP(A617,WN!$A$2:$F$2001,2,false)</f>
        <v>45415</v>
      </c>
      <c r="D617" s="15">
        <f>SUMIFS(WN!$F$2:$F$2001,WN!$A$2:$A$2001,A617)</f>
        <v>185</v>
      </c>
    </row>
    <row r="618">
      <c r="A618" s="13" t="str">
        <f>IFERROR(__xludf.DUMMYFUNCTION("""COMPUTED_VALUE"""),"ORDER1384")</f>
        <v>ORDER1384</v>
      </c>
      <c r="B618" s="13" t="str">
        <f>VLOOKUP(A618,WN!$A$2:$C$2001,3,false)</f>
        <v>CUST4729</v>
      </c>
      <c r="C618" s="14">
        <f>VLOOKUP(A618,WN!$A$2:$F$2001,2,false)</f>
        <v>45415</v>
      </c>
      <c r="D618" s="15">
        <f>SUMIFS(WN!$F$2:$F$2001,WN!$A$2:$A$2001,A618)</f>
        <v>172.5</v>
      </c>
    </row>
    <row r="619">
      <c r="A619" s="13" t="str">
        <f>IFERROR(__xludf.DUMMYFUNCTION("""COMPUTED_VALUE"""),"ORDER1383")</f>
        <v>ORDER1383</v>
      </c>
      <c r="B619" s="13" t="str">
        <f>VLOOKUP(A619,WN!$A$2:$C$2001,3,false)</f>
        <v>CUST8381</v>
      </c>
      <c r="C619" s="14">
        <f>VLOOKUP(A619,WN!$A$2:$F$2001,2,false)</f>
        <v>45415</v>
      </c>
      <c r="D619" s="15">
        <f>SUMIFS(WN!$F$2:$F$2001,WN!$A$2:$A$2001,A619)</f>
        <v>105</v>
      </c>
    </row>
    <row r="620">
      <c r="A620" s="13" t="str">
        <f>IFERROR(__xludf.DUMMYFUNCTION("""COMPUTED_VALUE"""),"ORDER1382")</f>
        <v>ORDER1382</v>
      </c>
      <c r="B620" s="13" t="str">
        <f>VLOOKUP(A620,WN!$A$2:$C$2001,3,false)</f>
        <v>CUST5905</v>
      </c>
      <c r="C620" s="14">
        <f>VLOOKUP(A620,WN!$A$2:$F$2001,2,false)</f>
        <v>45414</v>
      </c>
      <c r="D620" s="15">
        <f>SUMIFS(WN!$F$2:$F$2001,WN!$A$2:$A$2001,A620)</f>
        <v>70</v>
      </c>
    </row>
    <row r="621">
      <c r="A621" s="13" t="str">
        <f>IFERROR(__xludf.DUMMYFUNCTION("""COMPUTED_VALUE"""),"ORDER1381")</f>
        <v>ORDER1381</v>
      </c>
      <c r="B621" s="13" t="str">
        <f>VLOOKUP(A621,WN!$A$2:$C$2001,3,false)</f>
        <v>CUST6549</v>
      </c>
      <c r="C621" s="14">
        <f>VLOOKUP(A621,WN!$A$2:$F$2001,2,false)</f>
        <v>45414</v>
      </c>
      <c r="D621" s="15">
        <f>SUMIFS(WN!$F$2:$F$2001,WN!$A$2:$A$2001,A621)</f>
        <v>140</v>
      </c>
    </row>
    <row r="622">
      <c r="A622" s="13" t="str">
        <f>IFERROR(__xludf.DUMMYFUNCTION("""COMPUTED_VALUE"""),"ORDER1380")</f>
        <v>ORDER1380</v>
      </c>
      <c r="B622" s="13" t="str">
        <f>VLOOKUP(A622,WN!$A$2:$C$2001,3,false)</f>
        <v>CUST4759</v>
      </c>
      <c r="C622" s="14">
        <f>VLOOKUP(A622,WN!$A$2:$F$2001,2,false)</f>
        <v>45414</v>
      </c>
      <c r="D622" s="15">
        <f>SUMIFS(WN!$F$2:$F$2001,WN!$A$2:$A$2001,A622)</f>
        <v>100</v>
      </c>
    </row>
    <row r="623">
      <c r="A623" s="13" t="str">
        <f>IFERROR(__xludf.DUMMYFUNCTION("""COMPUTED_VALUE"""),"ORDER1379")</f>
        <v>ORDER1379</v>
      </c>
      <c r="B623" s="13" t="str">
        <f>VLOOKUP(A623,WN!$A$2:$C$2001,3,false)</f>
        <v>CUST2832</v>
      </c>
      <c r="C623" s="14">
        <f>VLOOKUP(A623,WN!$A$2:$F$2001,2,false)</f>
        <v>45414</v>
      </c>
      <c r="D623" s="15">
        <f>SUMIFS(WN!$F$2:$F$2001,WN!$A$2:$A$2001,A623)</f>
        <v>110</v>
      </c>
    </row>
    <row r="624">
      <c r="A624" s="13" t="str">
        <f>IFERROR(__xludf.DUMMYFUNCTION("""COMPUTED_VALUE"""),"ORDER1378")</f>
        <v>ORDER1378</v>
      </c>
      <c r="B624" s="13" t="str">
        <f>VLOOKUP(A624,WN!$A$2:$C$2001,3,false)</f>
        <v>CUST6327</v>
      </c>
      <c r="C624" s="14">
        <f>VLOOKUP(A624,WN!$A$2:$F$2001,2,false)</f>
        <v>45414</v>
      </c>
      <c r="D624" s="15">
        <f>SUMIFS(WN!$F$2:$F$2001,WN!$A$2:$A$2001,A624)</f>
        <v>275</v>
      </c>
    </row>
    <row r="625">
      <c r="A625" s="13" t="str">
        <f>IFERROR(__xludf.DUMMYFUNCTION("""COMPUTED_VALUE"""),"ORDER1377")</f>
        <v>ORDER1377</v>
      </c>
      <c r="B625" s="13" t="str">
        <f>VLOOKUP(A625,WN!$A$2:$C$2001,3,false)</f>
        <v>CUST7461</v>
      </c>
      <c r="C625" s="14">
        <f>VLOOKUP(A625,WN!$A$2:$F$2001,2,false)</f>
        <v>45414</v>
      </c>
      <c r="D625" s="15">
        <f>SUMIFS(WN!$F$2:$F$2001,WN!$A$2:$A$2001,A625)</f>
        <v>40</v>
      </c>
    </row>
    <row r="626">
      <c r="A626" s="13" t="str">
        <f>IFERROR(__xludf.DUMMYFUNCTION("""COMPUTED_VALUE"""),"ORDER1376")</f>
        <v>ORDER1376</v>
      </c>
      <c r="B626" s="13" t="str">
        <f>VLOOKUP(A626,WN!$A$2:$C$2001,3,false)</f>
        <v>CUST7626</v>
      </c>
      <c r="C626" s="14">
        <f>VLOOKUP(A626,WN!$A$2:$F$2001,2,false)</f>
        <v>45414</v>
      </c>
      <c r="D626" s="15">
        <f>SUMIFS(WN!$F$2:$F$2001,WN!$A$2:$A$2001,A626)</f>
        <v>52.5</v>
      </c>
    </row>
    <row r="627">
      <c r="A627" s="13" t="str">
        <f>IFERROR(__xludf.DUMMYFUNCTION("""COMPUTED_VALUE"""),"ORDER1375")</f>
        <v>ORDER1375</v>
      </c>
      <c r="B627" s="13" t="str">
        <f>VLOOKUP(A627,WN!$A$2:$C$2001,3,false)</f>
        <v>CUST5067</v>
      </c>
      <c r="C627" s="14">
        <f>VLOOKUP(A627,WN!$A$2:$F$2001,2,false)</f>
        <v>45414</v>
      </c>
      <c r="D627" s="15">
        <f>SUMIFS(WN!$F$2:$F$2001,WN!$A$2:$A$2001,A627)</f>
        <v>310</v>
      </c>
    </row>
    <row r="628">
      <c r="A628" s="13" t="str">
        <f>IFERROR(__xludf.DUMMYFUNCTION("""COMPUTED_VALUE"""),"ORDER1374")</f>
        <v>ORDER1374</v>
      </c>
      <c r="B628" s="13" t="str">
        <f>VLOOKUP(A628,WN!$A$2:$C$2001,3,false)</f>
        <v>CUST7862</v>
      </c>
      <c r="C628" s="14">
        <f>VLOOKUP(A628,WN!$A$2:$F$2001,2,false)</f>
        <v>45414</v>
      </c>
      <c r="D628" s="15">
        <f>SUMIFS(WN!$F$2:$F$2001,WN!$A$2:$A$2001,A628)</f>
        <v>172.5</v>
      </c>
    </row>
    <row r="629">
      <c r="A629" s="13" t="str">
        <f>IFERROR(__xludf.DUMMYFUNCTION("""COMPUTED_VALUE"""),"ORDER1373")</f>
        <v>ORDER1373</v>
      </c>
      <c r="B629" s="13" t="str">
        <f>VLOOKUP(A629,WN!$A$2:$C$2001,3,false)</f>
        <v>CUST7498</v>
      </c>
      <c r="C629" s="14">
        <f>VLOOKUP(A629,WN!$A$2:$F$2001,2,false)</f>
        <v>45414</v>
      </c>
      <c r="D629" s="15">
        <f>SUMIFS(WN!$F$2:$F$2001,WN!$A$2:$A$2001,A629)</f>
        <v>105</v>
      </c>
    </row>
    <row r="630">
      <c r="A630" s="13" t="str">
        <f>IFERROR(__xludf.DUMMYFUNCTION("""COMPUTED_VALUE"""),"ORDER1372")</f>
        <v>ORDER1372</v>
      </c>
      <c r="B630" s="13" t="str">
        <f>VLOOKUP(A630,WN!$A$2:$C$2001,3,false)</f>
        <v>CUST6661</v>
      </c>
      <c r="C630" s="14">
        <f>VLOOKUP(A630,WN!$A$2:$F$2001,2,false)</f>
        <v>45414</v>
      </c>
      <c r="D630" s="15">
        <f>SUMIFS(WN!$F$2:$F$2001,WN!$A$2:$A$2001,A630)</f>
        <v>70</v>
      </c>
    </row>
    <row r="631">
      <c r="A631" s="13" t="str">
        <f>IFERROR(__xludf.DUMMYFUNCTION("""COMPUTED_VALUE"""),"ORDER1371")</f>
        <v>ORDER1371</v>
      </c>
      <c r="B631" s="13" t="str">
        <f>VLOOKUP(A631,WN!$A$2:$C$2001,3,false)</f>
        <v>CUST4485</v>
      </c>
      <c r="C631" s="14">
        <f>VLOOKUP(A631,WN!$A$2:$F$2001,2,false)</f>
        <v>45414</v>
      </c>
      <c r="D631" s="15">
        <f>SUMIFS(WN!$F$2:$F$2001,WN!$A$2:$A$2001,A631)</f>
        <v>230</v>
      </c>
    </row>
    <row r="632">
      <c r="A632" s="13" t="str">
        <f>IFERROR(__xludf.DUMMYFUNCTION("""COMPUTED_VALUE"""),"ORDER1370")</f>
        <v>ORDER1370</v>
      </c>
      <c r="B632" s="13" t="str">
        <f>VLOOKUP(A632,WN!$A$2:$C$2001,3,false)</f>
        <v>CUST9482</v>
      </c>
      <c r="C632" s="14">
        <f>VLOOKUP(A632,WN!$A$2:$F$2001,2,false)</f>
        <v>45414</v>
      </c>
      <c r="D632" s="15">
        <f>SUMIFS(WN!$F$2:$F$2001,WN!$A$2:$A$2001,A632)</f>
        <v>140</v>
      </c>
    </row>
    <row r="633">
      <c r="A633" s="13" t="str">
        <f>IFERROR(__xludf.DUMMYFUNCTION("""COMPUTED_VALUE"""),"ORDER1369")</f>
        <v>ORDER1369</v>
      </c>
      <c r="B633" s="13" t="str">
        <f>VLOOKUP(A633,WN!$A$2:$C$2001,3,false)</f>
        <v>CUST8616</v>
      </c>
      <c r="C633" s="14">
        <f>VLOOKUP(A633,WN!$A$2:$F$2001,2,false)</f>
        <v>45414</v>
      </c>
      <c r="D633" s="15">
        <f>SUMIFS(WN!$F$2:$F$2001,WN!$A$2:$A$2001,A633)</f>
        <v>70</v>
      </c>
    </row>
    <row r="634">
      <c r="A634" s="13" t="str">
        <f>IFERROR(__xludf.DUMMYFUNCTION("""COMPUTED_VALUE"""),"ORDER1368")</f>
        <v>ORDER1368</v>
      </c>
      <c r="B634" s="13" t="str">
        <f>VLOOKUP(A634,WN!$A$2:$C$2001,3,false)</f>
        <v>CUST7043</v>
      </c>
      <c r="C634" s="14">
        <f>VLOOKUP(A634,WN!$A$2:$F$2001,2,false)</f>
        <v>45414</v>
      </c>
      <c r="D634" s="15">
        <f>SUMIFS(WN!$F$2:$F$2001,WN!$A$2:$A$2001,A634)</f>
        <v>325</v>
      </c>
    </row>
    <row r="635">
      <c r="A635" s="13" t="str">
        <f>IFERROR(__xludf.DUMMYFUNCTION("""COMPUTED_VALUE"""),"ORDER1367")</f>
        <v>ORDER1367</v>
      </c>
      <c r="B635" s="13" t="str">
        <f>VLOOKUP(A635,WN!$A$2:$C$2001,3,false)</f>
        <v>CUST6210</v>
      </c>
      <c r="C635" s="14">
        <f>VLOOKUP(A635,WN!$A$2:$F$2001,2,false)</f>
        <v>45414</v>
      </c>
      <c r="D635" s="15">
        <f>SUMIFS(WN!$F$2:$F$2001,WN!$A$2:$A$2001,A635)</f>
        <v>40</v>
      </c>
    </row>
    <row r="636">
      <c r="A636" s="13" t="str">
        <f>IFERROR(__xludf.DUMMYFUNCTION("""COMPUTED_VALUE"""),"ORDER1366")</f>
        <v>ORDER1366</v>
      </c>
      <c r="B636" s="13" t="str">
        <f>VLOOKUP(A636,WN!$A$2:$C$2001,3,false)</f>
        <v>CUST1509</v>
      </c>
      <c r="C636" s="14">
        <f>VLOOKUP(A636,WN!$A$2:$F$2001,2,false)</f>
        <v>45414</v>
      </c>
      <c r="D636" s="15">
        <f>SUMIFS(WN!$F$2:$F$2001,WN!$A$2:$A$2001,A636)</f>
        <v>52.5</v>
      </c>
    </row>
    <row r="637">
      <c r="A637" s="13" t="str">
        <f>IFERROR(__xludf.DUMMYFUNCTION("""COMPUTED_VALUE"""),"ORDER1365")</f>
        <v>ORDER1365</v>
      </c>
      <c r="B637" s="13" t="str">
        <f>VLOOKUP(A637,WN!$A$2:$C$2001,3,false)</f>
        <v>CUST6201</v>
      </c>
      <c r="C637" s="14">
        <f>VLOOKUP(A637,WN!$A$2:$F$2001,2,false)</f>
        <v>45414</v>
      </c>
      <c r="D637" s="15">
        <f>SUMIFS(WN!$F$2:$F$2001,WN!$A$2:$A$2001,A637)</f>
        <v>245</v>
      </c>
    </row>
    <row r="638">
      <c r="A638" s="13" t="str">
        <f>IFERROR(__xludf.DUMMYFUNCTION("""COMPUTED_VALUE"""),"ORDER1364")</f>
        <v>ORDER1364</v>
      </c>
      <c r="B638" s="13" t="str">
        <f>VLOOKUP(A638,WN!$A$2:$C$2001,3,false)</f>
        <v>CUST6570</v>
      </c>
      <c r="C638" s="14">
        <f>VLOOKUP(A638,WN!$A$2:$F$2001,2,false)</f>
        <v>45414</v>
      </c>
      <c r="D638" s="15">
        <f>SUMIFS(WN!$F$2:$F$2001,WN!$A$2:$A$2001,A638)</f>
        <v>97.5</v>
      </c>
    </row>
    <row r="639">
      <c r="A639" s="13" t="str">
        <f>IFERROR(__xludf.DUMMYFUNCTION("""COMPUTED_VALUE"""),"ORDER1363")</f>
        <v>ORDER1363</v>
      </c>
      <c r="B639" s="13" t="str">
        <f>VLOOKUP(A639,WN!$A$2:$C$2001,3,false)</f>
        <v>CUST2188</v>
      </c>
      <c r="C639" s="14">
        <f>VLOOKUP(A639,WN!$A$2:$F$2001,2,false)</f>
        <v>45414</v>
      </c>
      <c r="D639" s="15">
        <f>SUMIFS(WN!$F$2:$F$2001,WN!$A$2:$A$2001,A639)</f>
        <v>105</v>
      </c>
    </row>
    <row r="640">
      <c r="A640" s="13" t="str">
        <f>IFERROR(__xludf.DUMMYFUNCTION("""COMPUTED_VALUE"""),"ORDER1362")</f>
        <v>ORDER1362</v>
      </c>
      <c r="B640" s="13" t="str">
        <f>VLOOKUP(A640,WN!$A$2:$C$2001,3,false)</f>
        <v>CUST7862</v>
      </c>
      <c r="C640" s="14">
        <f>VLOOKUP(A640,WN!$A$2:$F$2001,2,false)</f>
        <v>45414</v>
      </c>
      <c r="D640" s="15">
        <f>SUMIFS(WN!$F$2:$F$2001,WN!$A$2:$A$2001,A640)</f>
        <v>70</v>
      </c>
    </row>
    <row r="641">
      <c r="A641" s="13" t="str">
        <f>IFERROR(__xludf.DUMMYFUNCTION("""COMPUTED_VALUE"""),"ORDER1361")</f>
        <v>ORDER1361</v>
      </c>
      <c r="B641" s="13" t="str">
        <f>VLOOKUP(A641,WN!$A$2:$C$2001,3,false)</f>
        <v>CUST2970</v>
      </c>
      <c r="C641" s="14">
        <f>VLOOKUP(A641,WN!$A$2:$F$2001,2,false)</f>
        <v>45414</v>
      </c>
      <c r="D641" s="15">
        <f>SUMIFS(WN!$F$2:$F$2001,WN!$A$2:$A$2001,A641)</f>
        <v>140</v>
      </c>
    </row>
    <row r="642">
      <c r="A642" s="13" t="str">
        <f>IFERROR(__xludf.DUMMYFUNCTION("""COMPUTED_VALUE"""),"ORDER1360")</f>
        <v>ORDER1360</v>
      </c>
      <c r="B642" s="13" t="str">
        <f>VLOOKUP(A642,WN!$A$2:$C$2001,3,false)</f>
        <v>CUST8149</v>
      </c>
      <c r="C642" s="14">
        <f>VLOOKUP(A642,WN!$A$2:$F$2001,2,false)</f>
        <v>45413</v>
      </c>
      <c r="D642" s="15">
        <f>SUMIFS(WN!$F$2:$F$2001,WN!$A$2:$A$2001,A642)</f>
        <v>80</v>
      </c>
    </row>
    <row r="643">
      <c r="A643" s="13" t="str">
        <f>IFERROR(__xludf.DUMMYFUNCTION("""COMPUTED_VALUE"""),"ORDER1359")</f>
        <v>ORDER1359</v>
      </c>
      <c r="B643" s="13" t="str">
        <f>VLOOKUP(A643,WN!$A$2:$C$2001,3,false)</f>
        <v>CUST2832</v>
      </c>
      <c r="C643" s="14">
        <f>VLOOKUP(A643,WN!$A$2:$F$2001,2,false)</f>
        <v>45413</v>
      </c>
      <c r="D643" s="15">
        <f>SUMIFS(WN!$F$2:$F$2001,WN!$A$2:$A$2001,A643)</f>
        <v>70</v>
      </c>
    </row>
    <row r="644">
      <c r="A644" s="13" t="str">
        <f>IFERROR(__xludf.DUMMYFUNCTION("""COMPUTED_VALUE"""),"ORDER1358")</f>
        <v>ORDER1358</v>
      </c>
      <c r="B644" s="13" t="str">
        <f>VLOOKUP(A644,WN!$A$2:$C$2001,3,false)</f>
        <v>CUST9582</v>
      </c>
      <c r="C644" s="14">
        <f>VLOOKUP(A644,WN!$A$2:$F$2001,2,false)</f>
        <v>45413</v>
      </c>
      <c r="D644" s="15">
        <f>SUMIFS(WN!$F$2:$F$2001,WN!$A$2:$A$2001,A644)</f>
        <v>275</v>
      </c>
    </row>
    <row r="645">
      <c r="A645" s="13" t="str">
        <f>IFERROR(__xludf.DUMMYFUNCTION("""COMPUTED_VALUE"""),"ORDER1357")</f>
        <v>ORDER1357</v>
      </c>
      <c r="B645" s="13" t="str">
        <f>VLOOKUP(A645,WN!$A$2:$C$2001,3,false)</f>
        <v>CUST9317</v>
      </c>
      <c r="C645" s="14">
        <f>VLOOKUP(A645,WN!$A$2:$F$2001,2,false)</f>
        <v>45413</v>
      </c>
      <c r="D645" s="15">
        <f>SUMIFS(WN!$F$2:$F$2001,WN!$A$2:$A$2001,A645)</f>
        <v>55</v>
      </c>
    </row>
    <row r="646">
      <c r="A646" s="13" t="str">
        <f>IFERROR(__xludf.DUMMYFUNCTION("""COMPUTED_VALUE"""),"ORDER1356")</f>
        <v>ORDER1356</v>
      </c>
      <c r="B646" s="13" t="str">
        <f>VLOOKUP(A646,WN!$A$2:$C$2001,3,false)</f>
        <v>CUST8532</v>
      </c>
      <c r="C646" s="14">
        <f>VLOOKUP(A646,WN!$A$2:$F$2001,2,false)</f>
        <v>45413</v>
      </c>
      <c r="D646" s="15">
        <f>SUMIFS(WN!$F$2:$F$2001,WN!$A$2:$A$2001,A646)</f>
        <v>92.5</v>
      </c>
    </row>
    <row r="647">
      <c r="A647" s="13" t="str">
        <f>IFERROR(__xludf.DUMMYFUNCTION("""COMPUTED_VALUE"""),"ORDER1355")</f>
        <v>ORDER1355</v>
      </c>
      <c r="B647" s="13" t="str">
        <f>VLOOKUP(A647,WN!$A$2:$C$2001,3,false)</f>
        <v>CUST4470</v>
      </c>
      <c r="C647" s="14">
        <f>VLOOKUP(A647,WN!$A$2:$F$2001,2,false)</f>
        <v>45413</v>
      </c>
      <c r="D647" s="15">
        <f>SUMIFS(WN!$F$2:$F$2001,WN!$A$2:$A$2001,A647)</f>
        <v>370</v>
      </c>
    </row>
    <row r="648">
      <c r="A648" s="13" t="str">
        <f>IFERROR(__xludf.DUMMYFUNCTION("""COMPUTED_VALUE"""),"ORDER1354")</f>
        <v>ORDER1354</v>
      </c>
      <c r="B648" s="13" t="str">
        <f>VLOOKUP(A648,WN!$A$2:$C$2001,3,false)</f>
        <v>CUST4470</v>
      </c>
      <c r="C648" s="14">
        <f>VLOOKUP(A648,WN!$A$2:$F$2001,2,false)</f>
        <v>45413</v>
      </c>
      <c r="D648" s="15">
        <f>SUMIFS(WN!$F$2:$F$2001,WN!$A$2:$A$2001,A648)</f>
        <v>172.5</v>
      </c>
    </row>
    <row r="649">
      <c r="A649" s="13" t="str">
        <f>IFERROR(__xludf.DUMMYFUNCTION("""COMPUTED_VALUE"""),"ORDER1353")</f>
        <v>ORDER1353</v>
      </c>
      <c r="B649" s="13" t="str">
        <f>VLOOKUP(A649,WN!$A$2:$C$2001,3,false)</f>
        <v>CUST6860</v>
      </c>
      <c r="C649" s="14">
        <f>VLOOKUP(A649,WN!$A$2:$F$2001,2,false)</f>
        <v>45413</v>
      </c>
      <c r="D649" s="15">
        <f>SUMIFS(WN!$F$2:$F$2001,WN!$A$2:$A$2001,A649)</f>
        <v>105</v>
      </c>
    </row>
    <row r="650">
      <c r="A650" s="13" t="str">
        <f>IFERROR(__xludf.DUMMYFUNCTION("""COMPUTED_VALUE"""),"ORDER1352")</f>
        <v>ORDER1352</v>
      </c>
      <c r="B650" s="13" t="str">
        <f>VLOOKUP(A650,WN!$A$2:$C$2001,3,false)</f>
        <v>CUST4759</v>
      </c>
      <c r="C650" s="14">
        <f>VLOOKUP(A650,WN!$A$2:$F$2001,2,false)</f>
        <v>45413</v>
      </c>
      <c r="D650" s="15">
        <f>SUMIFS(WN!$F$2:$F$2001,WN!$A$2:$A$2001,A650)</f>
        <v>70</v>
      </c>
    </row>
    <row r="651">
      <c r="A651" s="13" t="str">
        <f>IFERROR(__xludf.DUMMYFUNCTION("""COMPUTED_VALUE"""),"ORDER1351")</f>
        <v>ORDER1351</v>
      </c>
      <c r="B651" s="13" t="str">
        <f>VLOOKUP(A651,WN!$A$2:$C$2001,3,false)</f>
        <v>CUST4982</v>
      </c>
      <c r="C651" s="14">
        <f>VLOOKUP(A651,WN!$A$2:$F$2001,2,false)</f>
        <v>45413</v>
      </c>
      <c r="D651" s="15">
        <f>SUMIFS(WN!$F$2:$F$2001,WN!$A$2:$A$2001,A651)</f>
        <v>140</v>
      </c>
    </row>
    <row r="652">
      <c r="A652" s="13" t="str">
        <f>IFERROR(__xludf.DUMMYFUNCTION("""COMPUTED_VALUE"""),"ORDER1350")</f>
        <v>ORDER1350</v>
      </c>
      <c r="B652" s="13" t="str">
        <f>VLOOKUP(A652,WN!$A$2:$C$2001,3,false)</f>
        <v>CUST6327</v>
      </c>
      <c r="C652" s="14">
        <f>VLOOKUP(A652,WN!$A$2:$F$2001,2,false)</f>
        <v>45413</v>
      </c>
      <c r="D652" s="15">
        <f>SUMIFS(WN!$F$2:$F$2001,WN!$A$2:$A$2001,A652)</f>
        <v>140</v>
      </c>
    </row>
    <row r="653">
      <c r="A653" s="13" t="str">
        <f>IFERROR(__xludf.DUMMYFUNCTION("""COMPUTED_VALUE"""),"ORDER1349")</f>
        <v>ORDER1349</v>
      </c>
      <c r="B653" s="13" t="str">
        <f>VLOOKUP(A653,WN!$A$2:$C$2001,3,false)</f>
        <v>CUST4982</v>
      </c>
      <c r="C653" s="14">
        <f>VLOOKUP(A653,WN!$A$2:$F$2001,2,false)</f>
        <v>45413</v>
      </c>
      <c r="D653" s="15">
        <f>SUMIFS(WN!$F$2:$F$2001,WN!$A$2:$A$2001,A653)</f>
        <v>70</v>
      </c>
    </row>
    <row r="654">
      <c r="A654" s="13" t="str">
        <f>IFERROR(__xludf.DUMMYFUNCTION("""COMPUTED_VALUE"""),"ORDER1348")</f>
        <v>ORDER1348</v>
      </c>
      <c r="B654" s="13" t="str">
        <f>VLOOKUP(A654,WN!$A$2:$C$2001,3,false)</f>
        <v>CUST4485</v>
      </c>
      <c r="C654" s="14">
        <f>VLOOKUP(A654,WN!$A$2:$F$2001,2,false)</f>
        <v>45413</v>
      </c>
      <c r="D654" s="15">
        <f>SUMIFS(WN!$F$2:$F$2001,WN!$A$2:$A$2001,A654)</f>
        <v>200</v>
      </c>
    </row>
    <row r="655">
      <c r="A655" s="13" t="str">
        <f>IFERROR(__xludf.DUMMYFUNCTION("""COMPUTED_VALUE"""),"ORDER1347")</f>
        <v>ORDER1347</v>
      </c>
      <c r="B655" s="13" t="str">
        <f>VLOOKUP(A655,WN!$A$2:$C$2001,3,false)</f>
        <v>CUST9482</v>
      </c>
      <c r="C655" s="14">
        <f>VLOOKUP(A655,WN!$A$2:$F$2001,2,false)</f>
        <v>45413</v>
      </c>
      <c r="D655" s="15">
        <f>SUMIFS(WN!$F$2:$F$2001,WN!$A$2:$A$2001,A655)</f>
        <v>40</v>
      </c>
    </row>
    <row r="656">
      <c r="A656" s="13" t="str">
        <f>IFERROR(__xludf.DUMMYFUNCTION("""COMPUTED_VALUE"""),"ORDER1346")</f>
        <v>ORDER1346</v>
      </c>
      <c r="B656" s="13" t="str">
        <f>VLOOKUP(A656,WN!$A$2:$C$2001,3,false)</f>
        <v>CUST7984</v>
      </c>
      <c r="C656" s="14">
        <f>VLOOKUP(A656,WN!$A$2:$F$2001,2,false)</f>
        <v>45413</v>
      </c>
      <c r="D656" s="15">
        <f>SUMIFS(WN!$F$2:$F$2001,WN!$A$2:$A$2001,A656)</f>
        <v>52.5</v>
      </c>
    </row>
    <row r="657">
      <c r="A657" s="13" t="str">
        <f>IFERROR(__xludf.DUMMYFUNCTION("""COMPUTED_VALUE"""),"ORDER1345")</f>
        <v>ORDER1345</v>
      </c>
      <c r="B657" s="13" t="str">
        <f>VLOOKUP(A657,WN!$A$2:$C$2001,3,false)</f>
        <v>CUST6210</v>
      </c>
      <c r="C657" s="14">
        <f>VLOOKUP(A657,WN!$A$2:$F$2001,2,false)</f>
        <v>45413</v>
      </c>
      <c r="D657" s="15">
        <f>SUMIFS(WN!$F$2:$F$2001,WN!$A$2:$A$2001,A657)</f>
        <v>245</v>
      </c>
    </row>
    <row r="658">
      <c r="A658" s="13" t="str">
        <f>IFERROR(__xludf.DUMMYFUNCTION("""COMPUTED_VALUE"""),"ORDER1344")</f>
        <v>ORDER1344</v>
      </c>
      <c r="B658" s="13" t="str">
        <f>VLOOKUP(A658,WN!$A$2:$C$2001,3,false)</f>
        <v>CUST5349</v>
      </c>
      <c r="C658" s="14">
        <f>VLOOKUP(A658,WN!$A$2:$F$2001,2,false)</f>
        <v>45413</v>
      </c>
      <c r="D658" s="15">
        <f>SUMIFS(WN!$F$2:$F$2001,WN!$A$2:$A$2001,A658)</f>
        <v>120</v>
      </c>
    </row>
    <row r="659">
      <c r="A659" s="13" t="str">
        <f>IFERROR(__xludf.DUMMYFUNCTION("""COMPUTED_VALUE"""),"ORDER1343")</f>
        <v>ORDER1343</v>
      </c>
      <c r="B659" s="13" t="str">
        <f>VLOOKUP(A659,WN!$A$2:$C$2001,3,false)</f>
        <v>CUST8317</v>
      </c>
      <c r="C659" s="14">
        <f>VLOOKUP(A659,WN!$A$2:$F$2001,2,false)</f>
        <v>45413</v>
      </c>
      <c r="D659" s="15">
        <f>SUMIFS(WN!$F$2:$F$2001,WN!$A$2:$A$2001,A659)</f>
        <v>105</v>
      </c>
    </row>
    <row r="660">
      <c r="A660" s="13" t="str">
        <f>IFERROR(__xludf.DUMMYFUNCTION("""COMPUTED_VALUE"""),"ORDER1342")</f>
        <v>ORDER1342</v>
      </c>
      <c r="B660" s="13" t="str">
        <f>VLOOKUP(A660,WN!$A$2:$C$2001,3,false)</f>
        <v>CUST1960</v>
      </c>
      <c r="C660" s="14">
        <f>VLOOKUP(A660,WN!$A$2:$F$2001,2,false)</f>
        <v>45413</v>
      </c>
      <c r="D660" s="15">
        <f>SUMIFS(WN!$F$2:$F$2001,WN!$A$2:$A$2001,A660)</f>
        <v>70</v>
      </c>
    </row>
    <row r="661">
      <c r="A661" s="13" t="str">
        <f>IFERROR(__xludf.DUMMYFUNCTION("""COMPUTED_VALUE"""),"ORDER1341")</f>
        <v>ORDER1341</v>
      </c>
      <c r="B661" s="13" t="str">
        <f>VLOOKUP(A661,WN!$A$2:$C$2001,3,false)</f>
        <v>CUST2679</v>
      </c>
      <c r="C661" s="14">
        <f>VLOOKUP(A661,WN!$A$2:$F$2001,2,false)</f>
        <v>45413</v>
      </c>
      <c r="D661" s="15">
        <f>SUMIFS(WN!$F$2:$F$2001,WN!$A$2:$A$2001,A661)</f>
        <v>230</v>
      </c>
    </row>
    <row r="662">
      <c r="A662" s="13" t="str">
        <f>IFERROR(__xludf.DUMMYFUNCTION("""COMPUTED_VALUE"""),"ORDER1340")</f>
        <v>ORDER1340</v>
      </c>
      <c r="B662" s="13" t="str">
        <f>VLOOKUP(A662,WN!$A$2:$C$2001,3,false)</f>
        <v>CUST3521</v>
      </c>
      <c r="C662" s="14">
        <f>VLOOKUP(A662,WN!$A$2:$F$2001,2,false)</f>
        <v>45413</v>
      </c>
      <c r="D662" s="15">
        <f>SUMIFS(WN!$F$2:$F$2001,WN!$A$2:$A$2001,A662)</f>
        <v>80</v>
      </c>
    </row>
    <row r="663">
      <c r="A663" s="13" t="str">
        <f>IFERROR(__xludf.DUMMYFUNCTION("""COMPUTED_VALUE"""),"ORDER1339")</f>
        <v>ORDER1339</v>
      </c>
      <c r="B663" s="13" t="str">
        <f>VLOOKUP(A663,WN!$A$2:$C$2001,3,false)</f>
        <v>CUST6549</v>
      </c>
      <c r="C663" s="14">
        <f>VLOOKUP(A663,WN!$A$2:$F$2001,2,false)</f>
        <v>45412</v>
      </c>
      <c r="D663" s="15">
        <f>SUMIFS(WN!$F$2:$F$2001,WN!$A$2:$A$2001,A663)</f>
        <v>70</v>
      </c>
    </row>
    <row r="664">
      <c r="A664" s="13" t="str">
        <f>IFERROR(__xludf.DUMMYFUNCTION("""COMPUTED_VALUE"""),"ORDER1338")</f>
        <v>ORDER1338</v>
      </c>
      <c r="B664" s="13" t="str">
        <f>VLOOKUP(A664,WN!$A$2:$C$2001,3,false)</f>
        <v>CUST1520</v>
      </c>
      <c r="C664" s="14">
        <f>VLOOKUP(A664,WN!$A$2:$F$2001,2,false)</f>
        <v>45412</v>
      </c>
      <c r="D664" s="15">
        <f>SUMIFS(WN!$F$2:$F$2001,WN!$A$2:$A$2001,A664)</f>
        <v>200</v>
      </c>
    </row>
    <row r="665">
      <c r="A665" s="13" t="str">
        <f>IFERROR(__xludf.DUMMYFUNCTION("""COMPUTED_VALUE"""),"ORDER1337")</f>
        <v>ORDER1337</v>
      </c>
      <c r="B665" s="13" t="str">
        <f>VLOOKUP(A665,WN!$A$2:$C$2001,3,false)</f>
        <v>CUST3704</v>
      </c>
      <c r="C665" s="14">
        <f>VLOOKUP(A665,WN!$A$2:$F$2001,2,false)</f>
        <v>45412</v>
      </c>
      <c r="D665" s="15">
        <f>SUMIFS(WN!$F$2:$F$2001,WN!$A$2:$A$2001,A665)</f>
        <v>40</v>
      </c>
    </row>
    <row r="666">
      <c r="A666" s="13" t="str">
        <f>IFERROR(__xludf.DUMMYFUNCTION("""COMPUTED_VALUE"""),"ORDER1336")</f>
        <v>ORDER1336</v>
      </c>
      <c r="B666" s="13" t="str">
        <f>VLOOKUP(A666,WN!$A$2:$C$2001,3,false)</f>
        <v>CUST3521</v>
      </c>
      <c r="C666" s="14">
        <f>VLOOKUP(A666,WN!$A$2:$F$2001,2,false)</f>
        <v>45412</v>
      </c>
      <c r="D666" s="15">
        <f>SUMIFS(WN!$F$2:$F$2001,WN!$A$2:$A$2001,A666)</f>
        <v>92.5</v>
      </c>
    </row>
    <row r="667">
      <c r="A667" s="13" t="str">
        <f>IFERROR(__xludf.DUMMYFUNCTION("""COMPUTED_VALUE"""),"ORDER1335")</f>
        <v>ORDER1335</v>
      </c>
      <c r="B667" s="13" t="str">
        <f>VLOOKUP(A667,WN!$A$2:$C$2001,3,false)</f>
        <v>CUST8105</v>
      </c>
      <c r="C667" s="14">
        <f>VLOOKUP(A667,WN!$A$2:$F$2001,2,false)</f>
        <v>45412</v>
      </c>
      <c r="D667" s="15">
        <f>SUMIFS(WN!$F$2:$F$2001,WN!$A$2:$A$2001,A667)</f>
        <v>185</v>
      </c>
    </row>
    <row r="668">
      <c r="A668" s="13" t="str">
        <f>IFERROR(__xludf.DUMMYFUNCTION("""COMPUTED_VALUE"""),"ORDER1334")</f>
        <v>ORDER1334</v>
      </c>
      <c r="B668" s="13" t="str">
        <f>VLOOKUP(A668,WN!$A$2:$C$2001,3,false)</f>
        <v>CUST1185</v>
      </c>
      <c r="C668" s="14">
        <f>VLOOKUP(A668,WN!$A$2:$F$2001,2,false)</f>
        <v>45412</v>
      </c>
      <c r="D668" s="15">
        <f>SUMIFS(WN!$F$2:$F$2001,WN!$A$2:$A$2001,A668)</f>
        <v>97.5</v>
      </c>
    </row>
    <row r="669">
      <c r="A669" s="13" t="str">
        <f>IFERROR(__xludf.DUMMYFUNCTION("""COMPUTED_VALUE"""),"ORDER1333")</f>
        <v>ORDER1333</v>
      </c>
      <c r="B669" s="13" t="str">
        <f>VLOOKUP(A669,WN!$A$2:$C$2001,3,false)</f>
        <v>CUST4022</v>
      </c>
      <c r="C669" s="14">
        <f>VLOOKUP(A669,WN!$A$2:$F$2001,2,false)</f>
        <v>45412</v>
      </c>
      <c r="D669" s="15">
        <f>SUMIFS(WN!$F$2:$F$2001,WN!$A$2:$A$2001,A669)</f>
        <v>105</v>
      </c>
    </row>
    <row r="670">
      <c r="A670" s="13" t="str">
        <f>IFERROR(__xludf.DUMMYFUNCTION("""COMPUTED_VALUE"""),"ORDER1332")</f>
        <v>ORDER1332</v>
      </c>
      <c r="B670" s="13" t="str">
        <f>VLOOKUP(A670,WN!$A$2:$C$2001,3,false)</f>
        <v>CUST7043</v>
      </c>
      <c r="C670" s="14">
        <f>VLOOKUP(A670,WN!$A$2:$F$2001,2,false)</f>
        <v>45412</v>
      </c>
      <c r="D670" s="15">
        <f>SUMIFS(WN!$F$2:$F$2001,WN!$A$2:$A$2001,A670)</f>
        <v>120</v>
      </c>
    </row>
    <row r="671">
      <c r="A671" s="13" t="str">
        <f>IFERROR(__xludf.DUMMYFUNCTION("""COMPUTED_VALUE"""),"ORDER1331")</f>
        <v>ORDER1331</v>
      </c>
      <c r="B671" s="13" t="str">
        <f>VLOOKUP(A671,WN!$A$2:$C$2001,3,false)</f>
        <v>CUST7965</v>
      </c>
      <c r="C671" s="14">
        <f>VLOOKUP(A671,WN!$A$2:$F$2001,2,false)</f>
        <v>45412</v>
      </c>
      <c r="D671" s="15">
        <f>SUMIFS(WN!$F$2:$F$2001,WN!$A$2:$A$2001,A671)</f>
        <v>190</v>
      </c>
    </row>
    <row r="672">
      <c r="A672" s="13" t="str">
        <f>IFERROR(__xludf.DUMMYFUNCTION("""COMPUTED_VALUE"""),"ORDER1330")</f>
        <v>ORDER1330</v>
      </c>
      <c r="B672" s="13" t="str">
        <f>VLOOKUP(A672,WN!$A$2:$C$2001,3,false)</f>
        <v>CUST6869</v>
      </c>
      <c r="C672" s="14">
        <f>VLOOKUP(A672,WN!$A$2:$F$2001,2,false)</f>
        <v>45412</v>
      </c>
      <c r="D672" s="15">
        <f>SUMIFS(WN!$F$2:$F$2001,WN!$A$2:$A$2001,A672)</f>
        <v>80</v>
      </c>
    </row>
    <row r="673">
      <c r="A673" s="13" t="str">
        <f>IFERROR(__xludf.DUMMYFUNCTION("""COMPUTED_VALUE"""),"ORDER1329")</f>
        <v>ORDER1329</v>
      </c>
      <c r="B673" s="13" t="str">
        <f>VLOOKUP(A673,WN!$A$2:$C$2001,3,false)</f>
        <v>CUST3384</v>
      </c>
      <c r="C673" s="14">
        <f>VLOOKUP(A673,WN!$A$2:$F$2001,2,false)</f>
        <v>45412</v>
      </c>
      <c r="D673" s="15">
        <f>SUMIFS(WN!$F$2:$F$2001,WN!$A$2:$A$2001,A673)</f>
        <v>110</v>
      </c>
    </row>
    <row r="674">
      <c r="A674" s="13" t="str">
        <f>IFERROR(__xludf.DUMMYFUNCTION("""COMPUTED_VALUE"""),"ORDER1328")</f>
        <v>ORDER1328</v>
      </c>
      <c r="B674" s="13" t="str">
        <f>VLOOKUP(A674,WN!$A$2:$C$2001,3,false)</f>
        <v>CUST2658</v>
      </c>
      <c r="C674" s="14">
        <f>VLOOKUP(A674,WN!$A$2:$F$2001,2,false)</f>
        <v>45412</v>
      </c>
      <c r="D674" s="15">
        <f>SUMIFS(WN!$F$2:$F$2001,WN!$A$2:$A$2001,A674)</f>
        <v>200</v>
      </c>
    </row>
    <row r="675">
      <c r="A675" s="13" t="str">
        <f>IFERROR(__xludf.DUMMYFUNCTION("""COMPUTED_VALUE"""),"ORDER1327")</f>
        <v>ORDER1327</v>
      </c>
      <c r="B675" s="13" t="str">
        <f>VLOOKUP(A675,WN!$A$2:$C$2001,3,false)</f>
        <v>CUST4675</v>
      </c>
      <c r="C675" s="14">
        <f>VLOOKUP(A675,WN!$A$2:$F$2001,2,false)</f>
        <v>45412</v>
      </c>
      <c r="D675" s="15">
        <f>SUMIFS(WN!$F$2:$F$2001,WN!$A$2:$A$2001,A675)</f>
        <v>40</v>
      </c>
    </row>
    <row r="676">
      <c r="A676" s="13" t="str">
        <f>IFERROR(__xludf.DUMMYFUNCTION("""COMPUTED_VALUE"""),"ORDER1326")</f>
        <v>ORDER1326</v>
      </c>
      <c r="B676" s="13" t="str">
        <f>VLOOKUP(A676,WN!$A$2:$C$2001,3,false)</f>
        <v>CUST7626</v>
      </c>
      <c r="C676" s="14">
        <f>VLOOKUP(A676,WN!$A$2:$F$2001,2,false)</f>
        <v>45412</v>
      </c>
      <c r="D676" s="15">
        <f>SUMIFS(WN!$F$2:$F$2001,WN!$A$2:$A$2001,A676)</f>
        <v>92.5</v>
      </c>
    </row>
    <row r="677">
      <c r="A677" s="13" t="str">
        <f>IFERROR(__xludf.DUMMYFUNCTION("""COMPUTED_VALUE"""),"ORDER1325")</f>
        <v>ORDER1325</v>
      </c>
      <c r="B677" s="13" t="str">
        <f>VLOOKUP(A677,WN!$A$2:$C$2001,3,false)</f>
        <v>CUST6327</v>
      </c>
      <c r="C677" s="14">
        <f>VLOOKUP(A677,WN!$A$2:$F$2001,2,false)</f>
        <v>45412</v>
      </c>
      <c r="D677" s="15">
        <f>SUMIFS(WN!$F$2:$F$2001,WN!$A$2:$A$2001,A677)</f>
        <v>310</v>
      </c>
    </row>
    <row r="678">
      <c r="A678" s="13" t="str">
        <f>IFERROR(__xludf.DUMMYFUNCTION("""COMPUTED_VALUE"""),"ORDER1324")</f>
        <v>ORDER1324</v>
      </c>
      <c r="B678" s="13" t="str">
        <f>VLOOKUP(A678,WN!$A$2:$C$2001,3,false)</f>
        <v>CUST7909</v>
      </c>
      <c r="C678" s="14">
        <f>VLOOKUP(A678,WN!$A$2:$F$2001,2,false)</f>
        <v>45412</v>
      </c>
      <c r="D678" s="15">
        <f>SUMIFS(WN!$F$2:$F$2001,WN!$A$2:$A$2001,A678)</f>
        <v>97.5</v>
      </c>
    </row>
    <row r="679">
      <c r="A679" s="13" t="str">
        <f>IFERROR(__xludf.DUMMYFUNCTION("""COMPUTED_VALUE"""),"ORDER1323")</f>
        <v>ORDER1323</v>
      </c>
      <c r="B679" s="13" t="str">
        <f>VLOOKUP(A679,WN!$A$2:$C$2001,3,false)</f>
        <v>CUST8836</v>
      </c>
      <c r="C679" s="14">
        <f>VLOOKUP(A679,WN!$A$2:$F$2001,2,false)</f>
        <v>45412</v>
      </c>
      <c r="D679" s="15">
        <f>SUMIFS(WN!$F$2:$F$2001,WN!$A$2:$A$2001,A679)</f>
        <v>165</v>
      </c>
    </row>
    <row r="680">
      <c r="A680" s="13" t="str">
        <f>IFERROR(__xludf.DUMMYFUNCTION("""COMPUTED_VALUE"""),"ORDER1322")</f>
        <v>ORDER1322</v>
      </c>
      <c r="B680" s="13" t="str">
        <f>VLOOKUP(A680,WN!$A$2:$C$2001,3,false)</f>
        <v>CUST6549</v>
      </c>
      <c r="C680" s="14">
        <f>VLOOKUP(A680,WN!$A$2:$F$2001,2,false)</f>
        <v>45412</v>
      </c>
      <c r="D680" s="15">
        <f>SUMIFS(WN!$F$2:$F$2001,WN!$A$2:$A$2001,A680)</f>
        <v>90</v>
      </c>
    </row>
    <row r="681">
      <c r="A681" s="13" t="str">
        <f>IFERROR(__xludf.DUMMYFUNCTION("""COMPUTED_VALUE"""),"ORDER1321")</f>
        <v>ORDER1321</v>
      </c>
      <c r="B681" s="13" t="str">
        <f>VLOOKUP(A681,WN!$A$2:$C$2001,3,false)</f>
        <v>CUST5349</v>
      </c>
      <c r="C681" s="14">
        <f>VLOOKUP(A681,WN!$A$2:$F$2001,2,false)</f>
        <v>45412</v>
      </c>
      <c r="D681" s="15">
        <f>SUMIFS(WN!$F$2:$F$2001,WN!$A$2:$A$2001,A681)</f>
        <v>140</v>
      </c>
    </row>
    <row r="682">
      <c r="A682" s="13" t="str">
        <f>IFERROR(__xludf.DUMMYFUNCTION("""COMPUTED_VALUE"""),"ORDER1320")</f>
        <v>ORDER1320</v>
      </c>
      <c r="B682" s="13" t="str">
        <f>VLOOKUP(A682,WN!$A$2:$C$2001,3,false)</f>
        <v>CUST7909</v>
      </c>
      <c r="C682" s="14">
        <f>VLOOKUP(A682,WN!$A$2:$F$2001,2,false)</f>
        <v>45412</v>
      </c>
      <c r="D682" s="15">
        <f>SUMIFS(WN!$F$2:$F$2001,WN!$A$2:$A$2001,A682)</f>
        <v>100</v>
      </c>
    </row>
    <row r="683">
      <c r="A683" s="13" t="str">
        <f>IFERROR(__xludf.DUMMYFUNCTION("""COMPUTED_VALUE"""),"ORDER1319")</f>
        <v>ORDER1319</v>
      </c>
      <c r="B683" s="13" t="str">
        <f>VLOOKUP(A683,WN!$A$2:$C$2001,3,false)</f>
        <v>CUST6210</v>
      </c>
      <c r="C683" s="14">
        <f>VLOOKUP(A683,WN!$A$2:$F$2001,2,false)</f>
        <v>45412</v>
      </c>
      <c r="D683" s="15">
        <f>SUMIFS(WN!$F$2:$F$2001,WN!$A$2:$A$2001,A683)</f>
        <v>70</v>
      </c>
    </row>
    <row r="684">
      <c r="A684" s="13" t="str">
        <f>IFERROR(__xludf.DUMMYFUNCTION("""COMPUTED_VALUE"""),"ORDER1318")</f>
        <v>ORDER1318</v>
      </c>
      <c r="B684" s="13" t="str">
        <f>VLOOKUP(A684,WN!$A$2:$C$2001,3,false)</f>
        <v>CUST3153</v>
      </c>
      <c r="C684" s="14">
        <f>VLOOKUP(A684,WN!$A$2:$F$2001,2,false)</f>
        <v>45411</v>
      </c>
      <c r="D684" s="15">
        <f>SUMIFS(WN!$F$2:$F$2001,WN!$A$2:$A$2001,A684)</f>
        <v>275</v>
      </c>
    </row>
    <row r="685">
      <c r="A685" s="13" t="str">
        <f>IFERROR(__xludf.DUMMYFUNCTION("""COMPUTED_VALUE"""),"ORDER1317")</f>
        <v>ORDER1317</v>
      </c>
      <c r="B685" s="13" t="str">
        <f>VLOOKUP(A685,WN!$A$2:$C$2001,3,false)</f>
        <v>CUST6549</v>
      </c>
      <c r="C685" s="14">
        <f>VLOOKUP(A685,WN!$A$2:$F$2001,2,false)</f>
        <v>45411</v>
      </c>
      <c r="D685" s="15">
        <f>SUMIFS(WN!$F$2:$F$2001,WN!$A$2:$A$2001,A685)</f>
        <v>40</v>
      </c>
    </row>
    <row r="686">
      <c r="A686" s="13" t="str">
        <f>IFERROR(__xludf.DUMMYFUNCTION("""COMPUTED_VALUE"""),"ORDER1316")</f>
        <v>ORDER1316</v>
      </c>
      <c r="B686" s="13" t="str">
        <f>VLOOKUP(A686,WN!$A$2:$C$2001,3,false)</f>
        <v>CUST3704</v>
      </c>
      <c r="C686" s="14">
        <f>VLOOKUP(A686,WN!$A$2:$F$2001,2,false)</f>
        <v>45411</v>
      </c>
      <c r="D686" s="15">
        <f>SUMIFS(WN!$F$2:$F$2001,WN!$A$2:$A$2001,A686)</f>
        <v>52.5</v>
      </c>
    </row>
    <row r="687">
      <c r="A687" s="13" t="str">
        <f>IFERROR(__xludf.DUMMYFUNCTION("""COMPUTED_VALUE"""),"ORDER1315")</f>
        <v>ORDER1315</v>
      </c>
      <c r="B687" s="13" t="str">
        <f>VLOOKUP(A687,WN!$A$2:$C$2001,3,false)</f>
        <v>CUST2970</v>
      </c>
      <c r="C687" s="14">
        <f>VLOOKUP(A687,WN!$A$2:$F$2001,2,false)</f>
        <v>45411</v>
      </c>
      <c r="D687" s="15">
        <f>SUMIFS(WN!$F$2:$F$2001,WN!$A$2:$A$2001,A687)</f>
        <v>185</v>
      </c>
    </row>
    <row r="688">
      <c r="A688" s="13" t="str">
        <f>IFERROR(__xludf.DUMMYFUNCTION("""COMPUTED_VALUE"""),"ORDER1314")</f>
        <v>ORDER1314</v>
      </c>
      <c r="B688" s="13" t="str">
        <f>VLOOKUP(A688,WN!$A$2:$C$2001,3,false)</f>
        <v>CUST1960</v>
      </c>
      <c r="C688" s="14">
        <f>VLOOKUP(A688,WN!$A$2:$F$2001,2,false)</f>
        <v>45411</v>
      </c>
      <c r="D688" s="15">
        <f>SUMIFS(WN!$F$2:$F$2001,WN!$A$2:$A$2001,A688)</f>
        <v>120</v>
      </c>
    </row>
    <row r="689">
      <c r="A689" s="13" t="str">
        <f>IFERROR(__xludf.DUMMYFUNCTION("""COMPUTED_VALUE"""),"ORDER1313")</f>
        <v>ORDER1313</v>
      </c>
      <c r="B689" s="13" t="str">
        <f>VLOOKUP(A689,WN!$A$2:$C$2001,3,false)</f>
        <v>CUST5349</v>
      </c>
      <c r="C689" s="14">
        <f>VLOOKUP(A689,WN!$A$2:$F$2001,2,false)</f>
        <v>45411</v>
      </c>
      <c r="D689" s="15">
        <f>SUMIFS(WN!$F$2:$F$2001,WN!$A$2:$A$2001,A689)</f>
        <v>105</v>
      </c>
    </row>
    <row r="690">
      <c r="A690" s="13" t="str">
        <f>IFERROR(__xludf.DUMMYFUNCTION("""COMPUTED_VALUE"""),"ORDER1312")</f>
        <v>ORDER1312</v>
      </c>
      <c r="B690" s="13" t="str">
        <f>VLOOKUP(A690,WN!$A$2:$C$2001,3,false)</f>
        <v>CUST4759</v>
      </c>
      <c r="C690" s="14">
        <f>VLOOKUP(A690,WN!$A$2:$F$2001,2,false)</f>
        <v>45411</v>
      </c>
      <c r="D690" s="15">
        <f>SUMIFS(WN!$F$2:$F$2001,WN!$A$2:$A$2001,A690)</f>
        <v>140</v>
      </c>
    </row>
    <row r="691">
      <c r="A691" s="13" t="str">
        <f>IFERROR(__xludf.DUMMYFUNCTION("""COMPUTED_VALUE"""),"ORDER1311")</f>
        <v>ORDER1311</v>
      </c>
      <c r="B691" s="13" t="str">
        <f>VLOOKUP(A691,WN!$A$2:$C$2001,3,false)</f>
        <v>CUST8616</v>
      </c>
      <c r="C691" s="14">
        <f>VLOOKUP(A691,WN!$A$2:$F$2001,2,false)</f>
        <v>45411</v>
      </c>
      <c r="D691" s="15">
        <f>SUMIFS(WN!$F$2:$F$2001,WN!$A$2:$A$2001,A691)</f>
        <v>140</v>
      </c>
    </row>
    <row r="692">
      <c r="A692" s="13" t="str">
        <f>IFERROR(__xludf.DUMMYFUNCTION("""COMPUTED_VALUE"""),"ORDER1310")</f>
        <v>ORDER1310</v>
      </c>
      <c r="B692" s="13" t="str">
        <f>VLOOKUP(A692,WN!$A$2:$C$2001,3,false)</f>
        <v>CUST6210</v>
      </c>
      <c r="C692" s="14">
        <f>VLOOKUP(A692,WN!$A$2:$F$2001,2,false)</f>
        <v>45411</v>
      </c>
      <c r="D692" s="15">
        <f>SUMIFS(WN!$F$2:$F$2001,WN!$A$2:$A$2001,A692)</f>
        <v>80</v>
      </c>
    </row>
    <row r="693">
      <c r="A693" s="13" t="str">
        <f>IFERROR(__xludf.DUMMYFUNCTION("""COMPUTED_VALUE"""),"ORDER1309")</f>
        <v>ORDER1309</v>
      </c>
      <c r="B693" s="13" t="str">
        <f>VLOOKUP(A693,WN!$A$2:$C$2001,3,false)</f>
        <v>CUST9482</v>
      </c>
      <c r="C693" s="14">
        <f>VLOOKUP(A693,WN!$A$2:$F$2001,2,false)</f>
        <v>45411</v>
      </c>
      <c r="D693" s="15">
        <f>SUMIFS(WN!$F$2:$F$2001,WN!$A$2:$A$2001,A693)</f>
        <v>70</v>
      </c>
    </row>
    <row r="694">
      <c r="A694" s="13" t="str">
        <f>IFERROR(__xludf.DUMMYFUNCTION("""COMPUTED_VALUE"""),"ORDER1308")</f>
        <v>ORDER1308</v>
      </c>
      <c r="B694" s="13" t="str">
        <f>VLOOKUP(A694,WN!$A$2:$C$2001,3,false)</f>
        <v>CUST2679</v>
      </c>
      <c r="C694" s="14">
        <f>VLOOKUP(A694,WN!$A$2:$F$2001,2,false)</f>
        <v>45411</v>
      </c>
      <c r="D694" s="15">
        <f>SUMIFS(WN!$F$2:$F$2001,WN!$A$2:$A$2001,A694)</f>
        <v>325</v>
      </c>
    </row>
    <row r="695">
      <c r="A695" s="13" t="str">
        <f>IFERROR(__xludf.DUMMYFUNCTION("""COMPUTED_VALUE"""),"ORDER1307")</f>
        <v>ORDER1307</v>
      </c>
      <c r="B695" s="13" t="str">
        <f>VLOOKUP(A695,WN!$A$2:$C$2001,3,false)</f>
        <v>CUST6327</v>
      </c>
      <c r="C695" s="14">
        <f>VLOOKUP(A695,WN!$A$2:$F$2001,2,false)</f>
        <v>45411</v>
      </c>
      <c r="D695" s="15">
        <f>SUMIFS(WN!$F$2:$F$2001,WN!$A$2:$A$2001,A695)</f>
        <v>40</v>
      </c>
    </row>
    <row r="696">
      <c r="A696" s="13" t="str">
        <f>IFERROR(__xludf.DUMMYFUNCTION("""COMPUTED_VALUE"""),"ORDER1306")</f>
        <v>ORDER1306</v>
      </c>
      <c r="B696" s="13" t="str">
        <f>VLOOKUP(A696,WN!$A$2:$C$2001,3,false)</f>
        <v>CUST6549</v>
      </c>
      <c r="C696" s="14">
        <f>VLOOKUP(A696,WN!$A$2:$F$2001,2,false)</f>
        <v>45411</v>
      </c>
      <c r="D696" s="15">
        <f>SUMIFS(WN!$F$2:$F$2001,WN!$A$2:$A$2001,A696)</f>
        <v>105</v>
      </c>
    </row>
    <row r="697">
      <c r="A697" s="13" t="str">
        <f>IFERROR(__xludf.DUMMYFUNCTION("""COMPUTED_VALUE"""),"ORDER1305")</f>
        <v>ORDER1305</v>
      </c>
      <c r="B697" s="13" t="str">
        <f>VLOOKUP(A697,WN!$A$2:$C$2001,3,false)</f>
        <v>CUST8484</v>
      </c>
      <c r="C697" s="14">
        <f>VLOOKUP(A697,WN!$A$2:$F$2001,2,false)</f>
        <v>45411</v>
      </c>
      <c r="D697" s="15">
        <f>SUMIFS(WN!$F$2:$F$2001,WN!$A$2:$A$2001,A697)</f>
        <v>185</v>
      </c>
    </row>
    <row r="698">
      <c r="A698" s="13" t="str">
        <f>IFERROR(__xludf.DUMMYFUNCTION("""COMPUTED_VALUE"""),"ORDER1304")</f>
        <v>ORDER1304</v>
      </c>
      <c r="B698" s="13" t="str">
        <f>VLOOKUP(A698,WN!$A$2:$C$2001,3,false)</f>
        <v>CUST8814</v>
      </c>
      <c r="C698" s="14">
        <f>VLOOKUP(A698,WN!$A$2:$F$2001,2,false)</f>
        <v>45411</v>
      </c>
      <c r="D698" s="15">
        <f>SUMIFS(WN!$F$2:$F$2001,WN!$A$2:$A$2001,A698)</f>
        <v>97.5</v>
      </c>
    </row>
    <row r="699">
      <c r="A699" s="13" t="str">
        <f>IFERROR(__xludf.DUMMYFUNCTION("""COMPUTED_VALUE"""),"ORDER1303")</f>
        <v>ORDER1303</v>
      </c>
      <c r="B699" s="13" t="str">
        <f>VLOOKUP(A699,WN!$A$2:$C$2001,3,false)</f>
        <v>CUST3804</v>
      </c>
      <c r="C699" s="14">
        <f>VLOOKUP(A699,WN!$A$2:$F$2001,2,false)</f>
        <v>45411</v>
      </c>
      <c r="D699" s="15">
        <f>SUMIFS(WN!$F$2:$F$2001,WN!$A$2:$A$2001,A699)</f>
        <v>150</v>
      </c>
    </row>
    <row r="700">
      <c r="A700" s="13" t="str">
        <f>IFERROR(__xludf.DUMMYFUNCTION("""COMPUTED_VALUE"""),"ORDER1302")</f>
        <v>ORDER1302</v>
      </c>
      <c r="B700" s="13" t="str">
        <f>VLOOKUP(A700,WN!$A$2:$C$2001,3,false)</f>
        <v>CUST4475</v>
      </c>
      <c r="C700" s="14">
        <f>VLOOKUP(A700,WN!$A$2:$F$2001,2,false)</f>
        <v>45411</v>
      </c>
      <c r="D700" s="15">
        <f>SUMIFS(WN!$F$2:$F$2001,WN!$A$2:$A$2001,A700)</f>
        <v>70</v>
      </c>
    </row>
    <row r="701">
      <c r="A701" s="13" t="str">
        <f>IFERROR(__xludf.DUMMYFUNCTION("""COMPUTED_VALUE"""),"ORDER1301")</f>
        <v>ORDER1301</v>
      </c>
      <c r="B701" s="13" t="str">
        <f>VLOOKUP(A701,WN!$A$2:$C$2001,3,false)</f>
        <v>CUST2624</v>
      </c>
      <c r="C701" s="14">
        <f>VLOOKUP(A701,WN!$A$2:$F$2001,2,false)</f>
        <v>45411</v>
      </c>
      <c r="D701" s="15">
        <f>SUMIFS(WN!$F$2:$F$2001,WN!$A$2:$A$2001,A701)</f>
        <v>140</v>
      </c>
    </row>
    <row r="702">
      <c r="A702" s="13" t="str">
        <f>IFERROR(__xludf.DUMMYFUNCTION("""COMPUTED_VALUE"""),"ORDER1300")</f>
        <v>ORDER1300</v>
      </c>
      <c r="B702" s="13" t="str">
        <f>VLOOKUP(A702,WN!$A$2:$C$2001,3,false)</f>
        <v>CUST1509</v>
      </c>
      <c r="C702" s="14">
        <f>VLOOKUP(A702,WN!$A$2:$F$2001,2,false)</f>
        <v>45411</v>
      </c>
      <c r="D702" s="15">
        <f>SUMIFS(WN!$F$2:$F$2001,WN!$A$2:$A$2001,A702)</f>
        <v>80</v>
      </c>
    </row>
    <row r="703">
      <c r="A703" s="13" t="str">
        <f>IFERROR(__xludf.DUMMYFUNCTION("""COMPUTED_VALUE"""),"ORDER1299")</f>
        <v>ORDER1299</v>
      </c>
      <c r="B703" s="13" t="str">
        <f>VLOOKUP(A703,WN!$A$2:$C$2001,3,false)</f>
        <v>CUST1960</v>
      </c>
      <c r="C703" s="14">
        <f>VLOOKUP(A703,WN!$A$2:$F$2001,2,false)</f>
        <v>45411</v>
      </c>
      <c r="D703" s="15">
        <f>SUMIFS(WN!$F$2:$F$2001,WN!$A$2:$A$2001,A703)</f>
        <v>70</v>
      </c>
    </row>
    <row r="704">
      <c r="A704" s="13" t="str">
        <f>IFERROR(__xludf.DUMMYFUNCTION("""COMPUTED_VALUE"""),"ORDER1298")</f>
        <v>ORDER1298</v>
      </c>
      <c r="B704" s="13" t="str">
        <f>VLOOKUP(A704,WN!$A$2:$C$2001,3,false)</f>
        <v>CUST6570</v>
      </c>
      <c r="C704" s="14">
        <f>VLOOKUP(A704,WN!$A$2:$F$2001,2,false)</f>
        <v>45411</v>
      </c>
      <c r="D704" s="15">
        <f>SUMIFS(WN!$F$2:$F$2001,WN!$A$2:$A$2001,A704)</f>
        <v>200</v>
      </c>
    </row>
    <row r="705">
      <c r="A705" s="13" t="str">
        <f>IFERROR(__xludf.DUMMYFUNCTION("""COMPUTED_VALUE"""),"ORDER1297")</f>
        <v>ORDER1297</v>
      </c>
      <c r="B705" s="13" t="str">
        <f>VLOOKUP(A705,WN!$A$2:$C$2001,3,false)</f>
        <v>CUST7626</v>
      </c>
      <c r="C705" s="14">
        <f>VLOOKUP(A705,WN!$A$2:$F$2001,2,false)</f>
        <v>45410</v>
      </c>
      <c r="D705" s="15">
        <f>SUMIFS(WN!$F$2:$F$2001,WN!$A$2:$A$2001,A705)</f>
        <v>40</v>
      </c>
    </row>
    <row r="706">
      <c r="A706" s="13" t="str">
        <f>IFERROR(__xludf.DUMMYFUNCTION("""COMPUTED_VALUE"""),"ORDER1296")</f>
        <v>ORDER1296</v>
      </c>
      <c r="B706" s="13" t="str">
        <f>VLOOKUP(A706,WN!$A$2:$C$2001,3,false)</f>
        <v>CUST2188</v>
      </c>
      <c r="C706" s="14">
        <f>VLOOKUP(A706,WN!$A$2:$F$2001,2,false)</f>
        <v>45410</v>
      </c>
      <c r="D706" s="15">
        <f>SUMIFS(WN!$F$2:$F$2001,WN!$A$2:$A$2001,A706)</f>
        <v>52.5</v>
      </c>
    </row>
    <row r="707">
      <c r="A707" s="13" t="str">
        <f>IFERROR(__xludf.DUMMYFUNCTION("""COMPUTED_VALUE"""),"ORDER1295")</f>
        <v>ORDER1295</v>
      </c>
      <c r="B707" s="13" t="str">
        <f>VLOOKUP(A707,WN!$A$2:$C$2001,3,false)</f>
        <v>CUST4982</v>
      </c>
      <c r="C707" s="14">
        <f>VLOOKUP(A707,WN!$A$2:$F$2001,2,false)</f>
        <v>45410</v>
      </c>
      <c r="D707" s="15">
        <f>SUMIFS(WN!$F$2:$F$2001,WN!$A$2:$A$2001,A707)</f>
        <v>370</v>
      </c>
    </row>
    <row r="708">
      <c r="A708" s="13" t="str">
        <f>IFERROR(__xludf.DUMMYFUNCTION("""COMPUTED_VALUE"""),"ORDER1294")</f>
        <v>ORDER1294</v>
      </c>
      <c r="B708" s="13" t="str">
        <f>VLOOKUP(A708,WN!$A$2:$C$2001,3,false)</f>
        <v>CUST1960</v>
      </c>
      <c r="C708" s="14">
        <f>VLOOKUP(A708,WN!$A$2:$F$2001,2,false)</f>
        <v>45410</v>
      </c>
      <c r="D708" s="15">
        <f>SUMIFS(WN!$F$2:$F$2001,WN!$A$2:$A$2001,A708)</f>
        <v>97.5</v>
      </c>
    </row>
    <row r="709">
      <c r="A709" s="13" t="str">
        <f>IFERROR(__xludf.DUMMYFUNCTION("""COMPUTED_VALUE"""),"ORDER1293")</f>
        <v>ORDER1293</v>
      </c>
      <c r="B709" s="13" t="str">
        <f>VLOOKUP(A709,WN!$A$2:$C$2001,3,false)</f>
        <v>CUST1193</v>
      </c>
      <c r="C709" s="14">
        <f>VLOOKUP(A709,WN!$A$2:$F$2001,2,false)</f>
        <v>45410</v>
      </c>
      <c r="D709" s="15">
        <f>SUMIFS(WN!$F$2:$F$2001,WN!$A$2:$A$2001,A709)</f>
        <v>210</v>
      </c>
    </row>
    <row r="710">
      <c r="A710" s="13" t="str">
        <f>IFERROR(__xludf.DUMMYFUNCTION("""COMPUTED_VALUE"""),"ORDER1292")</f>
        <v>ORDER1292</v>
      </c>
      <c r="B710" s="13" t="str">
        <f>VLOOKUP(A710,WN!$A$2:$C$2001,3,false)</f>
        <v>CUST5067</v>
      </c>
      <c r="C710" s="14">
        <f>VLOOKUP(A710,WN!$A$2:$F$2001,2,false)</f>
        <v>45410</v>
      </c>
      <c r="D710" s="15">
        <f>SUMIFS(WN!$F$2:$F$2001,WN!$A$2:$A$2001,A710)</f>
        <v>90</v>
      </c>
    </row>
    <row r="711">
      <c r="A711" s="13" t="str">
        <f>IFERROR(__xludf.DUMMYFUNCTION("""COMPUTED_VALUE"""),"ORDER1291")</f>
        <v>ORDER1291</v>
      </c>
      <c r="B711" s="13" t="str">
        <f>VLOOKUP(A711,WN!$A$2:$C$2001,3,false)</f>
        <v>CUST2970</v>
      </c>
      <c r="C711" s="14">
        <f>VLOOKUP(A711,WN!$A$2:$F$2001,2,false)</f>
        <v>45410</v>
      </c>
      <c r="D711" s="15">
        <f>SUMIFS(WN!$F$2:$F$2001,WN!$A$2:$A$2001,A711)</f>
        <v>140</v>
      </c>
    </row>
    <row r="712">
      <c r="A712" s="13" t="str">
        <f>IFERROR(__xludf.DUMMYFUNCTION("""COMPUTED_VALUE"""),"ORDER1290")</f>
        <v>ORDER1290</v>
      </c>
      <c r="B712" s="13" t="str">
        <f>VLOOKUP(A712,WN!$A$2:$C$2001,3,false)</f>
        <v>CUST6869</v>
      </c>
      <c r="C712" s="14">
        <f>VLOOKUP(A712,WN!$A$2:$F$2001,2,false)</f>
        <v>45410</v>
      </c>
      <c r="D712" s="15">
        <f>SUMIFS(WN!$F$2:$F$2001,WN!$A$2:$A$2001,A712)</f>
        <v>100</v>
      </c>
    </row>
    <row r="713">
      <c r="A713" s="13" t="str">
        <f>IFERROR(__xludf.DUMMYFUNCTION("""COMPUTED_VALUE"""),"ORDER1289")</f>
        <v>ORDER1289</v>
      </c>
      <c r="B713" s="13" t="str">
        <f>VLOOKUP(A713,WN!$A$2:$C$2001,3,false)</f>
        <v>CUST2679</v>
      </c>
      <c r="C713" s="14">
        <f>VLOOKUP(A713,WN!$A$2:$F$2001,2,false)</f>
        <v>45410</v>
      </c>
      <c r="D713" s="15">
        <f>SUMIFS(WN!$F$2:$F$2001,WN!$A$2:$A$2001,A713)</f>
        <v>110</v>
      </c>
    </row>
    <row r="714">
      <c r="A714" s="13" t="str">
        <f>IFERROR(__xludf.DUMMYFUNCTION("""COMPUTED_VALUE"""),"ORDER1288")</f>
        <v>ORDER1288</v>
      </c>
      <c r="B714" s="13" t="str">
        <f>VLOOKUP(A714,WN!$A$2:$C$2001,3,false)</f>
        <v>CUST7984</v>
      </c>
      <c r="C714" s="14">
        <f>VLOOKUP(A714,WN!$A$2:$F$2001,2,false)</f>
        <v>45410</v>
      </c>
      <c r="D714" s="15">
        <f>SUMIFS(WN!$F$2:$F$2001,WN!$A$2:$A$2001,A714)</f>
        <v>275</v>
      </c>
    </row>
    <row r="715">
      <c r="A715" s="13" t="str">
        <f>IFERROR(__xludf.DUMMYFUNCTION("""COMPUTED_VALUE"""),"ORDER1287")</f>
        <v>ORDER1287</v>
      </c>
      <c r="B715" s="13" t="str">
        <f>VLOOKUP(A715,WN!$A$2:$C$2001,3,false)</f>
        <v>CUST6210</v>
      </c>
      <c r="C715" s="14">
        <f>VLOOKUP(A715,WN!$A$2:$F$2001,2,false)</f>
        <v>45410</v>
      </c>
      <c r="D715" s="15">
        <f>SUMIFS(WN!$F$2:$F$2001,WN!$A$2:$A$2001,A715)</f>
        <v>40</v>
      </c>
    </row>
    <row r="716">
      <c r="A716" s="13" t="str">
        <f>IFERROR(__xludf.DUMMYFUNCTION("""COMPUTED_VALUE"""),"ORDER1286")</f>
        <v>ORDER1286</v>
      </c>
      <c r="B716" s="13" t="str">
        <f>VLOOKUP(A716,WN!$A$2:$C$2001,3,false)</f>
        <v>CUST2169</v>
      </c>
      <c r="C716" s="14">
        <f>VLOOKUP(A716,WN!$A$2:$F$2001,2,false)</f>
        <v>45410</v>
      </c>
      <c r="D716" s="15">
        <f>SUMIFS(WN!$F$2:$F$2001,WN!$A$2:$A$2001,A716)</f>
        <v>52.5</v>
      </c>
    </row>
    <row r="717">
      <c r="A717" s="13" t="str">
        <f>IFERROR(__xludf.DUMMYFUNCTION("""COMPUTED_VALUE"""),"ORDER1285")</f>
        <v>ORDER1285</v>
      </c>
      <c r="B717" s="13" t="str">
        <f>VLOOKUP(A717,WN!$A$2:$C$2001,3,false)</f>
        <v>CUST3521</v>
      </c>
      <c r="C717" s="14">
        <f>VLOOKUP(A717,WN!$A$2:$F$2001,2,false)</f>
        <v>45410</v>
      </c>
      <c r="D717" s="15">
        <f>SUMIFS(WN!$F$2:$F$2001,WN!$A$2:$A$2001,A717)</f>
        <v>185</v>
      </c>
    </row>
    <row r="718">
      <c r="A718" s="13" t="str">
        <f>IFERROR(__xludf.DUMMYFUNCTION("""COMPUTED_VALUE"""),"ORDER1284")</f>
        <v>ORDER1284</v>
      </c>
      <c r="B718" s="13" t="str">
        <f>VLOOKUP(A718,WN!$A$2:$C$2001,3,false)</f>
        <v>CUST8814</v>
      </c>
      <c r="C718" s="14">
        <f>VLOOKUP(A718,WN!$A$2:$F$2001,2,false)</f>
        <v>45410</v>
      </c>
      <c r="D718" s="15">
        <f>SUMIFS(WN!$F$2:$F$2001,WN!$A$2:$A$2001,A718)</f>
        <v>97.5</v>
      </c>
    </row>
    <row r="719">
      <c r="A719" s="13" t="str">
        <f>IFERROR(__xludf.DUMMYFUNCTION("""COMPUTED_VALUE"""),"ORDER1283")</f>
        <v>ORDER1283</v>
      </c>
      <c r="B719" s="13" t="str">
        <f>VLOOKUP(A719,WN!$A$2:$C$2001,3,false)</f>
        <v>CUST3521</v>
      </c>
      <c r="C719" s="14">
        <f>VLOOKUP(A719,WN!$A$2:$F$2001,2,false)</f>
        <v>45410</v>
      </c>
      <c r="D719" s="15">
        <f>SUMIFS(WN!$F$2:$F$2001,WN!$A$2:$A$2001,A719)</f>
        <v>105</v>
      </c>
    </row>
    <row r="720">
      <c r="A720" s="13" t="str">
        <f>IFERROR(__xludf.DUMMYFUNCTION("""COMPUTED_VALUE"""),"ORDER1282")</f>
        <v>ORDER1282</v>
      </c>
      <c r="B720" s="13" t="str">
        <f>VLOOKUP(A720,WN!$A$2:$C$2001,3,false)</f>
        <v>CUST8616</v>
      </c>
      <c r="C720" s="14">
        <f>VLOOKUP(A720,WN!$A$2:$F$2001,2,false)</f>
        <v>45410</v>
      </c>
      <c r="D720" s="15">
        <f>SUMIFS(WN!$F$2:$F$2001,WN!$A$2:$A$2001,A720)</f>
        <v>70</v>
      </c>
    </row>
    <row r="721">
      <c r="A721" s="13" t="str">
        <f>IFERROR(__xludf.DUMMYFUNCTION("""COMPUTED_VALUE"""),"ORDER1281")</f>
        <v>ORDER1281</v>
      </c>
      <c r="B721" s="13" t="str">
        <f>VLOOKUP(A721,WN!$A$2:$C$2001,3,false)</f>
        <v>CUST8244</v>
      </c>
      <c r="C721" s="14">
        <f>VLOOKUP(A721,WN!$A$2:$F$2001,2,false)</f>
        <v>45410</v>
      </c>
      <c r="D721" s="15">
        <f>SUMIFS(WN!$F$2:$F$2001,WN!$A$2:$A$2001,A721)</f>
        <v>140</v>
      </c>
    </row>
    <row r="722">
      <c r="A722" s="13" t="str">
        <f>IFERROR(__xludf.DUMMYFUNCTION("""COMPUTED_VALUE"""),"ORDER1280")</f>
        <v>ORDER1280</v>
      </c>
      <c r="B722" s="13" t="str">
        <f>VLOOKUP(A722,WN!$A$2:$C$2001,3,false)</f>
        <v>CUST6327</v>
      </c>
      <c r="C722" s="14">
        <f>VLOOKUP(A722,WN!$A$2:$F$2001,2,false)</f>
        <v>45410</v>
      </c>
      <c r="D722" s="15">
        <f>SUMIFS(WN!$F$2:$F$2001,WN!$A$2:$A$2001,A722)</f>
        <v>80</v>
      </c>
    </row>
    <row r="723">
      <c r="A723" s="13" t="str">
        <f>IFERROR(__xludf.DUMMYFUNCTION("""COMPUTED_VALUE"""),"ORDER1279")</f>
        <v>ORDER1279</v>
      </c>
      <c r="B723" s="13" t="str">
        <f>VLOOKUP(A723,WN!$A$2:$C$2001,3,false)</f>
        <v>CUST8484</v>
      </c>
      <c r="C723" s="14">
        <f>VLOOKUP(A723,WN!$A$2:$F$2001,2,false)</f>
        <v>45409</v>
      </c>
      <c r="D723" s="15">
        <f>SUMIFS(WN!$F$2:$F$2001,WN!$A$2:$A$2001,A723)</f>
        <v>70</v>
      </c>
    </row>
    <row r="724">
      <c r="A724" s="13" t="str">
        <f>IFERROR(__xludf.DUMMYFUNCTION("""COMPUTED_VALUE"""),"ORDER1278")</f>
        <v>ORDER1278</v>
      </c>
      <c r="B724" s="13" t="str">
        <f>VLOOKUP(A724,WN!$A$2:$C$2001,3,false)</f>
        <v>CUST4982</v>
      </c>
      <c r="C724" s="14">
        <f>VLOOKUP(A724,WN!$A$2:$F$2001,2,false)</f>
        <v>45409</v>
      </c>
      <c r="D724" s="15">
        <f>SUMIFS(WN!$F$2:$F$2001,WN!$A$2:$A$2001,A724)</f>
        <v>200</v>
      </c>
    </row>
    <row r="725">
      <c r="A725" s="13" t="str">
        <f>IFERROR(__xludf.DUMMYFUNCTION("""COMPUTED_VALUE"""),"ORDER1277")</f>
        <v>ORDER1277</v>
      </c>
      <c r="B725" s="13" t="str">
        <f>VLOOKUP(A725,WN!$A$2:$C$2001,3,false)</f>
        <v>CUST6327</v>
      </c>
      <c r="C725" s="14">
        <f>VLOOKUP(A725,WN!$A$2:$F$2001,2,false)</f>
        <v>45409</v>
      </c>
      <c r="D725" s="15">
        <f>SUMIFS(WN!$F$2:$F$2001,WN!$A$2:$A$2001,A725)</f>
        <v>40</v>
      </c>
    </row>
    <row r="726">
      <c r="A726" s="13" t="str">
        <f>IFERROR(__xludf.DUMMYFUNCTION("""COMPUTED_VALUE"""),"ORDER1276")</f>
        <v>ORDER1276</v>
      </c>
      <c r="B726" s="13" t="str">
        <f>VLOOKUP(A726,WN!$A$2:$C$2001,3,false)</f>
        <v>CUST1509</v>
      </c>
      <c r="C726" s="14">
        <f>VLOOKUP(A726,WN!$A$2:$F$2001,2,false)</f>
        <v>45409</v>
      </c>
      <c r="D726" s="15">
        <f>SUMIFS(WN!$F$2:$F$2001,WN!$A$2:$A$2001,A726)</f>
        <v>52.5</v>
      </c>
    </row>
    <row r="727">
      <c r="A727" s="13" t="str">
        <f>IFERROR(__xludf.DUMMYFUNCTION("""COMPUTED_VALUE"""),"ORDER1275")</f>
        <v>ORDER1275</v>
      </c>
      <c r="B727" s="13" t="str">
        <f>VLOOKUP(A727,WN!$A$2:$C$2001,3,false)</f>
        <v>CUST1960</v>
      </c>
      <c r="C727" s="14">
        <f>VLOOKUP(A727,WN!$A$2:$F$2001,2,false)</f>
        <v>45409</v>
      </c>
      <c r="D727" s="15">
        <f>SUMIFS(WN!$F$2:$F$2001,WN!$A$2:$A$2001,A727)</f>
        <v>245</v>
      </c>
    </row>
    <row r="728">
      <c r="A728" s="13" t="str">
        <f>IFERROR(__xludf.DUMMYFUNCTION("""COMPUTED_VALUE"""),"ORDER1274")</f>
        <v>ORDER1274</v>
      </c>
      <c r="B728" s="13" t="str">
        <f>VLOOKUP(A728,WN!$A$2:$C$2001,3,false)</f>
        <v>CUST6570</v>
      </c>
      <c r="C728" s="14">
        <f>VLOOKUP(A728,WN!$A$2:$F$2001,2,false)</f>
        <v>45409</v>
      </c>
      <c r="D728" s="15">
        <f>SUMIFS(WN!$F$2:$F$2001,WN!$A$2:$A$2001,A728)</f>
        <v>172.5</v>
      </c>
    </row>
    <row r="729">
      <c r="A729" s="13" t="str">
        <f>IFERROR(__xludf.DUMMYFUNCTION("""COMPUTED_VALUE"""),"ORDER1273")</f>
        <v>ORDER1273</v>
      </c>
      <c r="B729" s="13" t="str">
        <f>VLOOKUP(A729,WN!$A$2:$C$2001,3,false)</f>
        <v>CUST6327</v>
      </c>
      <c r="C729" s="14">
        <f>VLOOKUP(A729,WN!$A$2:$F$2001,2,false)</f>
        <v>45409</v>
      </c>
      <c r="D729" s="15">
        <f>SUMIFS(WN!$F$2:$F$2001,WN!$A$2:$A$2001,A729)</f>
        <v>105</v>
      </c>
    </row>
    <row r="730">
      <c r="A730" s="13" t="str">
        <f>IFERROR(__xludf.DUMMYFUNCTION("""COMPUTED_VALUE"""),"ORDER1272")</f>
        <v>ORDER1272</v>
      </c>
      <c r="B730" s="13" t="str">
        <f>VLOOKUP(A730,WN!$A$2:$C$2001,3,false)</f>
        <v>CUST1803</v>
      </c>
      <c r="C730" s="14">
        <f>VLOOKUP(A730,WN!$A$2:$F$2001,2,false)</f>
        <v>45409</v>
      </c>
      <c r="D730" s="15">
        <f>SUMIFS(WN!$F$2:$F$2001,WN!$A$2:$A$2001,A730)</f>
        <v>90</v>
      </c>
    </row>
    <row r="731">
      <c r="A731" s="13" t="str">
        <f>IFERROR(__xludf.DUMMYFUNCTION("""COMPUTED_VALUE"""),"ORDER1271")</f>
        <v>ORDER1271</v>
      </c>
      <c r="B731" s="13" t="str">
        <f>VLOOKUP(A731,WN!$A$2:$C$2001,3,false)</f>
        <v>CUST6327</v>
      </c>
      <c r="C731" s="14">
        <f>VLOOKUP(A731,WN!$A$2:$F$2001,2,false)</f>
        <v>45409</v>
      </c>
      <c r="D731" s="15">
        <f>SUMIFS(WN!$F$2:$F$2001,WN!$A$2:$A$2001,A731)</f>
        <v>140</v>
      </c>
    </row>
    <row r="732">
      <c r="A732" s="13" t="str">
        <f>IFERROR(__xludf.DUMMYFUNCTION("""COMPUTED_VALUE"""),"ORDER1270")</f>
        <v>ORDER1270</v>
      </c>
      <c r="B732" s="13" t="str">
        <f>VLOOKUP(A732,WN!$A$2:$C$2001,3,false)</f>
        <v>CUST4090</v>
      </c>
      <c r="C732" s="14">
        <f>VLOOKUP(A732,WN!$A$2:$F$2001,2,false)</f>
        <v>45409</v>
      </c>
      <c r="D732" s="15">
        <f>SUMIFS(WN!$F$2:$F$2001,WN!$A$2:$A$2001,A732)</f>
        <v>80</v>
      </c>
    </row>
    <row r="733">
      <c r="A733" s="13" t="str">
        <f>IFERROR(__xludf.DUMMYFUNCTION("""COMPUTED_VALUE"""),"ORDER1269")</f>
        <v>ORDER1269</v>
      </c>
      <c r="B733" s="13" t="str">
        <f>VLOOKUP(A733,WN!$A$2:$C$2001,3,false)</f>
        <v>CUST8244</v>
      </c>
      <c r="C733" s="14">
        <f>VLOOKUP(A733,WN!$A$2:$F$2001,2,false)</f>
        <v>45409</v>
      </c>
      <c r="D733" s="15">
        <f>SUMIFS(WN!$F$2:$F$2001,WN!$A$2:$A$2001,A733)</f>
        <v>70</v>
      </c>
    </row>
    <row r="734">
      <c r="A734" s="13" t="str">
        <f>IFERROR(__xludf.DUMMYFUNCTION("""COMPUTED_VALUE"""),"ORDER1268")</f>
        <v>ORDER1268</v>
      </c>
      <c r="B734" s="13" t="str">
        <f>VLOOKUP(A734,WN!$A$2:$C$2001,3,false)</f>
        <v>CUST4470</v>
      </c>
      <c r="C734" s="14">
        <f>VLOOKUP(A734,WN!$A$2:$F$2001,2,false)</f>
        <v>45409</v>
      </c>
      <c r="D734" s="15">
        <f>SUMIFS(WN!$F$2:$F$2001,WN!$A$2:$A$2001,A734)</f>
        <v>200</v>
      </c>
    </row>
    <row r="735">
      <c r="A735" s="13" t="str">
        <f>IFERROR(__xludf.DUMMYFUNCTION("""COMPUTED_VALUE"""),"ORDER1267")</f>
        <v>ORDER1267</v>
      </c>
      <c r="B735" s="13" t="str">
        <f>VLOOKUP(A735,WN!$A$2:$C$2001,3,false)</f>
        <v>CUST4470</v>
      </c>
      <c r="C735" s="14">
        <f>VLOOKUP(A735,WN!$A$2:$F$2001,2,false)</f>
        <v>45409</v>
      </c>
      <c r="D735" s="15">
        <f>SUMIFS(WN!$F$2:$F$2001,WN!$A$2:$A$2001,A735)</f>
        <v>40</v>
      </c>
    </row>
    <row r="736">
      <c r="A736" s="13" t="str">
        <f>IFERROR(__xludf.DUMMYFUNCTION("""COMPUTED_VALUE"""),"ORDER1266")</f>
        <v>ORDER1266</v>
      </c>
      <c r="B736" s="13" t="str">
        <f>VLOOKUP(A736,WN!$A$2:$C$2001,3,false)</f>
        <v>CUST6860</v>
      </c>
      <c r="C736" s="14">
        <f>VLOOKUP(A736,WN!$A$2:$F$2001,2,false)</f>
        <v>45409</v>
      </c>
      <c r="D736" s="15">
        <f>SUMIFS(WN!$F$2:$F$2001,WN!$A$2:$A$2001,A736)</f>
        <v>52.5</v>
      </c>
    </row>
    <row r="737">
      <c r="A737" s="13" t="str">
        <f>IFERROR(__xludf.DUMMYFUNCTION("""COMPUTED_VALUE"""),"ORDER1265")</f>
        <v>ORDER1265</v>
      </c>
      <c r="B737" s="13" t="str">
        <f>VLOOKUP(A737,WN!$A$2:$C$2001,3,false)</f>
        <v>CUST9482</v>
      </c>
      <c r="C737" s="14">
        <f>VLOOKUP(A737,WN!$A$2:$F$2001,2,false)</f>
        <v>45409</v>
      </c>
      <c r="D737" s="15">
        <f>SUMIFS(WN!$F$2:$F$2001,WN!$A$2:$A$2001,A737)</f>
        <v>185</v>
      </c>
    </row>
    <row r="738">
      <c r="A738" s="13" t="str">
        <f>IFERROR(__xludf.DUMMYFUNCTION("""COMPUTED_VALUE"""),"ORDER1264")</f>
        <v>ORDER1264</v>
      </c>
      <c r="B738" s="13" t="str">
        <f>VLOOKUP(A738,WN!$A$2:$C$2001,3,false)</f>
        <v>CUST5349</v>
      </c>
      <c r="C738" s="14">
        <f>VLOOKUP(A738,WN!$A$2:$F$2001,2,false)</f>
        <v>45409</v>
      </c>
      <c r="D738" s="15">
        <f>SUMIFS(WN!$F$2:$F$2001,WN!$A$2:$A$2001,A738)</f>
        <v>97.5</v>
      </c>
    </row>
    <row r="739">
      <c r="A739" s="13" t="str">
        <f>IFERROR(__xludf.DUMMYFUNCTION("""COMPUTED_VALUE"""),"ORDER1263")</f>
        <v>ORDER1263</v>
      </c>
      <c r="B739" s="13" t="str">
        <f>VLOOKUP(A739,WN!$A$2:$C$2001,3,false)</f>
        <v>CUST7626</v>
      </c>
      <c r="C739" s="14">
        <f>VLOOKUP(A739,WN!$A$2:$F$2001,2,false)</f>
        <v>45409</v>
      </c>
      <c r="D739" s="15">
        <f>SUMIFS(WN!$F$2:$F$2001,WN!$A$2:$A$2001,A739)</f>
        <v>105</v>
      </c>
    </row>
    <row r="740">
      <c r="A740" s="13" t="str">
        <f>IFERROR(__xludf.DUMMYFUNCTION("""COMPUTED_VALUE"""),"ORDER1262")</f>
        <v>ORDER1262</v>
      </c>
      <c r="B740" s="13" t="str">
        <f>VLOOKUP(A740,WN!$A$2:$C$2001,3,false)</f>
        <v>CUST4759</v>
      </c>
      <c r="C740" s="14">
        <f>VLOOKUP(A740,WN!$A$2:$F$2001,2,false)</f>
        <v>45409</v>
      </c>
      <c r="D740" s="15">
        <f>SUMIFS(WN!$F$2:$F$2001,WN!$A$2:$A$2001,A740)</f>
        <v>70</v>
      </c>
    </row>
    <row r="741">
      <c r="A741" s="13" t="str">
        <f>IFERROR(__xludf.DUMMYFUNCTION("""COMPUTED_VALUE"""),"ORDER1261")</f>
        <v>ORDER1261</v>
      </c>
      <c r="B741" s="13" t="str">
        <f>VLOOKUP(A741,WN!$A$2:$C$2001,3,false)</f>
        <v>CUST7461</v>
      </c>
      <c r="C741" s="14">
        <f>VLOOKUP(A741,WN!$A$2:$F$2001,2,false)</f>
        <v>45409</v>
      </c>
      <c r="D741" s="15">
        <f>SUMIFS(WN!$F$2:$F$2001,WN!$A$2:$A$2001,A741)</f>
        <v>230</v>
      </c>
    </row>
    <row r="742">
      <c r="A742" s="13" t="str">
        <f>IFERROR(__xludf.DUMMYFUNCTION("""COMPUTED_VALUE"""),"ORDER1260")</f>
        <v>ORDER1260</v>
      </c>
      <c r="B742" s="13" t="str">
        <f>VLOOKUP(A742,WN!$A$2:$C$2001,3,false)</f>
        <v>CUST2970</v>
      </c>
      <c r="C742" s="14">
        <f>VLOOKUP(A742,WN!$A$2:$F$2001,2,false)</f>
        <v>45409</v>
      </c>
      <c r="D742" s="15">
        <f>SUMIFS(WN!$F$2:$F$2001,WN!$A$2:$A$2001,A742)</f>
        <v>80</v>
      </c>
    </row>
    <row r="743">
      <c r="A743" s="13" t="str">
        <f>IFERROR(__xludf.DUMMYFUNCTION("""COMPUTED_VALUE"""),"ORDER1259")</f>
        <v>ORDER1259</v>
      </c>
      <c r="B743" s="13" t="str">
        <f>VLOOKUP(A743,WN!$A$2:$C$2001,3,false)</f>
        <v>CUST8951</v>
      </c>
      <c r="C743" s="14">
        <f>VLOOKUP(A743,WN!$A$2:$F$2001,2,false)</f>
        <v>45409</v>
      </c>
      <c r="D743" s="15">
        <f>SUMIFS(WN!$F$2:$F$2001,WN!$A$2:$A$2001,A743)</f>
        <v>110</v>
      </c>
    </row>
    <row r="744">
      <c r="A744" s="13" t="str">
        <f>IFERROR(__xludf.DUMMYFUNCTION("""COMPUTED_VALUE"""),"ORDER1258")</f>
        <v>ORDER1258</v>
      </c>
      <c r="B744" s="13" t="str">
        <f>VLOOKUP(A744,WN!$A$2:$C$2001,3,false)</f>
        <v>CUST8814</v>
      </c>
      <c r="C744" s="14">
        <f>VLOOKUP(A744,WN!$A$2:$F$2001,2,false)</f>
        <v>45409</v>
      </c>
      <c r="D744" s="15">
        <f>SUMIFS(WN!$F$2:$F$2001,WN!$A$2:$A$2001,A744)</f>
        <v>275</v>
      </c>
    </row>
    <row r="745">
      <c r="A745" s="13" t="str">
        <f>IFERROR(__xludf.DUMMYFUNCTION("""COMPUTED_VALUE"""),"ORDER1257")</f>
        <v>ORDER1257</v>
      </c>
      <c r="B745" s="13" t="str">
        <f>VLOOKUP(A745,WN!$A$2:$C$2001,3,false)</f>
        <v>CUST7984</v>
      </c>
      <c r="C745" s="14">
        <f>VLOOKUP(A745,WN!$A$2:$F$2001,2,false)</f>
        <v>45409</v>
      </c>
      <c r="D745" s="15">
        <f>SUMIFS(WN!$F$2:$F$2001,WN!$A$2:$A$2001,A745)</f>
        <v>65</v>
      </c>
    </row>
    <row r="746">
      <c r="A746" s="13" t="str">
        <f>IFERROR(__xludf.DUMMYFUNCTION("""COMPUTED_VALUE"""),"ORDER1256")</f>
        <v>ORDER1256</v>
      </c>
      <c r="B746" s="13" t="str">
        <f>VLOOKUP(A746,WN!$A$2:$C$2001,3,false)</f>
        <v>CUST6210</v>
      </c>
      <c r="C746" s="14">
        <f>VLOOKUP(A746,WN!$A$2:$F$2001,2,false)</f>
        <v>45408</v>
      </c>
      <c r="D746" s="15">
        <f>SUMIFS(WN!$F$2:$F$2001,WN!$A$2:$A$2001,A746)</f>
        <v>52.5</v>
      </c>
    </row>
    <row r="747">
      <c r="A747" s="13" t="str">
        <f>IFERROR(__xludf.DUMMYFUNCTION("""COMPUTED_VALUE"""),"ORDER1255")</f>
        <v>ORDER1255</v>
      </c>
      <c r="B747" s="13" t="str">
        <f>VLOOKUP(A747,WN!$A$2:$C$2001,3,false)</f>
        <v>CUST8552</v>
      </c>
      <c r="C747" s="14">
        <f>VLOOKUP(A747,WN!$A$2:$F$2001,2,false)</f>
        <v>45408</v>
      </c>
      <c r="D747" s="15">
        <f>SUMIFS(WN!$F$2:$F$2001,WN!$A$2:$A$2001,A747)</f>
        <v>310</v>
      </c>
    </row>
    <row r="748">
      <c r="A748" s="13" t="str">
        <f>IFERROR(__xludf.DUMMYFUNCTION("""COMPUTED_VALUE"""),"ORDER1254")</f>
        <v>ORDER1254</v>
      </c>
      <c r="B748" s="13" t="str">
        <f>VLOOKUP(A748,WN!$A$2:$C$2001,3,false)</f>
        <v>CUST8244</v>
      </c>
      <c r="C748" s="14">
        <f>VLOOKUP(A748,WN!$A$2:$F$2001,2,false)</f>
        <v>45408</v>
      </c>
      <c r="D748" s="15">
        <f>SUMIFS(WN!$F$2:$F$2001,WN!$A$2:$A$2001,A748)</f>
        <v>120</v>
      </c>
    </row>
    <row r="749">
      <c r="A749" s="13" t="str">
        <f>IFERROR(__xludf.DUMMYFUNCTION("""COMPUTED_VALUE"""),"ORDER1253")</f>
        <v>ORDER1253</v>
      </c>
      <c r="B749" s="13" t="str">
        <f>VLOOKUP(A749,WN!$A$2:$C$2001,3,false)</f>
        <v>CUST7498</v>
      </c>
      <c r="C749" s="14">
        <f>VLOOKUP(A749,WN!$A$2:$F$2001,2,false)</f>
        <v>45408</v>
      </c>
      <c r="D749" s="15">
        <f>SUMIFS(WN!$F$2:$F$2001,WN!$A$2:$A$2001,A749)</f>
        <v>105</v>
      </c>
    </row>
    <row r="750">
      <c r="A750" s="13" t="str">
        <f>IFERROR(__xludf.DUMMYFUNCTION("""COMPUTED_VALUE"""),"ORDER1252")</f>
        <v>ORDER1252</v>
      </c>
      <c r="B750" s="13" t="str">
        <f>VLOOKUP(A750,WN!$A$2:$C$2001,3,false)</f>
        <v>CUST8317</v>
      </c>
      <c r="C750" s="14">
        <f>VLOOKUP(A750,WN!$A$2:$F$2001,2,false)</f>
        <v>45408</v>
      </c>
      <c r="D750" s="15">
        <f>SUMIFS(WN!$F$2:$F$2001,WN!$A$2:$A$2001,A750)</f>
        <v>70</v>
      </c>
    </row>
    <row r="751">
      <c r="A751" s="13" t="str">
        <f>IFERROR(__xludf.DUMMYFUNCTION("""COMPUTED_VALUE"""),"ORDER1251")</f>
        <v>ORDER1251</v>
      </c>
      <c r="B751" s="13" t="str">
        <f>VLOOKUP(A751,WN!$A$2:$C$2001,3,false)</f>
        <v>CUST6210</v>
      </c>
      <c r="C751" s="14">
        <f>VLOOKUP(A751,WN!$A$2:$F$2001,2,false)</f>
        <v>45408</v>
      </c>
      <c r="D751" s="15">
        <f>SUMIFS(WN!$F$2:$F$2001,WN!$A$2:$A$2001,A751)</f>
        <v>140</v>
      </c>
    </row>
    <row r="752">
      <c r="A752" s="13" t="str">
        <f>IFERROR(__xludf.DUMMYFUNCTION("""COMPUTED_VALUE"""),"ORDER1250")</f>
        <v>ORDER1250</v>
      </c>
      <c r="B752" s="13" t="str">
        <f>VLOOKUP(A752,WN!$A$2:$C$2001,3,false)</f>
        <v>CUST6549</v>
      </c>
      <c r="C752" s="14">
        <f>VLOOKUP(A752,WN!$A$2:$F$2001,2,false)</f>
        <v>45408</v>
      </c>
      <c r="D752" s="15">
        <f>SUMIFS(WN!$F$2:$F$2001,WN!$A$2:$A$2001,A752)</f>
        <v>80</v>
      </c>
    </row>
    <row r="753">
      <c r="A753" s="13" t="str">
        <f>IFERROR(__xludf.DUMMYFUNCTION("""COMPUTED_VALUE"""),"ORDER1249")</f>
        <v>ORDER1249</v>
      </c>
      <c r="B753" s="13" t="str">
        <f>VLOOKUP(A753,WN!$A$2:$C$2001,3,false)</f>
        <v>CUST7626</v>
      </c>
      <c r="C753" s="14">
        <f>VLOOKUP(A753,WN!$A$2:$F$2001,2,false)</f>
        <v>45408</v>
      </c>
      <c r="D753" s="15">
        <f>SUMIFS(WN!$F$2:$F$2001,WN!$A$2:$A$2001,A753)</f>
        <v>110</v>
      </c>
    </row>
    <row r="754">
      <c r="A754" s="13" t="str">
        <f>IFERROR(__xludf.DUMMYFUNCTION("""COMPUTED_VALUE"""),"ORDER1248")</f>
        <v>ORDER1248</v>
      </c>
      <c r="B754" s="13" t="str">
        <f>VLOOKUP(A754,WN!$A$2:$C$2001,3,false)</f>
        <v>CUST2169</v>
      </c>
      <c r="C754" s="14">
        <f>VLOOKUP(A754,WN!$A$2:$F$2001,2,false)</f>
        <v>45408</v>
      </c>
      <c r="D754" s="15">
        <f>SUMIFS(WN!$F$2:$F$2001,WN!$A$2:$A$2001,A754)</f>
        <v>200</v>
      </c>
    </row>
    <row r="755">
      <c r="A755" s="13" t="str">
        <f>IFERROR(__xludf.DUMMYFUNCTION("""COMPUTED_VALUE"""),"ORDER1247")</f>
        <v>ORDER1247</v>
      </c>
      <c r="B755" s="13" t="str">
        <f>VLOOKUP(A755,WN!$A$2:$C$2001,3,false)</f>
        <v>CUST1803</v>
      </c>
      <c r="C755" s="14">
        <f>VLOOKUP(A755,WN!$A$2:$F$2001,2,false)</f>
        <v>45408</v>
      </c>
      <c r="D755" s="15">
        <f>SUMIFS(WN!$F$2:$F$2001,WN!$A$2:$A$2001,A755)</f>
        <v>55</v>
      </c>
    </row>
    <row r="756">
      <c r="A756" s="13" t="str">
        <f>IFERROR(__xludf.DUMMYFUNCTION("""COMPUTED_VALUE"""),"ORDER1246")</f>
        <v>ORDER1246</v>
      </c>
      <c r="B756" s="13" t="str">
        <f>VLOOKUP(A756,WN!$A$2:$C$2001,3,false)</f>
        <v>CUST7862</v>
      </c>
      <c r="C756" s="14">
        <f>VLOOKUP(A756,WN!$A$2:$F$2001,2,false)</f>
        <v>45408</v>
      </c>
      <c r="D756" s="15">
        <f>SUMIFS(WN!$F$2:$F$2001,WN!$A$2:$A$2001,A756)</f>
        <v>65</v>
      </c>
    </row>
    <row r="757">
      <c r="A757" s="13" t="str">
        <f>IFERROR(__xludf.DUMMYFUNCTION("""COMPUTED_VALUE"""),"ORDER1245")</f>
        <v>ORDER1245</v>
      </c>
      <c r="B757" s="13" t="str">
        <f>VLOOKUP(A757,WN!$A$2:$C$2001,3,false)</f>
        <v>CUST8484</v>
      </c>
      <c r="C757" s="14">
        <f>VLOOKUP(A757,WN!$A$2:$F$2001,2,false)</f>
        <v>45408</v>
      </c>
      <c r="D757" s="15">
        <f>SUMIFS(WN!$F$2:$F$2001,WN!$A$2:$A$2001,A757)</f>
        <v>245</v>
      </c>
    </row>
    <row r="758">
      <c r="A758" s="13" t="str">
        <f>IFERROR(__xludf.DUMMYFUNCTION("""COMPUTED_VALUE"""),"ORDER1244")</f>
        <v>ORDER1244</v>
      </c>
      <c r="B758" s="13" t="str">
        <f>VLOOKUP(A758,WN!$A$2:$C$2001,3,false)</f>
        <v>CUST8924</v>
      </c>
      <c r="C758" s="14">
        <f>VLOOKUP(A758,WN!$A$2:$F$2001,2,false)</f>
        <v>45408</v>
      </c>
      <c r="D758" s="15">
        <f>SUMIFS(WN!$F$2:$F$2001,WN!$A$2:$A$2001,A758)</f>
        <v>97.5</v>
      </c>
    </row>
    <row r="759">
      <c r="A759" s="13" t="str">
        <f>IFERROR(__xludf.DUMMYFUNCTION("""COMPUTED_VALUE"""),"ORDER1243")</f>
        <v>ORDER1243</v>
      </c>
      <c r="B759" s="13" t="str">
        <f>VLOOKUP(A759,WN!$A$2:$C$2001,3,false)</f>
        <v>CUST8909</v>
      </c>
      <c r="C759" s="14">
        <f>VLOOKUP(A759,WN!$A$2:$F$2001,2,false)</f>
        <v>45408</v>
      </c>
      <c r="D759" s="15">
        <f>SUMIFS(WN!$F$2:$F$2001,WN!$A$2:$A$2001,A759)</f>
        <v>105</v>
      </c>
    </row>
    <row r="760">
      <c r="A760" s="13" t="str">
        <f>IFERROR(__xludf.DUMMYFUNCTION("""COMPUTED_VALUE"""),"ORDER1242")</f>
        <v>ORDER1242</v>
      </c>
      <c r="B760" s="13" t="str">
        <f>VLOOKUP(A760,WN!$A$2:$C$2001,3,false)</f>
        <v>CUST1960</v>
      </c>
      <c r="C760" s="14">
        <f>VLOOKUP(A760,WN!$A$2:$F$2001,2,false)</f>
        <v>45408</v>
      </c>
      <c r="D760" s="15">
        <f>SUMIFS(WN!$F$2:$F$2001,WN!$A$2:$A$2001,A760)</f>
        <v>70</v>
      </c>
    </row>
    <row r="761">
      <c r="A761" s="13" t="str">
        <f>IFERROR(__xludf.DUMMYFUNCTION("""COMPUTED_VALUE"""),"ORDER1241")</f>
        <v>ORDER1241</v>
      </c>
      <c r="B761" s="13" t="str">
        <f>VLOOKUP(A761,WN!$A$2:$C$2001,3,false)</f>
        <v>CUST4475</v>
      </c>
      <c r="C761" s="14">
        <f>VLOOKUP(A761,WN!$A$2:$F$2001,2,false)</f>
        <v>45408</v>
      </c>
      <c r="D761" s="15">
        <f>SUMIFS(WN!$F$2:$F$2001,WN!$A$2:$A$2001,A761)</f>
        <v>140</v>
      </c>
    </row>
    <row r="762">
      <c r="A762" s="13" t="str">
        <f>IFERROR(__xludf.DUMMYFUNCTION("""COMPUTED_VALUE"""),"ORDER1240")</f>
        <v>ORDER1240</v>
      </c>
      <c r="B762" s="13" t="str">
        <f>VLOOKUP(A762,WN!$A$2:$C$2001,3,false)</f>
        <v>CUST2832</v>
      </c>
      <c r="C762" s="14">
        <f>VLOOKUP(A762,WN!$A$2:$F$2001,2,false)</f>
        <v>45408</v>
      </c>
      <c r="D762" s="15">
        <f>SUMIFS(WN!$F$2:$F$2001,WN!$A$2:$A$2001,A762)</f>
        <v>80</v>
      </c>
    </row>
    <row r="763">
      <c r="A763" s="13" t="str">
        <f>IFERROR(__xludf.DUMMYFUNCTION("""COMPUTED_VALUE"""),"ORDER1239")</f>
        <v>ORDER1239</v>
      </c>
      <c r="B763" s="13" t="str">
        <f>VLOOKUP(A763,WN!$A$2:$C$2001,3,false)</f>
        <v>CUST2124</v>
      </c>
      <c r="C763" s="14">
        <f>VLOOKUP(A763,WN!$A$2:$F$2001,2,false)</f>
        <v>45408</v>
      </c>
      <c r="D763" s="15">
        <f>SUMIFS(WN!$F$2:$F$2001,WN!$A$2:$A$2001,A763)</f>
        <v>70</v>
      </c>
    </row>
    <row r="764">
      <c r="A764" s="13" t="str">
        <f>IFERROR(__xludf.DUMMYFUNCTION("""COMPUTED_VALUE"""),"ORDER1238")</f>
        <v>ORDER1238</v>
      </c>
      <c r="B764" s="13" t="str">
        <f>VLOOKUP(A764,WN!$A$2:$C$2001,3,false)</f>
        <v>CUST7461</v>
      </c>
      <c r="C764" s="14">
        <f>VLOOKUP(A764,WN!$A$2:$F$2001,2,false)</f>
        <v>45408</v>
      </c>
      <c r="D764" s="15">
        <f>SUMIFS(WN!$F$2:$F$2001,WN!$A$2:$A$2001,A764)</f>
        <v>275</v>
      </c>
    </row>
    <row r="765">
      <c r="A765" s="13" t="str">
        <f>IFERROR(__xludf.DUMMYFUNCTION("""COMPUTED_VALUE"""),"ORDER1237")</f>
        <v>ORDER1237</v>
      </c>
      <c r="B765" s="13" t="str">
        <f>VLOOKUP(A765,WN!$A$2:$C$2001,3,false)</f>
        <v>CUST6210</v>
      </c>
      <c r="C765" s="14">
        <f>VLOOKUP(A765,WN!$A$2:$F$2001,2,false)</f>
        <v>45407</v>
      </c>
      <c r="D765" s="15">
        <f>SUMIFS(WN!$F$2:$F$2001,WN!$A$2:$A$2001,A765)</f>
        <v>55</v>
      </c>
    </row>
    <row r="766">
      <c r="A766" s="13" t="str">
        <f>IFERROR(__xludf.DUMMYFUNCTION("""COMPUTED_VALUE"""),"ORDER1236")</f>
        <v>ORDER1236</v>
      </c>
      <c r="B766" s="13" t="str">
        <f>VLOOKUP(A766,WN!$A$2:$C$2001,3,false)</f>
        <v>CUST6327</v>
      </c>
      <c r="C766" s="14">
        <f>VLOOKUP(A766,WN!$A$2:$F$2001,2,false)</f>
        <v>45407</v>
      </c>
      <c r="D766" s="15">
        <f>SUMIFS(WN!$F$2:$F$2001,WN!$A$2:$A$2001,A766)</f>
        <v>52.5</v>
      </c>
    </row>
    <row r="767">
      <c r="A767" s="13" t="str">
        <f>IFERROR(__xludf.DUMMYFUNCTION("""COMPUTED_VALUE"""),"ORDER1235")</f>
        <v>ORDER1235</v>
      </c>
      <c r="B767" s="13" t="str">
        <f>VLOOKUP(A767,WN!$A$2:$C$2001,3,false)</f>
        <v>CUST3153</v>
      </c>
      <c r="C767" s="14">
        <f>VLOOKUP(A767,WN!$A$2:$F$2001,2,false)</f>
        <v>45407</v>
      </c>
      <c r="D767" s="15">
        <f>SUMIFS(WN!$F$2:$F$2001,WN!$A$2:$A$2001,A767)</f>
        <v>185</v>
      </c>
    </row>
    <row r="768">
      <c r="A768" s="13" t="str">
        <f>IFERROR(__xludf.DUMMYFUNCTION("""COMPUTED_VALUE"""),"ORDER1234")</f>
        <v>ORDER1234</v>
      </c>
      <c r="B768" s="13" t="str">
        <f>VLOOKUP(A768,WN!$A$2:$C$2001,3,false)</f>
        <v>CUST8105</v>
      </c>
      <c r="C768" s="14">
        <f>VLOOKUP(A768,WN!$A$2:$F$2001,2,false)</f>
        <v>45407</v>
      </c>
      <c r="D768" s="15">
        <f>SUMIFS(WN!$F$2:$F$2001,WN!$A$2:$A$2001,A768)</f>
        <v>172.5</v>
      </c>
    </row>
    <row r="769">
      <c r="A769" s="13" t="str">
        <f>IFERROR(__xludf.DUMMYFUNCTION("""COMPUTED_VALUE"""),"ORDER1233")</f>
        <v>ORDER1233</v>
      </c>
      <c r="B769" s="13" t="str">
        <f>VLOOKUP(A769,WN!$A$2:$C$2001,3,false)</f>
        <v>CUST3521</v>
      </c>
      <c r="C769" s="14">
        <f>VLOOKUP(A769,WN!$A$2:$F$2001,2,false)</f>
        <v>45407</v>
      </c>
      <c r="D769" s="15">
        <f>SUMIFS(WN!$F$2:$F$2001,WN!$A$2:$A$2001,A769)</f>
        <v>105</v>
      </c>
    </row>
    <row r="770">
      <c r="A770" s="13" t="str">
        <f>IFERROR(__xludf.DUMMYFUNCTION("""COMPUTED_VALUE"""),"ORDER1232")</f>
        <v>ORDER1232</v>
      </c>
      <c r="B770" s="13" t="str">
        <f>VLOOKUP(A770,WN!$A$2:$C$2001,3,false)</f>
        <v>CUST4022</v>
      </c>
      <c r="C770" s="14">
        <f>VLOOKUP(A770,WN!$A$2:$F$2001,2,false)</f>
        <v>45407</v>
      </c>
      <c r="D770" s="15">
        <f>SUMIFS(WN!$F$2:$F$2001,WN!$A$2:$A$2001,A770)</f>
        <v>70</v>
      </c>
    </row>
    <row r="771">
      <c r="A771" s="13" t="str">
        <f>IFERROR(__xludf.DUMMYFUNCTION("""COMPUTED_VALUE"""),"ORDER1231")</f>
        <v>ORDER1231</v>
      </c>
      <c r="B771" s="13" t="str">
        <f>VLOOKUP(A771,WN!$A$2:$C$2001,3,false)</f>
        <v>CUST5349</v>
      </c>
      <c r="C771" s="14">
        <f>VLOOKUP(A771,WN!$A$2:$F$2001,2,false)</f>
        <v>45407</v>
      </c>
      <c r="D771" s="15">
        <f>SUMIFS(WN!$F$2:$F$2001,WN!$A$2:$A$2001,A771)</f>
        <v>140</v>
      </c>
    </row>
    <row r="772">
      <c r="A772" s="13" t="str">
        <f>IFERROR(__xludf.DUMMYFUNCTION("""COMPUTED_VALUE"""),"ORDER1230")</f>
        <v>ORDER1230</v>
      </c>
      <c r="B772" s="13" t="str">
        <f>VLOOKUP(A772,WN!$A$2:$C$2001,3,false)</f>
        <v>CUST4759</v>
      </c>
      <c r="C772" s="14">
        <f>VLOOKUP(A772,WN!$A$2:$F$2001,2,false)</f>
        <v>45407</v>
      </c>
      <c r="D772" s="15">
        <f>SUMIFS(WN!$F$2:$F$2001,WN!$A$2:$A$2001,A772)</f>
        <v>140</v>
      </c>
    </row>
    <row r="773">
      <c r="A773" s="13" t="str">
        <f>IFERROR(__xludf.DUMMYFUNCTION("""COMPUTED_VALUE"""),"ORDER1229")</f>
        <v>ORDER1229</v>
      </c>
      <c r="B773" s="13" t="str">
        <f>VLOOKUP(A773,WN!$A$2:$C$2001,3,false)</f>
        <v>CUST3384</v>
      </c>
      <c r="C773" s="14">
        <f>VLOOKUP(A773,WN!$A$2:$F$2001,2,false)</f>
        <v>45407</v>
      </c>
      <c r="D773" s="15">
        <f>SUMIFS(WN!$F$2:$F$2001,WN!$A$2:$A$2001,A773)</f>
        <v>70</v>
      </c>
    </row>
    <row r="774">
      <c r="A774" s="13" t="str">
        <f>IFERROR(__xludf.DUMMYFUNCTION("""COMPUTED_VALUE"""),"ORDER1228")</f>
        <v>ORDER1228</v>
      </c>
      <c r="B774" s="13" t="str">
        <f>VLOOKUP(A774,WN!$A$2:$C$2001,3,false)</f>
        <v>CUST2658</v>
      </c>
      <c r="C774" s="14">
        <f>VLOOKUP(A774,WN!$A$2:$F$2001,2,false)</f>
        <v>45407</v>
      </c>
      <c r="D774" s="15">
        <f>SUMIFS(WN!$F$2:$F$2001,WN!$A$2:$A$2001,A774)</f>
        <v>325</v>
      </c>
    </row>
    <row r="775">
      <c r="A775" s="13" t="str">
        <f>IFERROR(__xludf.DUMMYFUNCTION("""COMPUTED_VALUE"""),"ORDER1227")</f>
        <v>ORDER1227</v>
      </c>
      <c r="B775" s="13" t="str">
        <f>VLOOKUP(A775,WN!$A$2:$C$2001,3,false)</f>
        <v>CUST4675</v>
      </c>
      <c r="C775" s="14">
        <f>VLOOKUP(A775,WN!$A$2:$F$2001,2,false)</f>
        <v>45407</v>
      </c>
      <c r="D775" s="15">
        <f>SUMIFS(WN!$F$2:$F$2001,WN!$A$2:$A$2001,A775)</f>
        <v>40</v>
      </c>
    </row>
    <row r="776">
      <c r="A776" s="13" t="str">
        <f>IFERROR(__xludf.DUMMYFUNCTION("""COMPUTED_VALUE"""),"ORDER1226")</f>
        <v>ORDER1226</v>
      </c>
      <c r="B776" s="13" t="str">
        <f>VLOOKUP(A776,WN!$A$2:$C$2001,3,false)</f>
        <v>CUST8552</v>
      </c>
      <c r="C776" s="14">
        <f>VLOOKUP(A776,WN!$A$2:$F$2001,2,false)</f>
        <v>45407</v>
      </c>
      <c r="D776" s="15">
        <f>SUMIFS(WN!$F$2:$F$2001,WN!$A$2:$A$2001,A776)</f>
        <v>52.5</v>
      </c>
    </row>
    <row r="777">
      <c r="A777" s="13" t="str">
        <f>IFERROR(__xludf.DUMMYFUNCTION("""COMPUTED_VALUE"""),"ORDER1225")</f>
        <v>ORDER1225</v>
      </c>
      <c r="B777" s="13" t="str">
        <f>VLOOKUP(A777,WN!$A$2:$C$2001,3,false)</f>
        <v>CUST8484</v>
      </c>
      <c r="C777" s="14">
        <f>VLOOKUP(A777,WN!$A$2:$F$2001,2,false)</f>
        <v>45407</v>
      </c>
      <c r="D777" s="15">
        <f>SUMIFS(WN!$F$2:$F$2001,WN!$A$2:$A$2001,A777)</f>
        <v>185</v>
      </c>
    </row>
    <row r="778">
      <c r="A778" s="13" t="str">
        <f>IFERROR(__xludf.DUMMYFUNCTION("""COMPUTED_VALUE"""),"ORDER1224")</f>
        <v>ORDER1224</v>
      </c>
      <c r="B778" s="13" t="str">
        <f>VLOOKUP(A778,WN!$A$2:$C$2001,3,false)</f>
        <v>CUST2188</v>
      </c>
      <c r="C778" s="14">
        <f>VLOOKUP(A778,WN!$A$2:$F$2001,2,false)</f>
        <v>45407</v>
      </c>
      <c r="D778" s="15">
        <f>SUMIFS(WN!$F$2:$F$2001,WN!$A$2:$A$2001,A778)</f>
        <v>97.5</v>
      </c>
    </row>
    <row r="779">
      <c r="A779" s="13" t="str">
        <f>IFERROR(__xludf.DUMMYFUNCTION("""COMPUTED_VALUE"""),"ORDER1223")</f>
        <v>ORDER1223</v>
      </c>
      <c r="B779" s="13" t="str">
        <f>VLOOKUP(A779,WN!$A$2:$C$2001,3,false)</f>
        <v>CUST8814</v>
      </c>
      <c r="C779" s="14">
        <f>VLOOKUP(A779,WN!$A$2:$F$2001,2,false)</f>
        <v>45407</v>
      </c>
      <c r="D779" s="15">
        <f>SUMIFS(WN!$F$2:$F$2001,WN!$A$2:$A$2001,A779)</f>
        <v>105</v>
      </c>
    </row>
    <row r="780">
      <c r="A780" s="13" t="str">
        <f>IFERROR(__xludf.DUMMYFUNCTION("""COMPUTED_VALUE"""),"ORDER1222")</f>
        <v>ORDER1222</v>
      </c>
      <c r="B780" s="13" t="str">
        <f>VLOOKUP(A780,WN!$A$2:$C$2001,3,false)</f>
        <v>CUST8909</v>
      </c>
      <c r="C780" s="14">
        <f>VLOOKUP(A780,WN!$A$2:$F$2001,2,false)</f>
        <v>45407</v>
      </c>
      <c r="D780" s="15">
        <f>SUMIFS(WN!$F$2:$F$2001,WN!$A$2:$A$2001,A780)</f>
        <v>120</v>
      </c>
    </row>
    <row r="781">
      <c r="A781" s="13" t="str">
        <f>IFERROR(__xludf.DUMMYFUNCTION("""COMPUTED_VALUE"""),"ORDER1221")</f>
        <v>ORDER1221</v>
      </c>
      <c r="B781" s="13" t="str">
        <f>VLOOKUP(A781,WN!$A$2:$C$2001,3,false)</f>
        <v>CUST1960</v>
      </c>
      <c r="C781" s="14">
        <f>VLOOKUP(A781,WN!$A$2:$F$2001,2,false)</f>
        <v>45407</v>
      </c>
      <c r="D781" s="15">
        <f>SUMIFS(WN!$F$2:$F$2001,WN!$A$2:$A$2001,A781)</f>
        <v>140</v>
      </c>
    </row>
    <row r="782">
      <c r="A782" s="13" t="str">
        <f>IFERROR(__xludf.DUMMYFUNCTION("""COMPUTED_VALUE"""),"ORDER1220")</f>
        <v>ORDER1220</v>
      </c>
      <c r="B782" s="13" t="str">
        <f>VLOOKUP(A782,WN!$A$2:$C$2001,3,false)</f>
        <v>CUST8105</v>
      </c>
      <c r="C782" s="14">
        <f>VLOOKUP(A782,WN!$A$2:$F$2001,2,false)</f>
        <v>45407</v>
      </c>
      <c r="D782" s="15">
        <f>SUMIFS(WN!$F$2:$F$2001,WN!$A$2:$A$2001,A782)</f>
        <v>140</v>
      </c>
    </row>
    <row r="783">
      <c r="A783" s="13" t="str">
        <f>IFERROR(__xludf.DUMMYFUNCTION("""COMPUTED_VALUE"""),"ORDER1219")</f>
        <v>ORDER1219</v>
      </c>
      <c r="B783" s="13" t="str">
        <f>VLOOKUP(A783,WN!$A$2:$C$2001,3,false)</f>
        <v>CUST2679</v>
      </c>
      <c r="C783" s="14">
        <f>VLOOKUP(A783,WN!$A$2:$F$2001,2,false)</f>
        <v>45406</v>
      </c>
      <c r="D783" s="15">
        <f>SUMIFS(WN!$F$2:$F$2001,WN!$A$2:$A$2001,A783)</f>
        <v>70</v>
      </c>
    </row>
    <row r="784">
      <c r="A784" s="13" t="str">
        <f>IFERROR(__xludf.DUMMYFUNCTION("""COMPUTED_VALUE"""),"ORDER1218")</f>
        <v>ORDER1218</v>
      </c>
      <c r="B784" s="13" t="str">
        <f>VLOOKUP(A784,WN!$A$2:$C$2001,3,false)</f>
        <v>CUST7043</v>
      </c>
      <c r="C784" s="14">
        <f>VLOOKUP(A784,WN!$A$2:$F$2001,2,false)</f>
        <v>45406</v>
      </c>
      <c r="D784" s="15">
        <f>SUMIFS(WN!$F$2:$F$2001,WN!$A$2:$A$2001,A784)</f>
        <v>200</v>
      </c>
    </row>
    <row r="785">
      <c r="A785" s="13" t="str">
        <f>IFERROR(__xludf.DUMMYFUNCTION("""COMPUTED_VALUE"""),"ORDER1217")</f>
        <v>ORDER1217</v>
      </c>
      <c r="B785" s="13" t="str">
        <f>VLOOKUP(A785,WN!$A$2:$C$2001,3,false)</f>
        <v>CUST8951</v>
      </c>
      <c r="C785" s="14">
        <f>VLOOKUP(A785,WN!$A$2:$F$2001,2,false)</f>
        <v>45406</v>
      </c>
      <c r="D785" s="15">
        <f>SUMIFS(WN!$F$2:$F$2001,WN!$A$2:$A$2001,A785)</f>
        <v>65</v>
      </c>
    </row>
    <row r="786">
      <c r="A786" s="13" t="str">
        <f>IFERROR(__xludf.DUMMYFUNCTION("""COMPUTED_VALUE"""),"ORDER1216")</f>
        <v>ORDER1216</v>
      </c>
      <c r="B786" s="13" t="str">
        <f>VLOOKUP(A786,WN!$A$2:$C$2001,3,false)</f>
        <v>CUST3938</v>
      </c>
      <c r="C786" s="14">
        <f>VLOOKUP(A786,WN!$A$2:$F$2001,2,false)</f>
        <v>45406</v>
      </c>
      <c r="D786" s="15">
        <f>SUMIFS(WN!$F$2:$F$2001,WN!$A$2:$A$2001,A786)</f>
        <v>65</v>
      </c>
    </row>
    <row r="787">
      <c r="A787" s="13" t="str">
        <f>IFERROR(__xludf.DUMMYFUNCTION("""COMPUTED_VALUE"""),"ORDER1215")</f>
        <v>ORDER1215</v>
      </c>
      <c r="B787" s="13" t="str">
        <f>VLOOKUP(A787,WN!$A$2:$C$2001,3,false)</f>
        <v>CUST7862</v>
      </c>
      <c r="C787" s="14">
        <f>VLOOKUP(A787,WN!$A$2:$F$2001,2,false)</f>
        <v>45406</v>
      </c>
      <c r="D787" s="15">
        <f>SUMIFS(WN!$F$2:$F$2001,WN!$A$2:$A$2001,A787)</f>
        <v>185</v>
      </c>
    </row>
    <row r="788">
      <c r="A788" s="13" t="str">
        <f>IFERROR(__xludf.DUMMYFUNCTION("""COMPUTED_VALUE"""),"ORDER1214")</f>
        <v>ORDER1214</v>
      </c>
      <c r="B788" s="13" t="str">
        <f>VLOOKUP(A788,WN!$A$2:$C$2001,3,false)</f>
        <v>CUST5067</v>
      </c>
      <c r="C788" s="14">
        <f>VLOOKUP(A788,WN!$A$2:$F$2001,2,false)</f>
        <v>45406</v>
      </c>
      <c r="D788" s="15">
        <f>SUMIFS(WN!$F$2:$F$2001,WN!$A$2:$A$2001,A788)</f>
        <v>97.5</v>
      </c>
    </row>
    <row r="789">
      <c r="A789" s="13" t="str">
        <f>IFERROR(__xludf.DUMMYFUNCTION("""COMPUTED_VALUE"""),"ORDER1213")</f>
        <v>ORDER1213</v>
      </c>
      <c r="B789" s="13" t="str">
        <f>VLOOKUP(A789,WN!$A$2:$C$2001,3,false)</f>
        <v>CUST1803</v>
      </c>
      <c r="C789" s="14">
        <f>VLOOKUP(A789,WN!$A$2:$F$2001,2,false)</f>
        <v>45406</v>
      </c>
      <c r="D789" s="15">
        <f>SUMIFS(WN!$F$2:$F$2001,WN!$A$2:$A$2001,A789)</f>
        <v>105</v>
      </c>
    </row>
    <row r="790">
      <c r="A790" s="13" t="str">
        <f>IFERROR(__xludf.DUMMYFUNCTION("""COMPUTED_VALUE"""),"ORDER1212")</f>
        <v>ORDER1212</v>
      </c>
      <c r="B790" s="13" t="str">
        <f>VLOOKUP(A790,WN!$A$2:$C$2001,3,false)</f>
        <v>CUST8909</v>
      </c>
      <c r="C790" s="14">
        <f>VLOOKUP(A790,WN!$A$2:$F$2001,2,false)</f>
        <v>45406</v>
      </c>
      <c r="D790" s="15">
        <f>SUMIFS(WN!$F$2:$F$2001,WN!$A$2:$A$2001,A790)</f>
        <v>90</v>
      </c>
    </row>
    <row r="791">
      <c r="A791" s="13" t="str">
        <f>IFERROR(__xludf.DUMMYFUNCTION("""COMPUTED_VALUE"""),"ORDER1211")</f>
        <v>ORDER1211</v>
      </c>
      <c r="B791" s="13" t="str">
        <f>VLOOKUP(A791,WN!$A$2:$C$2001,3,false)</f>
        <v>CUST2970</v>
      </c>
      <c r="C791" s="14">
        <f>VLOOKUP(A791,WN!$A$2:$F$2001,2,false)</f>
        <v>45406</v>
      </c>
      <c r="D791" s="15">
        <f>SUMIFS(WN!$F$2:$F$2001,WN!$A$2:$A$2001,A791)</f>
        <v>140</v>
      </c>
    </row>
    <row r="792">
      <c r="A792" s="13" t="str">
        <f>IFERROR(__xludf.DUMMYFUNCTION("""COMPUTED_VALUE"""),"ORDER1210")</f>
        <v>ORDER1210</v>
      </c>
      <c r="B792" s="13" t="str">
        <f>VLOOKUP(A792,WN!$A$2:$C$2001,3,false)</f>
        <v>CUST8105</v>
      </c>
      <c r="C792" s="14">
        <f>VLOOKUP(A792,WN!$A$2:$F$2001,2,false)</f>
        <v>45406</v>
      </c>
      <c r="D792" s="15">
        <f>SUMIFS(WN!$F$2:$F$2001,WN!$A$2:$A$2001,A792)</f>
        <v>140</v>
      </c>
    </row>
    <row r="793">
      <c r="A793" s="13" t="str">
        <f>IFERROR(__xludf.DUMMYFUNCTION("""COMPUTED_VALUE"""),"ORDER1209")</f>
        <v>ORDER1209</v>
      </c>
      <c r="B793" s="13" t="str">
        <f>VLOOKUP(A793,WN!$A$2:$C$2001,3,false)</f>
        <v>CUST9595</v>
      </c>
      <c r="C793" s="14">
        <f>VLOOKUP(A793,WN!$A$2:$F$2001,2,false)</f>
        <v>45406</v>
      </c>
      <c r="D793" s="15">
        <f>SUMIFS(WN!$F$2:$F$2001,WN!$A$2:$A$2001,A793)</f>
        <v>110</v>
      </c>
    </row>
    <row r="794">
      <c r="A794" s="13" t="str">
        <f>IFERROR(__xludf.DUMMYFUNCTION("""COMPUTED_VALUE"""),"ORDER1208")</f>
        <v>ORDER1208</v>
      </c>
      <c r="B794" s="13" t="str">
        <f>VLOOKUP(A794,WN!$A$2:$C$2001,3,false)</f>
        <v>CUST4943</v>
      </c>
      <c r="C794" s="14">
        <f>VLOOKUP(A794,WN!$A$2:$F$2001,2,false)</f>
        <v>45406</v>
      </c>
      <c r="D794" s="15">
        <f>SUMIFS(WN!$F$2:$F$2001,WN!$A$2:$A$2001,A794)</f>
        <v>275</v>
      </c>
    </row>
    <row r="795">
      <c r="A795" s="13" t="str">
        <f>IFERROR(__xludf.DUMMYFUNCTION("""COMPUTED_VALUE"""),"ORDER1207")</f>
        <v>ORDER1207</v>
      </c>
      <c r="B795" s="13" t="str">
        <f>VLOOKUP(A795,WN!$A$2:$C$2001,3,false)</f>
        <v>CUST2658</v>
      </c>
      <c r="C795" s="14">
        <f>VLOOKUP(A795,WN!$A$2:$F$2001,2,false)</f>
        <v>45406</v>
      </c>
      <c r="D795" s="15">
        <f>SUMIFS(WN!$F$2:$F$2001,WN!$A$2:$A$2001,A795)</f>
        <v>40</v>
      </c>
    </row>
    <row r="796">
      <c r="A796" s="13" t="str">
        <f>IFERROR(__xludf.DUMMYFUNCTION("""COMPUTED_VALUE"""),"ORDER1206")</f>
        <v>ORDER1206</v>
      </c>
      <c r="B796" s="13" t="str">
        <f>VLOOKUP(A796,WN!$A$2:$C$2001,3,false)</f>
        <v>CUST9582</v>
      </c>
      <c r="C796" s="14">
        <f>VLOOKUP(A796,WN!$A$2:$F$2001,2,false)</f>
        <v>45406</v>
      </c>
      <c r="D796" s="15">
        <f>SUMIFS(WN!$F$2:$F$2001,WN!$A$2:$A$2001,A796)</f>
        <v>65</v>
      </c>
    </row>
    <row r="797">
      <c r="A797" s="13" t="str">
        <f>IFERROR(__xludf.DUMMYFUNCTION("""COMPUTED_VALUE"""),"ORDER1205")</f>
        <v>ORDER1205</v>
      </c>
      <c r="B797" s="13" t="str">
        <f>VLOOKUP(A797,WN!$A$2:$C$2001,3,false)</f>
        <v>CUST9317</v>
      </c>
      <c r="C797" s="14">
        <f>VLOOKUP(A797,WN!$A$2:$F$2001,2,false)</f>
        <v>45406</v>
      </c>
      <c r="D797" s="15">
        <f>SUMIFS(WN!$F$2:$F$2001,WN!$A$2:$A$2001,A797)</f>
        <v>185</v>
      </c>
    </row>
    <row r="798">
      <c r="A798" s="13" t="str">
        <f>IFERROR(__xludf.DUMMYFUNCTION("""COMPUTED_VALUE"""),"ORDER1204")</f>
        <v>ORDER1204</v>
      </c>
      <c r="B798" s="13" t="str">
        <f>VLOOKUP(A798,WN!$A$2:$C$2001,3,false)</f>
        <v>CUST8532</v>
      </c>
      <c r="C798" s="14">
        <f>VLOOKUP(A798,WN!$A$2:$F$2001,2,false)</f>
        <v>45406</v>
      </c>
      <c r="D798" s="15">
        <f>SUMIFS(WN!$F$2:$F$2001,WN!$A$2:$A$2001,A798)</f>
        <v>97.5</v>
      </c>
    </row>
    <row r="799">
      <c r="A799" s="13" t="str">
        <f>IFERROR(__xludf.DUMMYFUNCTION("""COMPUTED_VALUE"""),"ORDER1203")</f>
        <v>ORDER1203</v>
      </c>
      <c r="B799" s="13" t="str">
        <f>VLOOKUP(A799,WN!$A$2:$C$2001,3,false)</f>
        <v>CUST1879</v>
      </c>
      <c r="C799" s="14">
        <f>VLOOKUP(A799,WN!$A$2:$F$2001,2,false)</f>
        <v>45406</v>
      </c>
      <c r="D799" s="15">
        <f>SUMIFS(WN!$F$2:$F$2001,WN!$A$2:$A$2001,A799)</f>
        <v>105</v>
      </c>
    </row>
    <row r="800">
      <c r="A800" s="13" t="str">
        <f>IFERROR(__xludf.DUMMYFUNCTION("""COMPUTED_VALUE"""),"ORDER1202")</f>
        <v>ORDER1202</v>
      </c>
      <c r="B800" s="13" t="str">
        <f>VLOOKUP(A800,WN!$A$2:$C$2001,3,false)</f>
        <v>CUST1960</v>
      </c>
      <c r="C800" s="14">
        <f>VLOOKUP(A800,WN!$A$2:$F$2001,2,false)</f>
        <v>45406</v>
      </c>
      <c r="D800" s="15">
        <f>SUMIFS(WN!$F$2:$F$2001,WN!$A$2:$A$2001,A800)</f>
        <v>120</v>
      </c>
    </row>
    <row r="801">
      <c r="A801" s="13" t="str">
        <f>IFERROR(__xludf.DUMMYFUNCTION("""COMPUTED_VALUE"""),"ORDER1201")</f>
        <v>ORDER1201</v>
      </c>
      <c r="B801" s="13" t="str">
        <f>VLOOKUP(A801,WN!$A$2:$C$2001,3,false)</f>
        <v>CUST8814</v>
      </c>
      <c r="C801" s="14">
        <f>VLOOKUP(A801,WN!$A$2:$F$2001,2,false)</f>
        <v>45406</v>
      </c>
      <c r="D801" s="15">
        <f>SUMIFS(WN!$F$2:$F$2001,WN!$A$2:$A$2001,A801)</f>
        <v>140</v>
      </c>
    </row>
    <row r="802">
      <c r="A802" s="13" t="str">
        <f>IFERROR(__xludf.DUMMYFUNCTION("""COMPUTED_VALUE"""),"ORDER1200")</f>
        <v>ORDER1200</v>
      </c>
      <c r="B802" s="13" t="str">
        <f>VLOOKUP(A802,WN!$A$2:$C$2001,3,false)</f>
        <v>CUST4271</v>
      </c>
      <c r="C802" s="14">
        <f>VLOOKUP(A802,WN!$A$2:$F$2001,2,false)</f>
        <v>45405</v>
      </c>
      <c r="D802" s="15">
        <f>SUMIFS(WN!$F$2:$F$2001,WN!$A$2:$A$2001,A802)</f>
        <v>140</v>
      </c>
    </row>
    <row r="803">
      <c r="A803" s="13" t="str">
        <f>IFERROR(__xludf.DUMMYFUNCTION("""COMPUTED_VALUE"""),"ORDER1199")</f>
        <v>ORDER1199</v>
      </c>
      <c r="B803" s="13" t="str">
        <f>VLOOKUP(A803,WN!$A$2:$C$2001,3,false)</f>
        <v>CUST3521</v>
      </c>
      <c r="C803" s="14">
        <f>VLOOKUP(A803,WN!$A$2:$F$2001,2,false)</f>
        <v>45405</v>
      </c>
      <c r="D803" s="15">
        <f>SUMIFS(WN!$F$2:$F$2001,WN!$A$2:$A$2001,A803)</f>
        <v>100</v>
      </c>
    </row>
    <row r="804">
      <c r="A804" s="13" t="str">
        <f>IFERROR(__xludf.DUMMYFUNCTION("""COMPUTED_VALUE"""),"ORDER1198")</f>
        <v>ORDER1198</v>
      </c>
      <c r="B804" s="13" t="str">
        <f>VLOOKUP(A804,WN!$A$2:$C$2001,3,false)</f>
        <v>CUST2124</v>
      </c>
      <c r="C804" s="14">
        <f>VLOOKUP(A804,WN!$A$2:$F$2001,2,false)</f>
        <v>45405</v>
      </c>
      <c r="D804" s="15">
        <f>SUMIFS(WN!$F$2:$F$2001,WN!$A$2:$A$2001,A804)</f>
        <v>325</v>
      </c>
    </row>
    <row r="805">
      <c r="A805" s="13" t="str">
        <f>IFERROR(__xludf.DUMMYFUNCTION("""COMPUTED_VALUE"""),"ORDER1197")</f>
        <v>ORDER1197</v>
      </c>
      <c r="B805" s="13" t="str">
        <f>VLOOKUP(A805,WN!$A$2:$C$2001,3,false)</f>
        <v>CUST2234</v>
      </c>
      <c r="C805" s="14">
        <f>VLOOKUP(A805,WN!$A$2:$F$2001,2,false)</f>
        <v>45405</v>
      </c>
      <c r="D805" s="15">
        <f>SUMIFS(WN!$F$2:$F$2001,WN!$A$2:$A$2001,A805)</f>
        <v>55</v>
      </c>
    </row>
    <row r="806">
      <c r="A806" s="13" t="str">
        <f>IFERROR(__xludf.DUMMYFUNCTION("""COMPUTED_VALUE"""),"ORDER1196")</f>
        <v>ORDER1196</v>
      </c>
      <c r="B806" s="13" t="str">
        <f>VLOOKUP(A806,WN!$A$2:$C$2001,3,false)</f>
        <v>CUST9482</v>
      </c>
      <c r="C806" s="14">
        <f>VLOOKUP(A806,WN!$A$2:$F$2001,2,false)</f>
        <v>45405</v>
      </c>
      <c r="D806" s="15">
        <f>SUMIFS(WN!$F$2:$F$2001,WN!$A$2:$A$2001,A806)</f>
        <v>52.5</v>
      </c>
    </row>
    <row r="807">
      <c r="A807" s="13" t="str">
        <f>IFERROR(__xludf.DUMMYFUNCTION("""COMPUTED_VALUE"""),"ORDER1195")</f>
        <v>ORDER1195</v>
      </c>
      <c r="B807" s="13" t="str">
        <f>VLOOKUP(A807,WN!$A$2:$C$2001,3,false)</f>
        <v>CUST4759</v>
      </c>
      <c r="C807" s="14">
        <f>VLOOKUP(A807,WN!$A$2:$F$2001,2,false)</f>
        <v>45405</v>
      </c>
      <c r="D807" s="15">
        <f>SUMIFS(WN!$F$2:$F$2001,WN!$A$2:$A$2001,A807)</f>
        <v>370</v>
      </c>
    </row>
    <row r="808">
      <c r="A808" s="13" t="str">
        <f>IFERROR(__xludf.DUMMYFUNCTION("""COMPUTED_VALUE"""),"ORDER1194")</f>
        <v>ORDER1194</v>
      </c>
      <c r="B808" s="13" t="str">
        <f>VLOOKUP(A808,WN!$A$2:$C$2001,3,false)</f>
        <v>CUST7984</v>
      </c>
      <c r="C808" s="14">
        <f>VLOOKUP(A808,WN!$A$2:$F$2001,2,false)</f>
        <v>45405</v>
      </c>
      <c r="D808" s="15">
        <f>SUMIFS(WN!$F$2:$F$2001,WN!$A$2:$A$2001,A808)</f>
        <v>97.5</v>
      </c>
    </row>
    <row r="809">
      <c r="A809" s="13" t="str">
        <f>IFERROR(__xludf.DUMMYFUNCTION("""COMPUTED_VALUE"""),"ORDER1193")</f>
        <v>ORDER1193</v>
      </c>
      <c r="B809" s="13" t="str">
        <f>VLOOKUP(A809,WN!$A$2:$C$2001,3,false)</f>
        <v>CUST8951</v>
      </c>
      <c r="C809" s="14">
        <f>VLOOKUP(A809,WN!$A$2:$F$2001,2,false)</f>
        <v>45405</v>
      </c>
      <c r="D809" s="15">
        <f>SUMIFS(WN!$F$2:$F$2001,WN!$A$2:$A$2001,A809)</f>
        <v>165</v>
      </c>
    </row>
    <row r="810">
      <c r="A810" s="13" t="str">
        <f>IFERROR(__xludf.DUMMYFUNCTION("""COMPUTED_VALUE"""),"ORDER1192")</f>
        <v>ORDER1192</v>
      </c>
      <c r="B810" s="13" t="str">
        <f>VLOOKUP(A810,WN!$A$2:$C$2001,3,false)</f>
        <v>CUST7498</v>
      </c>
      <c r="C810" s="14">
        <f>VLOOKUP(A810,WN!$A$2:$F$2001,2,false)</f>
        <v>45405</v>
      </c>
      <c r="D810" s="15">
        <f>SUMIFS(WN!$F$2:$F$2001,WN!$A$2:$A$2001,A810)</f>
        <v>90</v>
      </c>
    </row>
    <row r="811">
      <c r="A811" s="13" t="str">
        <f>IFERROR(__xludf.DUMMYFUNCTION("""COMPUTED_VALUE"""),"ORDER1191")</f>
        <v>ORDER1191</v>
      </c>
      <c r="B811" s="13" t="str">
        <f>VLOOKUP(A811,WN!$A$2:$C$2001,3,false)</f>
        <v>CUST6327</v>
      </c>
      <c r="C811" s="14">
        <f>VLOOKUP(A811,WN!$A$2:$F$2001,2,false)</f>
        <v>45405</v>
      </c>
      <c r="D811" s="15">
        <f>SUMIFS(WN!$F$2:$F$2001,WN!$A$2:$A$2001,A811)</f>
        <v>140</v>
      </c>
    </row>
    <row r="812">
      <c r="A812" s="13" t="str">
        <f>IFERROR(__xludf.DUMMYFUNCTION("""COMPUTED_VALUE"""),"ORDER1190")</f>
        <v>ORDER1190</v>
      </c>
      <c r="B812" s="13" t="str">
        <f>VLOOKUP(A812,WN!$A$2:$C$2001,3,false)</f>
        <v>CUST8317</v>
      </c>
      <c r="C812" s="14">
        <f>VLOOKUP(A812,WN!$A$2:$F$2001,2,false)</f>
        <v>45405</v>
      </c>
      <c r="D812" s="15">
        <f>SUMIFS(WN!$F$2:$F$2001,WN!$A$2:$A$2001,A812)</f>
        <v>100</v>
      </c>
    </row>
    <row r="813">
      <c r="A813" s="13" t="str">
        <f>IFERROR(__xludf.DUMMYFUNCTION("""COMPUTED_VALUE"""),"ORDER1189")</f>
        <v>ORDER1189</v>
      </c>
      <c r="B813" s="13" t="str">
        <f>VLOOKUP(A813,WN!$A$2:$C$2001,3,false)</f>
        <v>CUST6210</v>
      </c>
      <c r="C813" s="14">
        <f>VLOOKUP(A813,WN!$A$2:$F$2001,2,false)</f>
        <v>45405</v>
      </c>
      <c r="D813" s="15">
        <f>SUMIFS(WN!$F$2:$F$2001,WN!$A$2:$A$2001,A813)</f>
        <v>70</v>
      </c>
    </row>
    <row r="814">
      <c r="A814" s="13" t="str">
        <f>IFERROR(__xludf.DUMMYFUNCTION("""COMPUTED_VALUE"""),"ORDER1188")</f>
        <v>ORDER1188</v>
      </c>
      <c r="B814" s="13" t="str">
        <f>VLOOKUP(A814,WN!$A$2:$C$2001,3,false)</f>
        <v>CUST2970</v>
      </c>
      <c r="C814" s="14">
        <f>VLOOKUP(A814,WN!$A$2:$F$2001,2,false)</f>
        <v>45404</v>
      </c>
      <c r="D814" s="15">
        <f>SUMIFS(WN!$F$2:$F$2001,WN!$A$2:$A$2001,A814)</f>
        <v>275</v>
      </c>
    </row>
    <row r="815">
      <c r="A815" s="13" t="str">
        <f>IFERROR(__xludf.DUMMYFUNCTION("""COMPUTED_VALUE"""),"ORDER1187")</f>
        <v>ORDER1187</v>
      </c>
      <c r="B815" s="13" t="str">
        <f>VLOOKUP(A815,WN!$A$2:$C$2001,3,false)</f>
        <v>CUST4470</v>
      </c>
      <c r="C815" s="14">
        <f>VLOOKUP(A815,WN!$A$2:$F$2001,2,false)</f>
        <v>45404</v>
      </c>
      <c r="D815" s="15">
        <f>SUMIFS(WN!$F$2:$F$2001,WN!$A$2:$A$2001,A815)</f>
        <v>40</v>
      </c>
    </row>
    <row r="816">
      <c r="A816" s="13" t="str">
        <f>IFERROR(__xludf.DUMMYFUNCTION("""COMPUTED_VALUE"""),"ORDER1186")</f>
        <v>ORDER1186</v>
      </c>
      <c r="B816" s="13" t="str">
        <f>VLOOKUP(A816,WN!$A$2:$C$2001,3,false)</f>
        <v>CUST3213</v>
      </c>
      <c r="C816" s="14">
        <f>VLOOKUP(A816,WN!$A$2:$F$2001,2,false)</f>
        <v>45404</v>
      </c>
      <c r="D816" s="15">
        <f>SUMIFS(WN!$F$2:$F$2001,WN!$A$2:$A$2001,A816)</f>
        <v>65</v>
      </c>
    </row>
    <row r="817">
      <c r="A817" s="13" t="str">
        <f>IFERROR(__xludf.DUMMYFUNCTION("""COMPUTED_VALUE"""),"ORDER1185")</f>
        <v>ORDER1185</v>
      </c>
      <c r="B817" s="13" t="str">
        <f>VLOOKUP(A817,WN!$A$2:$C$2001,3,false)</f>
        <v>CUST2625</v>
      </c>
      <c r="C817" s="14">
        <f>VLOOKUP(A817,WN!$A$2:$F$2001,2,false)</f>
        <v>45404</v>
      </c>
      <c r="D817" s="15">
        <f>SUMIFS(WN!$F$2:$F$2001,WN!$A$2:$A$2001,A817)</f>
        <v>245</v>
      </c>
    </row>
    <row r="818">
      <c r="A818" s="13" t="str">
        <f>IFERROR(__xludf.DUMMYFUNCTION("""COMPUTED_VALUE"""),"ORDER1184")</f>
        <v>ORDER1184</v>
      </c>
      <c r="B818" s="13" t="str">
        <f>VLOOKUP(A818,WN!$A$2:$C$2001,3,false)</f>
        <v>CUST8909</v>
      </c>
      <c r="C818" s="14">
        <f>VLOOKUP(A818,WN!$A$2:$F$2001,2,false)</f>
        <v>45404</v>
      </c>
      <c r="D818" s="15">
        <f>SUMIFS(WN!$F$2:$F$2001,WN!$A$2:$A$2001,A818)</f>
        <v>120</v>
      </c>
    </row>
    <row r="819">
      <c r="A819" s="13" t="str">
        <f>IFERROR(__xludf.DUMMYFUNCTION("""COMPUTED_VALUE"""),"ORDER1183")</f>
        <v>ORDER1183</v>
      </c>
      <c r="B819" s="13" t="str">
        <f>VLOOKUP(A819,WN!$A$2:$C$2001,3,false)</f>
        <v>CUST7626</v>
      </c>
      <c r="C819" s="14">
        <f>VLOOKUP(A819,WN!$A$2:$F$2001,2,false)</f>
        <v>45404</v>
      </c>
      <c r="D819" s="15">
        <f>SUMIFS(WN!$F$2:$F$2001,WN!$A$2:$A$2001,A819)</f>
        <v>105</v>
      </c>
    </row>
    <row r="820">
      <c r="A820" s="13" t="str">
        <f>IFERROR(__xludf.DUMMYFUNCTION("""COMPUTED_VALUE"""),"ORDER1182")</f>
        <v>ORDER1182</v>
      </c>
      <c r="B820" s="13" t="str">
        <f>VLOOKUP(A820,WN!$A$2:$C$2001,3,false)</f>
        <v>CUST7984</v>
      </c>
      <c r="C820" s="14">
        <f>VLOOKUP(A820,WN!$A$2:$F$2001,2,false)</f>
        <v>45404</v>
      </c>
      <c r="D820" s="15">
        <f>SUMIFS(WN!$F$2:$F$2001,WN!$A$2:$A$2001,A820)</f>
        <v>70</v>
      </c>
    </row>
    <row r="821">
      <c r="A821" s="13" t="str">
        <f>IFERROR(__xludf.DUMMYFUNCTION("""COMPUTED_VALUE"""),"ORDER1181")</f>
        <v>ORDER1181</v>
      </c>
      <c r="B821" s="13" t="str">
        <f>VLOOKUP(A821,WN!$A$2:$C$2001,3,false)</f>
        <v>CUST7043</v>
      </c>
      <c r="C821" s="14">
        <f>VLOOKUP(A821,WN!$A$2:$F$2001,2,false)</f>
        <v>45404</v>
      </c>
      <c r="D821" s="15">
        <f>SUMIFS(WN!$F$2:$F$2001,WN!$A$2:$A$2001,A821)</f>
        <v>230</v>
      </c>
    </row>
    <row r="822">
      <c r="A822" s="13" t="str">
        <f>IFERROR(__xludf.DUMMYFUNCTION("""COMPUTED_VALUE"""),"ORDER1180")</f>
        <v>ORDER1180</v>
      </c>
      <c r="B822" s="13" t="str">
        <f>VLOOKUP(A822,WN!$A$2:$C$2001,3,false)</f>
        <v>CUST8909</v>
      </c>
      <c r="C822" s="14">
        <f>VLOOKUP(A822,WN!$A$2:$F$2001,2,false)</f>
        <v>45404</v>
      </c>
      <c r="D822" s="15">
        <f>SUMIFS(WN!$F$2:$F$2001,WN!$A$2:$A$2001,A822)</f>
        <v>80</v>
      </c>
    </row>
    <row r="823">
      <c r="A823" s="13" t="str">
        <f>IFERROR(__xludf.DUMMYFUNCTION("""COMPUTED_VALUE"""),"ORDER1179")</f>
        <v>ORDER1179</v>
      </c>
      <c r="B823" s="13" t="str">
        <f>VLOOKUP(A823,WN!$A$2:$C$2001,3,false)</f>
        <v>CUST7862</v>
      </c>
      <c r="C823" s="14">
        <f>VLOOKUP(A823,WN!$A$2:$F$2001,2,false)</f>
        <v>45404</v>
      </c>
      <c r="D823" s="15">
        <f>SUMIFS(WN!$F$2:$F$2001,WN!$A$2:$A$2001,A823)</f>
        <v>70</v>
      </c>
    </row>
    <row r="824">
      <c r="A824" s="13" t="str">
        <f>IFERROR(__xludf.DUMMYFUNCTION("""COMPUTED_VALUE"""),"ORDER1178")</f>
        <v>ORDER1178</v>
      </c>
      <c r="B824" s="13" t="str">
        <f>VLOOKUP(A824,WN!$A$2:$C$2001,3,false)</f>
        <v>CUST3153</v>
      </c>
      <c r="C824" s="14">
        <f>VLOOKUP(A824,WN!$A$2:$F$2001,2,false)</f>
        <v>45404</v>
      </c>
      <c r="D824" s="15">
        <f>SUMIFS(WN!$F$2:$F$2001,WN!$A$2:$A$2001,A824)</f>
        <v>200</v>
      </c>
    </row>
    <row r="825">
      <c r="A825" s="13" t="str">
        <f>IFERROR(__xludf.DUMMYFUNCTION("""COMPUTED_VALUE"""),"ORDER1177")</f>
        <v>ORDER1177</v>
      </c>
      <c r="B825" s="13" t="str">
        <f>VLOOKUP(A825,WN!$A$2:$C$2001,3,false)</f>
        <v>CUST2124</v>
      </c>
      <c r="C825" s="14">
        <f>VLOOKUP(A825,WN!$A$2:$F$2001,2,false)</f>
        <v>45404</v>
      </c>
      <c r="D825" s="15">
        <f>SUMIFS(WN!$F$2:$F$2001,WN!$A$2:$A$2001,A825)</f>
        <v>40</v>
      </c>
    </row>
    <row r="826">
      <c r="A826" s="13" t="str">
        <f>IFERROR(__xludf.DUMMYFUNCTION("""COMPUTED_VALUE"""),"ORDER1176")</f>
        <v>ORDER1176</v>
      </c>
      <c r="B826" s="13" t="str">
        <f>VLOOKUP(A826,WN!$A$2:$C$2001,3,false)</f>
        <v>CUST6818</v>
      </c>
      <c r="C826" s="14">
        <f>VLOOKUP(A826,WN!$A$2:$F$2001,2,false)</f>
        <v>45404</v>
      </c>
      <c r="D826" s="15">
        <f>SUMIFS(WN!$F$2:$F$2001,WN!$A$2:$A$2001,A826)</f>
        <v>52.5</v>
      </c>
    </row>
    <row r="827">
      <c r="A827" s="13" t="str">
        <f>IFERROR(__xludf.DUMMYFUNCTION("""COMPUTED_VALUE"""),"ORDER1175")</f>
        <v>ORDER1175</v>
      </c>
      <c r="B827" s="13" t="str">
        <f>VLOOKUP(A827,WN!$A$2:$C$2001,3,false)</f>
        <v>CUST2124</v>
      </c>
      <c r="C827" s="14">
        <f>VLOOKUP(A827,WN!$A$2:$F$2001,2,false)</f>
        <v>45403</v>
      </c>
      <c r="D827" s="15">
        <f>SUMIFS(WN!$F$2:$F$2001,WN!$A$2:$A$2001,A827)</f>
        <v>185</v>
      </c>
    </row>
    <row r="828">
      <c r="A828" s="13" t="str">
        <f>IFERROR(__xludf.DUMMYFUNCTION("""COMPUTED_VALUE"""),"ORDER1174")</f>
        <v>ORDER1174</v>
      </c>
      <c r="B828" s="13" t="str">
        <f>VLOOKUP(A828,WN!$A$2:$C$2001,3,false)</f>
        <v>CUST6549</v>
      </c>
      <c r="C828" s="14">
        <f>VLOOKUP(A828,WN!$A$2:$F$2001,2,false)</f>
        <v>45403</v>
      </c>
      <c r="D828" s="15">
        <f>SUMIFS(WN!$F$2:$F$2001,WN!$A$2:$A$2001,A828)</f>
        <v>97.5</v>
      </c>
    </row>
    <row r="829">
      <c r="A829" s="13" t="str">
        <f>IFERROR(__xludf.DUMMYFUNCTION("""COMPUTED_VALUE"""),"ORDER1173")</f>
        <v>ORDER1173</v>
      </c>
      <c r="B829" s="13" t="str">
        <f>VLOOKUP(A829,WN!$A$2:$C$2001,3,false)</f>
        <v>CUST1960</v>
      </c>
      <c r="C829" s="14">
        <f>VLOOKUP(A829,WN!$A$2:$F$2001,2,false)</f>
        <v>45403</v>
      </c>
      <c r="D829" s="15">
        <f>SUMIFS(WN!$F$2:$F$2001,WN!$A$2:$A$2001,A829)</f>
        <v>105</v>
      </c>
    </row>
    <row r="830">
      <c r="A830" s="13" t="str">
        <f>IFERROR(__xludf.DUMMYFUNCTION("""COMPUTED_VALUE"""),"ORDER1172")</f>
        <v>ORDER1172</v>
      </c>
      <c r="B830" s="13" t="str">
        <f>VLOOKUP(A830,WN!$A$2:$C$2001,3,false)</f>
        <v>CUST2624</v>
      </c>
      <c r="C830" s="14">
        <f>VLOOKUP(A830,WN!$A$2:$F$2001,2,false)</f>
        <v>45403</v>
      </c>
      <c r="D830" s="15">
        <f>SUMIFS(WN!$F$2:$F$2001,WN!$A$2:$A$2001,A830)</f>
        <v>120</v>
      </c>
    </row>
    <row r="831">
      <c r="A831" s="13" t="str">
        <f>IFERROR(__xludf.DUMMYFUNCTION("""COMPUTED_VALUE"""),"ORDER1171")</f>
        <v>ORDER1171</v>
      </c>
      <c r="B831" s="13" t="str">
        <f>VLOOKUP(A831,WN!$A$2:$C$2001,3,false)</f>
        <v>CUST6818</v>
      </c>
      <c r="C831" s="14">
        <f>VLOOKUP(A831,WN!$A$2:$F$2001,2,false)</f>
        <v>45403</v>
      </c>
      <c r="D831" s="15">
        <f>SUMIFS(WN!$F$2:$F$2001,WN!$A$2:$A$2001,A831)</f>
        <v>190</v>
      </c>
    </row>
    <row r="832">
      <c r="A832" s="13" t="str">
        <f>IFERROR(__xludf.DUMMYFUNCTION("""COMPUTED_VALUE"""),"ORDER1170")</f>
        <v>ORDER1170</v>
      </c>
      <c r="B832" s="13" t="str">
        <f>VLOOKUP(A832,WN!$A$2:$C$2001,3,false)</f>
        <v>CUST3954</v>
      </c>
      <c r="C832" s="14">
        <f>VLOOKUP(A832,WN!$A$2:$F$2001,2,false)</f>
        <v>45403</v>
      </c>
      <c r="D832" s="15">
        <f>SUMIFS(WN!$F$2:$F$2001,WN!$A$2:$A$2001,A832)</f>
        <v>80</v>
      </c>
    </row>
    <row r="833">
      <c r="A833" s="13" t="str">
        <f>IFERROR(__xludf.DUMMYFUNCTION("""COMPUTED_VALUE"""),"ORDER1169")</f>
        <v>ORDER1169</v>
      </c>
      <c r="B833" s="13" t="str">
        <f>VLOOKUP(A833,WN!$A$2:$C$2001,3,false)</f>
        <v>CUST7909</v>
      </c>
      <c r="C833" s="14">
        <f>VLOOKUP(A833,WN!$A$2:$F$2001,2,false)</f>
        <v>45403</v>
      </c>
      <c r="D833" s="15">
        <f>SUMIFS(WN!$F$2:$F$2001,WN!$A$2:$A$2001,A833)</f>
        <v>70</v>
      </c>
    </row>
    <row r="834">
      <c r="A834" s="13" t="str">
        <f>IFERROR(__xludf.DUMMYFUNCTION("""COMPUTED_VALUE"""),"ORDER1168")</f>
        <v>ORDER1168</v>
      </c>
      <c r="B834" s="13" t="str">
        <f>VLOOKUP(A834,WN!$A$2:$C$2001,3,false)</f>
        <v>CUST3521</v>
      </c>
      <c r="C834" s="14">
        <f>VLOOKUP(A834,WN!$A$2:$F$2001,2,false)</f>
        <v>45403</v>
      </c>
      <c r="D834" s="15">
        <f>SUMIFS(WN!$F$2:$F$2001,WN!$A$2:$A$2001,A834)</f>
        <v>200</v>
      </c>
    </row>
    <row r="835">
      <c r="A835" s="13" t="str">
        <f>IFERROR(__xludf.DUMMYFUNCTION("""COMPUTED_VALUE"""),"ORDER1167")</f>
        <v>ORDER1167</v>
      </c>
      <c r="B835" s="13" t="str">
        <f>VLOOKUP(A835,WN!$A$2:$C$2001,3,false)</f>
        <v>CUST8449</v>
      </c>
      <c r="C835" s="14">
        <f>VLOOKUP(A835,WN!$A$2:$F$2001,2,false)</f>
        <v>45403</v>
      </c>
      <c r="D835" s="15">
        <f>SUMIFS(WN!$F$2:$F$2001,WN!$A$2:$A$2001,A835)</f>
        <v>55</v>
      </c>
    </row>
    <row r="836">
      <c r="A836" s="13" t="str">
        <f>IFERROR(__xludf.DUMMYFUNCTION("""COMPUTED_VALUE"""),"ORDER1166")</f>
        <v>ORDER1166</v>
      </c>
      <c r="B836" s="13" t="str">
        <f>VLOOKUP(A836,WN!$A$2:$C$2001,3,false)</f>
        <v>CUST7498</v>
      </c>
      <c r="C836" s="14">
        <f>VLOOKUP(A836,WN!$A$2:$F$2001,2,false)</f>
        <v>45403</v>
      </c>
      <c r="D836" s="15">
        <f>SUMIFS(WN!$F$2:$F$2001,WN!$A$2:$A$2001,A836)</f>
        <v>65</v>
      </c>
    </row>
    <row r="837">
      <c r="A837" s="13" t="str">
        <f>IFERROR(__xludf.DUMMYFUNCTION("""COMPUTED_VALUE"""),"ORDER1165")</f>
        <v>ORDER1165</v>
      </c>
      <c r="B837" s="13" t="str">
        <f>VLOOKUP(A837,WN!$A$2:$C$2001,3,false)</f>
        <v>CUST4022</v>
      </c>
      <c r="C837" s="14">
        <f>VLOOKUP(A837,WN!$A$2:$F$2001,2,false)</f>
        <v>45403</v>
      </c>
      <c r="D837" s="15">
        <f>SUMIFS(WN!$F$2:$F$2001,WN!$A$2:$A$2001,A837)</f>
        <v>310</v>
      </c>
    </row>
    <row r="838">
      <c r="A838" s="13" t="str">
        <f>IFERROR(__xludf.DUMMYFUNCTION("""COMPUTED_VALUE"""),"ORDER1164")</f>
        <v>ORDER1164</v>
      </c>
      <c r="B838" s="13" t="str">
        <f>VLOOKUP(A838,WN!$A$2:$C$2001,3,false)</f>
        <v>CUST6549</v>
      </c>
      <c r="C838" s="14">
        <f>VLOOKUP(A838,WN!$A$2:$F$2001,2,false)</f>
        <v>45403</v>
      </c>
      <c r="D838" s="15">
        <f>SUMIFS(WN!$F$2:$F$2001,WN!$A$2:$A$2001,A838)</f>
        <v>120</v>
      </c>
    </row>
    <row r="839">
      <c r="A839" s="13" t="str">
        <f>IFERROR(__xludf.DUMMYFUNCTION("""COMPUTED_VALUE"""),"ORDER1163")</f>
        <v>ORDER1163</v>
      </c>
      <c r="B839" s="13" t="str">
        <f>VLOOKUP(A839,WN!$A$2:$C$2001,3,false)</f>
        <v>CUST4759</v>
      </c>
      <c r="C839" s="14">
        <f>VLOOKUP(A839,WN!$A$2:$F$2001,2,false)</f>
        <v>45403</v>
      </c>
      <c r="D839" s="15">
        <f>SUMIFS(WN!$F$2:$F$2001,WN!$A$2:$A$2001,A839)</f>
        <v>105</v>
      </c>
    </row>
    <row r="840">
      <c r="A840" s="13" t="str">
        <f>IFERROR(__xludf.DUMMYFUNCTION("""COMPUTED_VALUE"""),"ORDER1162")</f>
        <v>ORDER1162</v>
      </c>
      <c r="B840" s="13" t="str">
        <f>VLOOKUP(A840,WN!$A$2:$C$2001,3,false)</f>
        <v>CUST2970</v>
      </c>
      <c r="C840" s="14">
        <f>VLOOKUP(A840,WN!$A$2:$F$2001,2,false)</f>
        <v>45403</v>
      </c>
      <c r="D840" s="15">
        <f>SUMIFS(WN!$F$2:$F$2001,WN!$A$2:$A$2001,A840)</f>
        <v>70</v>
      </c>
    </row>
    <row r="841">
      <c r="A841" s="13" t="str">
        <f>IFERROR(__xludf.DUMMYFUNCTION("""COMPUTED_VALUE"""),"ORDER1161")</f>
        <v>ORDER1161</v>
      </c>
      <c r="B841" s="13" t="str">
        <f>VLOOKUP(A841,WN!$A$2:$C$2001,3,false)</f>
        <v>CUST8814</v>
      </c>
      <c r="C841" s="14">
        <f>VLOOKUP(A841,WN!$A$2:$F$2001,2,false)</f>
        <v>45403</v>
      </c>
      <c r="D841" s="15">
        <f>SUMIFS(WN!$F$2:$F$2001,WN!$A$2:$A$2001,A841)</f>
        <v>140</v>
      </c>
    </row>
    <row r="842">
      <c r="A842" s="13" t="str">
        <f>IFERROR(__xludf.DUMMYFUNCTION("""COMPUTED_VALUE"""),"ORDER1160")</f>
        <v>ORDER1160</v>
      </c>
      <c r="B842" s="13" t="str">
        <f>VLOOKUP(A842,WN!$A$2:$C$2001,3,false)</f>
        <v>CUST2624</v>
      </c>
      <c r="C842" s="14">
        <f>VLOOKUP(A842,WN!$A$2:$F$2001,2,false)</f>
        <v>45403</v>
      </c>
      <c r="D842" s="15">
        <f>SUMIFS(WN!$F$2:$F$2001,WN!$A$2:$A$2001,A842)</f>
        <v>160</v>
      </c>
    </row>
    <row r="843">
      <c r="A843" s="13" t="str">
        <f>IFERROR(__xludf.DUMMYFUNCTION("""COMPUTED_VALUE"""),"ORDER1159")</f>
        <v>ORDER1159</v>
      </c>
      <c r="B843" s="13" t="str">
        <f>VLOOKUP(A843,WN!$A$2:$C$2001,3,false)</f>
        <v>CUST6869</v>
      </c>
      <c r="C843" s="14">
        <f>VLOOKUP(A843,WN!$A$2:$F$2001,2,false)</f>
        <v>45403</v>
      </c>
      <c r="D843" s="15">
        <f>SUMIFS(WN!$F$2:$F$2001,WN!$A$2:$A$2001,A843)</f>
        <v>110</v>
      </c>
    </row>
    <row r="844">
      <c r="A844" s="13" t="str">
        <f>IFERROR(__xludf.DUMMYFUNCTION("""COMPUTED_VALUE"""),"ORDER1158")</f>
        <v>ORDER1158</v>
      </c>
      <c r="B844" s="13" t="str">
        <f>VLOOKUP(A844,WN!$A$2:$C$2001,3,false)</f>
        <v>CUST2188</v>
      </c>
      <c r="C844" s="14">
        <f>VLOOKUP(A844,WN!$A$2:$F$2001,2,false)</f>
        <v>45403</v>
      </c>
      <c r="D844" s="15">
        <f>SUMIFS(WN!$F$2:$F$2001,WN!$A$2:$A$2001,A844)</f>
        <v>275</v>
      </c>
    </row>
    <row r="845">
      <c r="A845" s="13" t="str">
        <f>IFERROR(__xludf.DUMMYFUNCTION("""COMPUTED_VALUE"""),"ORDER1157")</f>
        <v>ORDER1157</v>
      </c>
      <c r="B845" s="13" t="str">
        <f>VLOOKUP(A845,WN!$A$2:$C$2001,3,false)</f>
        <v>CUST4788</v>
      </c>
      <c r="C845" s="14">
        <f>VLOOKUP(A845,WN!$A$2:$F$2001,2,false)</f>
        <v>45403</v>
      </c>
      <c r="D845" s="15">
        <f>SUMIFS(WN!$F$2:$F$2001,WN!$A$2:$A$2001,A845)</f>
        <v>65</v>
      </c>
    </row>
    <row r="846">
      <c r="A846" s="13" t="str">
        <f>IFERROR(__xludf.DUMMYFUNCTION("""COMPUTED_VALUE"""),"ORDER1156")</f>
        <v>ORDER1156</v>
      </c>
      <c r="B846" s="13" t="str">
        <f>VLOOKUP(A846,WN!$A$2:$C$2001,3,false)</f>
        <v>CUST1509</v>
      </c>
      <c r="C846" s="14">
        <f>VLOOKUP(A846,WN!$A$2:$F$2001,2,false)</f>
        <v>45403</v>
      </c>
      <c r="D846" s="15">
        <f>SUMIFS(WN!$F$2:$F$2001,WN!$A$2:$A$2001,A846)</f>
        <v>52.5</v>
      </c>
    </row>
    <row r="847">
      <c r="A847" s="13" t="str">
        <f>IFERROR(__xludf.DUMMYFUNCTION("""COMPUTED_VALUE"""),"ORDER1155")</f>
        <v>ORDER1155</v>
      </c>
      <c r="B847" s="13" t="str">
        <f>VLOOKUP(A847,WN!$A$2:$C$2001,3,false)</f>
        <v>CUST8484</v>
      </c>
      <c r="C847" s="14">
        <f>VLOOKUP(A847,WN!$A$2:$F$2001,2,false)</f>
        <v>45403</v>
      </c>
      <c r="D847" s="15">
        <f>SUMIFS(WN!$F$2:$F$2001,WN!$A$2:$A$2001,A847)</f>
        <v>185</v>
      </c>
    </row>
    <row r="848">
      <c r="A848" s="13" t="str">
        <f>IFERROR(__xludf.DUMMYFUNCTION("""COMPUTED_VALUE"""),"ORDER1154")</f>
        <v>ORDER1154</v>
      </c>
      <c r="B848" s="13" t="str">
        <f>VLOOKUP(A848,WN!$A$2:$C$2001,3,false)</f>
        <v>CUST6570</v>
      </c>
      <c r="C848" s="14">
        <f>VLOOKUP(A848,WN!$A$2:$F$2001,2,false)</f>
        <v>45403</v>
      </c>
      <c r="D848" s="15">
        <f>SUMIFS(WN!$F$2:$F$2001,WN!$A$2:$A$2001,A848)</f>
        <v>97.5</v>
      </c>
    </row>
    <row r="849">
      <c r="A849" s="13" t="str">
        <f>IFERROR(__xludf.DUMMYFUNCTION("""COMPUTED_VALUE"""),"ORDER1153")</f>
        <v>ORDER1153</v>
      </c>
      <c r="B849" s="13" t="str">
        <f>VLOOKUP(A849,WN!$A$2:$C$2001,3,false)</f>
        <v>CUST8951</v>
      </c>
      <c r="C849" s="14">
        <f>VLOOKUP(A849,WN!$A$2:$F$2001,2,false)</f>
        <v>45403</v>
      </c>
      <c r="D849" s="15">
        <f>SUMIFS(WN!$F$2:$F$2001,WN!$A$2:$A$2001,A849)</f>
        <v>105</v>
      </c>
    </row>
    <row r="850">
      <c r="A850" s="13" t="str">
        <f>IFERROR(__xludf.DUMMYFUNCTION("""COMPUTED_VALUE"""),"ORDER1152")</f>
        <v>ORDER1152</v>
      </c>
      <c r="B850" s="13" t="str">
        <f>VLOOKUP(A850,WN!$A$2:$C$2001,3,false)</f>
        <v>CUST7626</v>
      </c>
      <c r="C850" s="14">
        <f>VLOOKUP(A850,WN!$A$2:$F$2001,2,false)</f>
        <v>45402</v>
      </c>
      <c r="D850" s="15">
        <f>SUMIFS(WN!$F$2:$F$2001,WN!$A$2:$A$2001,A850)</f>
        <v>70</v>
      </c>
    </row>
    <row r="851">
      <c r="A851" s="13" t="str">
        <f>IFERROR(__xludf.DUMMYFUNCTION("""COMPUTED_VALUE"""),"ORDER1151")</f>
        <v>ORDER1151</v>
      </c>
      <c r="B851" s="13" t="str">
        <f>VLOOKUP(A851,WN!$A$2:$C$2001,3,false)</f>
        <v>CUST2624</v>
      </c>
      <c r="C851" s="14">
        <f>VLOOKUP(A851,WN!$A$2:$F$2001,2,false)</f>
        <v>45402</v>
      </c>
      <c r="D851" s="15">
        <f>SUMIFS(WN!$F$2:$F$2001,WN!$A$2:$A$2001,A851)</f>
        <v>140</v>
      </c>
    </row>
    <row r="852">
      <c r="A852" s="13" t="str">
        <f>IFERROR(__xludf.DUMMYFUNCTION("""COMPUTED_VALUE"""),"ORDER1150")</f>
        <v>ORDER1150</v>
      </c>
      <c r="B852" s="13" t="str">
        <f>VLOOKUP(A852,WN!$A$2:$C$2001,3,false)</f>
        <v>CUST6549</v>
      </c>
      <c r="C852" s="14">
        <f>VLOOKUP(A852,WN!$A$2:$F$2001,2,false)</f>
        <v>45402</v>
      </c>
      <c r="D852" s="15">
        <f>SUMIFS(WN!$F$2:$F$2001,WN!$A$2:$A$2001,A852)</f>
        <v>80</v>
      </c>
    </row>
    <row r="853">
      <c r="A853" s="13" t="str">
        <f>IFERROR(__xludf.DUMMYFUNCTION("""COMPUTED_VALUE"""),"ORDER1149")</f>
        <v>ORDER1149</v>
      </c>
      <c r="B853" s="13" t="str">
        <f>VLOOKUP(A853,WN!$A$2:$C$2001,3,false)</f>
        <v>CUST6818</v>
      </c>
      <c r="C853" s="14">
        <f>VLOOKUP(A853,WN!$A$2:$F$2001,2,false)</f>
        <v>45402</v>
      </c>
      <c r="D853" s="15">
        <f>SUMIFS(WN!$F$2:$F$2001,WN!$A$2:$A$2001,A853)</f>
        <v>110</v>
      </c>
    </row>
    <row r="854">
      <c r="A854" s="13" t="str">
        <f>IFERROR(__xludf.DUMMYFUNCTION("""COMPUTED_VALUE"""),"ORDER1148")</f>
        <v>ORDER1148</v>
      </c>
      <c r="B854" s="13" t="str">
        <f>VLOOKUP(A854,WN!$A$2:$C$2001,3,false)</f>
        <v>CUST4485</v>
      </c>
      <c r="C854" s="14">
        <f>VLOOKUP(A854,WN!$A$2:$F$2001,2,false)</f>
        <v>45402</v>
      </c>
      <c r="D854" s="15">
        <f>SUMIFS(WN!$F$2:$F$2001,WN!$A$2:$A$2001,A854)</f>
        <v>200</v>
      </c>
    </row>
    <row r="855">
      <c r="A855" s="13" t="str">
        <f>IFERROR(__xludf.DUMMYFUNCTION("""COMPUTED_VALUE"""),"ORDER1147")</f>
        <v>ORDER1147</v>
      </c>
      <c r="B855" s="13" t="str">
        <f>VLOOKUP(A855,WN!$A$2:$C$2001,3,false)</f>
        <v>CUST4022</v>
      </c>
      <c r="C855" s="14">
        <f>VLOOKUP(A855,WN!$A$2:$F$2001,2,false)</f>
        <v>45402</v>
      </c>
      <c r="D855" s="15">
        <f>SUMIFS(WN!$F$2:$F$2001,WN!$A$2:$A$2001,A855)</f>
        <v>55</v>
      </c>
    </row>
    <row r="856">
      <c r="A856" s="13" t="str">
        <f>IFERROR(__xludf.DUMMYFUNCTION("""COMPUTED_VALUE"""),"ORDER1146")</f>
        <v>ORDER1146</v>
      </c>
      <c r="B856" s="13" t="str">
        <f>VLOOKUP(A856,WN!$A$2:$C$2001,3,false)</f>
        <v>CUST2188</v>
      </c>
      <c r="C856" s="14">
        <f>VLOOKUP(A856,WN!$A$2:$F$2001,2,false)</f>
        <v>45402</v>
      </c>
      <c r="D856" s="15">
        <f>SUMIFS(WN!$F$2:$F$2001,WN!$A$2:$A$2001,A856)</f>
        <v>65</v>
      </c>
    </row>
    <row r="857">
      <c r="A857" s="13" t="str">
        <f>IFERROR(__xludf.DUMMYFUNCTION("""COMPUTED_VALUE"""),"ORDER1145")</f>
        <v>ORDER1145</v>
      </c>
      <c r="B857" s="13" t="str">
        <f>VLOOKUP(A857,WN!$A$2:$C$2001,3,false)</f>
        <v>CUST6210</v>
      </c>
      <c r="C857" s="14">
        <f>VLOOKUP(A857,WN!$A$2:$F$2001,2,false)</f>
        <v>45402</v>
      </c>
      <c r="D857" s="15">
        <f>SUMIFS(WN!$F$2:$F$2001,WN!$A$2:$A$2001,A857)</f>
        <v>185</v>
      </c>
    </row>
    <row r="858">
      <c r="A858" s="13" t="str">
        <f>IFERROR(__xludf.DUMMYFUNCTION("""COMPUTED_VALUE"""),"ORDER1144")</f>
        <v>ORDER1144</v>
      </c>
      <c r="B858" s="13" t="str">
        <f>VLOOKUP(A858,WN!$A$2:$C$2001,3,false)</f>
        <v>CUST6210</v>
      </c>
      <c r="C858" s="14">
        <f>VLOOKUP(A858,WN!$A$2:$F$2001,2,false)</f>
        <v>45401</v>
      </c>
      <c r="D858" s="15">
        <f>SUMIFS(WN!$F$2:$F$2001,WN!$A$2:$A$2001,A858)</f>
        <v>97.5</v>
      </c>
    </row>
    <row r="859">
      <c r="A859" s="13" t="str">
        <f>IFERROR(__xludf.DUMMYFUNCTION("""COMPUTED_VALUE"""),"ORDER1143")</f>
        <v>ORDER1143</v>
      </c>
      <c r="B859" s="13" t="str">
        <f>VLOOKUP(A859,WN!$A$2:$C$2001,3,false)</f>
        <v>CUST5349</v>
      </c>
      <c r="C859" s="14">
        <f>VLOOKUP(A859,WN!$A$2:$F$2001,2,false)</f>
        <v>45401</v>
      </c>
      <c r="D859" s="15">
        <f>SUMIFS(WN!$F$2:$F$2001,WN!$A$2:$A$2001,A859)</f>
        <v>105</v>
      </c>
    </row>
    <row r="860">
      <c r="A860" s="13" t="str">
        <f>IFERROR(__xludf.DUMMYFUNCTION("""COMPUTED_VALUE"""),"ORDER1142")</f>
        <v>ORDER1142</v>
      </c>
      <c r="B860" s="13" t="str">
        <f>VLOOKUP(A860,WN!$A$2:$C$2001,3,false)</f>
        <v>CUST6549</v>
      </c>
      <c r="C860" s="14">
        <f>VLOOKUP(A860,WN!$A$2:$F$2001,2,false)</f>
        <v>45401</v>
      </c>
      <c r="D860" s="15">
        <f>SUMIFS(WN!$F$2:$F$2001,WN!$A$2:$A$2001,A860)</f>
        <v>70</v>
      </c>
    </row>
    <row r="861">
      <c r="A861" s="13" t="str">
        <f>IFERROR(__xludf.DUMMYFUNCTION("""COMPUTED_VALUE"""),"ORDER1141")</f>
        <v>ORDER1141</v>
      </c>
      <c r="B861" s="13" t="str">
        <f>VLOOKUP(A861,WN!$A$2:$C$2001,3,false)</f>
        <v>CUST6818</v>
      </c>
      <c r="C861" s="14">
        <f>VLOOKUP(A861,WN!$A$2:$F$2001,2,false)</f>
        <v>45401</v>
      </c>
      <c r="D861" s="15">
        <f>SUMIFS(WN!$F$2:$F$2001,WN!$A$2:$A$2001,A861)</f>
        <v>140</v>
      </c>
    </row>
    <row r="862">
      <c r="A862" s="13" t="str">
        <f>IFERROR(__xludf.DUMMYFUNCTION("""COMPUTED_VALUE"""),"ORDER1140")</f>
        <v>ORDER1140</v>
      </c>
      <c r="B862" s="13" t="str">
        <f>VLOOKUP(A862,WN!$A$2:$C$2001,3,false)</f>
        <v>CUST1803</v>
      </c>
      <c r="C862" s="14">
        <f>VLOOKUP(A862,WN!$A$2:$F$2001,2,false)</f>
        <v>45401</v>
      </c>
      <c r="D862" s="15">
        <f>SUMIFS(WN!$F$2:$F$2001,WN!$A$2:$A$2001,A862)</f>
        <v>100</v>
      </c>
    </row>
    <row r="863">
      <c r="A863" s="13" t="str">
        <f>IFERROR(__xludf.DUMMYFUNCTION("""COMPUTED_VALUE"""),"ORDER1139")</f>
        <v>ORDER1139</v>
      </c>
      <c r="B863" s="13" t="str">
        <f>VLOOKUP(A863,WN!$A$2:$C$2001,3,false)</f>
        <v>CUST8814</v>
      </c>
      <c r="C863" s="14">
        <f>VLOOKUP(A863,WN!$A$2:$F$2001,2,false)</f>
        <v>45401</v>
      </c>
      <c r="D863" s="15">
        <f>SUMIFS(WN!$F$2:$F$2001,WN!$A$2:$A$2001,A863)</f>
        <v>70</v>
      </c>
    </row>
    <row r="864">
      <c r="A864" s="13" t="str">
        <f>IFERROR(__xludf.DUMMYFUNCTION("""COMPUTED_VALUE"""),"ORDER1138")</f>
        <v>ORDER1138</v>
      </c>
      <c r="B864" s="13" t="str">
        <f>VLOOKUP(A864,WN!$A$2:$C$2001,3,false)</f>
        <v>CUST3521</v>
      </c>
      <c r="C864" s="14">
        <f>VLOOKUP(A864,WN!$A$2:$F$2001,2,false)</f>
        <v>45401</v>
      </c>
      <c r="D864" s="15">
        <f>SUMIFS(WN!$F$2:$F$2001,WN!$A$2:$A$2001,A864)</f>
        <v>200</v>
      </c>
    </row>
    <row r="865">
      <c r="A865" s="13" t="str">
        <f>IFERROR(__xludf.DUMMYFUNCTION("""COMPUTED_VALUE"""),"ORDER1137")</f>
        <v>ORDER1137</v>
      </c>
      <c r="B865" s="13" t="str">
        <f>VLOOKUP(A865,WN!$A$2:$C$2001,3,false)</f>
        <v>CUST2624</v>
      </c>
      <c r="C865" s="14">
        <f>VLOOKUP(A865,WN!$A$2:$F$2001,2,false)</f>
        <v>45401</v>
      </c>
      <c r="D865" s="15">
        <f>SUMIFS(WN!$F$2:$F$2001,WN!$A$2:$A$2001,A865)</f>
        <v>40</v>
      </c>
    </row>
    <row r="866">
      <c r="A866" s="13" t="str">
        <f>IFERROR(__xludf.DUMMYFUNCTION("""COMPUTED_VALUE"""),"ORDER1136")</f>
        <v>ORDER1136</v>
      </c>
      <c r="B866" s="13" t="str">
        <f>VLOOKUP(A866,WN!$A$2:$C$2001,3,false)</f>
        <v>CUST2562</v>
      </c>
      <c r="C866" s="14">
        <f>VLOOKUP(A866,WN!$A$2:$F$2001,2,false)</f>
        <v>45401</v>
      </c>
      <c r="D866" s="15">
        <f>SUMIFS(WN!$F$2:$F$2001,WN!$A$2:$A$2001,A866)</f>
        <v>65</v>
      </c>
    </row>
    <row r="867">
      <c r="A867" s="13" t="str">
        <f>IFERROR(__xludf.DUMMYFUNCTION("""COMPUTED_VALUE"""),"ORDER1135")</f>
        <v>ORDER1135</v>
      </c>
      <c r="B867" s="13" t="str">
        <f>VLOOKUP(A867,WN!$A$2:$C$2001,3,false)</f>
        <v>CUST5107</v>
      </c>
      <c r="C867" s="14">
        <f>VLOOKUP(A867,WN!$A$2:$F$2001,2,false)</f>
        <v>45401</v>
      </c>
      <c r="D867" s="15">
        <f>SUMIFS(WN!$F$2:$F$2001,WN!$A$2:$A$2001,A867)</f>
        <v>185</v>
      </c>
    </row>
    <row r="868">
      <c r="A868" s="13" t="str">
        <f>IFERROR(__xludf.DUMMYFUNCTION("""COMPUTED_VALUE"""),"ORDER1134")</f>
        <v>ORDER1134</v>
      </c>
      <c r="B868" s="13" t="str">
        <f>VLOOKUP(A868,WN!$A$2:$C$2001,3,false)</f>
        <v>CUST3384</v>
      </c>
      <c r="C868" s="14">
        <f>VLOOKUP(A868,WN!$A$2:$F$2001,2,false)</f>
        <v>45401</v>
      </c>
      <c r="D868" s="15">
        <f>SUMIFS(WN!$F$2:$F$2001,WN!$A$2:$A$2001,A868)</f>
        <v>97.5</v>
      </c>
    </row>
    <row r="869">
      <c r="A869" s="13" t="str">
        <f>IFERROR(__xludf.DUMMYFUNCTION("""COMPUTED_VALUE"""),"ORDER1133")</f>
        <v>ORDER1133</v>
      </c>
      <c r="B869" s="13" t="str">
        <f>VLOOKUP(A869,WN!$A$2:$C$2001,3,false)</f>
        <v>CUST2658</v>
      </c>
      <c r="C869" s="14">
        <f>VLOOKUP(A869,WN!$A$2:$F$2001,2,false)</f>
        <v>45401</v>
      </c>
      <c r="D869" s="15">
        <f>SUMIFS(WN!$F$2:$F$2001,WN!$A$2:$A$2001,A869)</f>
        <v>105</v>
      </c>
    </row>
    <row r="870">
      <c r="A870" s="13" t="str">
        <f>IFERROR(__xludf.DUMMYFUNCTION("""COMPUTED_VALUE"""),"ORDER1132")</f>
        <v>ORDER1132</v>
      </c>
      <c r="B870" s="13" t="str">
        <f>VLOOKUP(A870,WN!$A$2:$C$2001,3,false)</f>
        <v>CUST4675</v>
      </c>
      <c r="C870" s="14">
        <f>VLOOKUP(A870,WN!$A$2:$F$2001,2,false)</f>
        <v>45401</v>
      </c>
      <c r="D870" s="15">
        <f>SUMIFS(WN!$F$2:$F$2001,WN!$A$2:$A$2001,A870)</f>
        <v>70</v>
      </c>
    </row>
    <row r="871">
      <c r="A871" s="13" t="str">
        <f>IFERROR(__xludf.DUMMYFUNCTION("""COMPUTED_VALUE"""),"ORDER1131")</f>
        <v>ORDER1131</v>
      </c>
      <c r="B871" s="13" t="str">
        <f>VLOOKUP(A871,WN!$A$2:$C$2001,3,false)</f>
        <v>CUST1803</v>
      </c>
      <c r="C871" s="14">
        <f>VLOOKUP(A871,WN!$A$2:$F$2001,2,false)</f>
        <v>45401</v>
      </c>
      <c r="D871" s="15">
        <f>SUMIFS(WN!$F$2:$F$2001,WN!$A$2:$A$2001,A871)</f>
        <v>140</v>
      </c>
    </row>
    <row r="872">
      <c r="A872" s="13" t="str">
        <f>IFERROR(__xludf.DUMMYFUNCTION("""COMPUTED_VALUE"""),"ORDER1130")</f>
        <v>ORDER1130</v>
      </c>
      <c r="B872" s="13" t="str">
        <f>VLOOKUP(A872,WN!$A$2:$C$2001,3,false)</f>
        <v>CUST2970</v>
      </c>
      <c r="C872" s="14">
        <f>VLOOKUP(A872,WN!$A$2:$F$2001,2,false)</f>
        <v>45401</v>
      </c>
      <c r="D872" s="15">
        <f>SUMIFS(WN!$F$2:$F$2001,WN!$A$2:$A$2001,A872)</f>
        <v>140</v>
      </c>
    </row>
    <row r="873">
      <c r="A873" s="13" t="str">
        <f>IFERROR(__xludf.DUMMYFUNCTION("""COMPUTED_VALUE"""),"ORDER1129")</f>
        <v>ORDER1129</v>
      </c>
      <c r="B873" s="13" t="str">
        <f>VLOOKUP(A873,WN!$A$2:$C$2001,3,false)</f>
        <v>CUST2169</v>
      </c>
      <c r="C873" s="14">
        <f>VLOOKUP(A873,WN!$A$2:$F$2001,2,false)</f>
        <v>45400</v>
      </c>
      <c r="D873" s="15">
        <f>SUMIFS(WN!$F$2:$F$2001,WN!$A$2:$A$2001,A873)</f>
        <v>70</v>
      </c>
    </row>
    <row r="874">
      <c r="A874" s="13" t="str">
        <f>IFERROR(__xludf.DUMMYFUNCTION("""COMPUTED_VALUE"""),"ORDER1128")</f>
        <v>ORDER1128</v>
      </c>
      <c r="B874" s="13" t="str">
        <f>VLOOKUP(A874,WN!$A$2:$C$2001,3,false)</f>
        <v>CUST7626</v>
      </c>
      <c r="C874" s="14">
        <f>VLOOKUP(A874,WN!$A$2:$F$2001,2,false)</f>
        <v>45400</v>
      </c>
      <c r="D874" s="15">
        <f>SUMIFS(WN!$F$2:$F$2001,WN!$A$2:$A$2001,A874)</f>
        <v>200</v>
      </c>
    </row>
    <row r="875">
      <c r="A875" s="13" t="str">
        <f>IFERROR(__xludf.DUMMYFUNCTION("""COMPUTED_VALUE"""),"ORDER1127")</f>
        <v>ORDER1127</v>
      </c>
      <c r="B875" s="13" t="str">
        <f>VLOOKUP(A875,WN!$A$2:$C$2001,3,false)</f>
        <v>CUST6818</v>
      </c>
      <c r="C875" s="14">
        <f>VLOOKUP(A875,WN!$A$2:$F$2001,2,false)</f>
        <v>45400</v>
      </c>
      <c r="D875" s="15">
        <f>SUMIFS(WN!$F$2:$F$2001,WN!$A$2:$A$2001,A875)</f>
        <v>40</v>
      </c>
    </row>
    <row r="876">
      <c r="A876" s="13" t="str">
        <f>IFERROR(__xludf.DUMMYFUNCTION("""COMPUTED_VALUE"""),"ORDER1126")</f>
        <v>ORDER1126</v>
      </c>
      <c r="B876" s="13" t="str">
        <f>VLOOKUP(A876,WN!$A$2:$C$2001,3,false)</f>
        <v>CUST7984</v>
      </c>
      <c r="C876" s="14">
        <f>VLOOKUP(A876,WN!$A$2:$F$2001,2,false)</f>
        <v>45400</v>
      </c>
      <c r="D876" s="15">
        <f>SUMIFS(WN!$F$2:$F$2001,WN!$A$2:$A$2001,A876)</f>
        <v>65</v>
      </c>
    </row>
    <row r="877">
      <c r="A877" s="13" t="str">
        <f>IFERROR(__xludf.DUMMYFUNCTION("""COMPUTED_VALUE"""),"ORDER1125")</f>
        <v>ORDER1125</v>
      </c>
      <c r="B877" s="13" t="str">
        <f>VLOOKUP(A877,WN!$A$2:$C$2001,3,false)</f>
        <v>CUST8484</v>
      </c>
      <c r="C877" s="14">
        <f>VLOOKUP(A877,WN!$A$2:$F$2001,2,false)</f>
        <v>45400</v>
      </c>
      <c r="D877" s="15">
        <f>SUMIFS(WN!$F$2:$F$2001,WN!$A$2:$A$2001,A877)</f>
        <v>245</v>
      </c>
    </row>
    <row r="878">
      <c r="A878" s="13" t="str">
        <f>IFERROR(__xludf.DUMMYFUNCTION("""COMPUTED_VALUE"""),"ORDER1124")</f>
        <v>ORDER1124</v>
      </c>
      <c r="B878" s="13" t="str">
        <f>VLOOKUP(A878,WN!$A$2:$C$2001,3,false)</f>
        <v>CUST8951</v>
      </c>
      <c r="C878" s="14">
        <f>VLOOKUP(A878,WN!$A$2:$F$2001,2,false)</f>
        <v>45400</v>
      </c>
      <c r="D878" s="15">
        <f>SUMIFS(WN!$F$2:$F$2001,WN!$A$2:$A$2001,A878)</f>
        <v>97.5</v>
      </c>
    </row>
    <row r="879">
      <c r="A879" s="13" t="str">
        <f>IFERROR(__xludf.DUMMYFUNCTION("""COMPUTED_VALUE"""),"ORDER1123")</f>
        <v>ORDER1123</v>
      </c>
      <c r="B879" s="13" t="str">
        <f>VLOOKUP(A879,WN!$A$2:$C$2001,3,false)</f>
        <v>CUST6818</v>
      </c>
      <c r="C879" s="14">
        <f>VLOOKUP(A879,WN!$A$2:$F$2001,2,false)</f>
        <v>45400</v>
      </c>
      <c r="D879" s="15">
        <f>SUMIFS(WN!$F$2:$F$2001,WN!$A$2:$A$2001,A879)</f>
        <v>105</v>
      </c>
    </row>
    <row r="880">
      <c r="A880" s="13" t="str">
        <f>IFERROR(__xludf.DUMMYFUNCTION("""COMPUTED_VALUE"""),"ORDER1122")</f>
        <v>ORDER1122</v>
      </c>
      <c r="B880" s="13" t="str">
        <f>VLOOKUP(A880,WN!$A$2:$C$2001,3,false)</f>
        <v>CUST7043</v>
      </c>
      <c r="C880" s="14">
        <f>VLOOKUP(A880,WN!$A$2:$F$2001,2,false)</f>
        <v>45400</v>
      </c>
      <c r="D880" s="15">
        <f>SUMIFS(WN!$F$2:$F$2001,WN!$A$2:$A$2001,A880)</f>
        <v>70</v>
      </c>
    </row>
    <row r="881">
      <c r="A881" s="13" t="str">
        <f>IFERROR(__xludf.DUMMYFUNCTION("""COMPUTED_VALUE"""),"ORDER1121")</f>
        <v>ORDER1121</v>
      </c>
      <c r="B881" s="13" t="str">
        <f>VLOOKUP(A881,WN!$A$2:$C$2001,3,false)</f>
        <v>CUST3704</v>
      </c>
      <c r="C881" s="14">
        <f>VLOOKUP(A881,WN!$A$2:$F$2001,2,false)</f>
        <v>45400</v>
      </c>
      <c r="D881" s="15">
        <f>SUMIFS(WN!$F$2:$F$2001,WN!$A$2:$A$2001,A881)</f>
        <v>190</v>
      </c>
    </row>
    <row r="882">
      <c r="A882" s="13" t="str">
        <f>IFERROR(__xludf.DUMMYFUNCTION("""COMPUTED_VALUE"""),"ORDER1120")</f>
        <v>ORDER1120</v>
      </c>
      <c r="B882" s="13" t="str">
        <f>VLOOKUP(A882,WN!$A$2:$C$2001,3,false)</f>
        <v>CUST3399</v>
      </c>
      <c r="C882" s="14">
        <f>VLOOKUP(A882,WN!$A$2:$F$2001,2,false)</f>
        <v>45400</v>
      </c>
      <c r="D882" s="15">
        <f>SUMIFS(WN!$F$2:$F$2001,WN!$A$2:$A$2001,A882)</f>
        <v>140</v>
      </c>
    </row>
    <row r="883">
      <c r="A883" s="13" t="str">
        <f>IFERROR(__xludf.DUMMYFUNCTION("""COMPUTED_VALUE"""),"ORDER1119")</f>
        <v>ORDER1119</v>
      </c>
      <c r="B883" s="13" t="str">
        <f>VLOOKUP(A883,WN!$A$2:$C$2001,3,false)</f>
        <v>CUST3704</v>
      </c>
      <c r="C883" s="14">
        <f>VLOOKUP(A883,WN!$A$2:$F$2001,2,false)</f>
        <v>45400</v>
      </c>
      <c r="D883" s="15">
        <f>SUMIFS(WN!$F$2:$F$2001,WN!$A$2:$A$2001,A883)</f>
        <v>70</v>
      </c>
    </row>
    <row r="884">
      <c r="A884" s="13" t="str">
        <f>IFERROR(__xludf.DUMMYFUNCTION("""COMPUTED_VALUE"""),"ORDER1118")</f>
        <v>ORDER1118</v>
      </c>
      <c r="B884" s="13" t="str">
        <f>VLOOKUP(A884,WN!$A$2:$C$2001,3,false)</f>
        <v>CUST8552</v>
      </c>
      <c r="C884" s="14">
        <f>VLOOKUP(A884,WN!$A$2:$F$2001,2,false)</f>
        <v>45400</v>
      </c>
      <c r="D884" s="15">
        <f>SUMIFS(WN!$F$2:$F$2001,WN!$A$2:$A$2001,A884)</f>
        <v>200</v>
      </c>
    </row>
    <row r="885">
      <c r="A885" s="13" t="str">
        <f>IFERROR(__xludf.DUMMYFUNCTION("""COMPUTED_VALUE"""),"ORDER1117")</f>
        <v>ORDER1117</v>
      </c>
      <c r="B885" s="13" t="str">
        <f>VLOOKUP(A885,WN!$A$2:$C$2001,3,false)</f>
        <v>CUST3704</v>
      </c>
      <c r="C885" s="14">
        <f>VLOOKUP(A885,WN!$A$2:$F$2001,2,false)</f>
        <v>45400</v>
      </c>
      <c r="D885" s="15">
        <f>SUMIFS(WN!$F$2:$F$2001,WN!$A$2:$A$2001,A885)</f>
        <v>40</v>
      </c>
    </row>
    <row r="886">
      <c r="A886" s="13" t="str">
        <f>IFERROR(__xludf.DUMMYFUNCTION("""COMPUTED_VALUE"""),"ORDER1116")</f>
        <v>ORDER1116</v>
      </c>
      <c r="B886" s="13" t="str">
        <f>VLOOKUP(A886,WN!$A$2:$C$2001,3,false)</f>
        <v>CUST7984</v>
      </c>
      <c r="C886" s="14">
        <f>VLOOKUP(A886,WN!$A$2:$F$2001,2,false)</f>
        <v>45399</v>
      </c>
      <c r="D886" s="15">
        <f>SUMIFS(WN!$F$2:$F$2001,WN!$A$2:$A$2001,A886)</f>
        <v>52.5</v>
      </c>
    </row>
    <row r="887">
      <c r="A887" s="13" t="str">
        <f>IFERROR(__xludf.DUMMYFUNCTION("""COMPUTED_VALUE"""),"ORDER1115")</f>
        <v>ORDER1115</v>
      </c>
      <c r="B887" s="13" t="str">
        <f>VLOOKUP(A887,WN!$A$2:$C$2001,3,false)</f>
        <v>CUST7909</v>
      </c>
      <c r="C887" s="14">
        <f>VLOOKUP(A887,WN!$A$2:$F$2001,2,false)</f>
        <v>45399</v>
      </c>
      <c r="D887" s="15">
        <f>SUMIFS(WN!$F$2:$F$2001,WN!$A$2:$A$2001,A887)</f>
        <v>185</v>
      </c>
    </row>
    <row r="888">
      <c r="A888" s="13" t="str">
        <f>IFERROR(__xludf.DUMMYFUNCTION("""COMPUTED_VALUE"""),"ORDER1114")</f>
        <v>ORDER1114</v>
      </c>
      <c r="B888" s="13" t="str">
        <f>VLOOKUP(A888,WN!$A$2:$C$2001,3,false)</f>
        <v>CUST2624</v>
      </c>
      <c r="C888" s="14">
        <f>VLOOKUP(A888,WN!$A$2:$F$2001,2,false)</f>
        <v>45399</v>
      </c>
      <c r="D888" s="15">
        <f>SUMIFS(WN!$F$2:$F$2001,WN!$A$2:$A$2001,A888)</f>
        <v>97.5</v>
      </c>
    </row>
    <row r="889">
      <c r="A889" s="13" t="str">
        <f>IFERROR(__xludf.DUMMYFUNCTION("""COMPUTED_VALUE"""),"ORDER1113")</f>
        <v>ORDER1113</v>
      </c>
      <c r="B889" s="13" t="str">
        <f>VLOOKUP(A889,WN!$A$2:$C$2001,3,false)</f>
        <v>CUST8814</v>
      </c>
      <c r="C889" s="14">
        <f>VLOOKUP(A889,WN!$A$2:$F$2001,2,false)</f>
        <v>45399</v>
      </c>
      <c r="D889" s="15">
        <f>SUMIFS(WN!$F$2:$F$2001,WN!$A$2:$A$2001,A889)</f>
        <v>150</v>
      </c>
    </row>
    <row r="890">
      <c r="A890" s="13" t="str">
        <f>IFERROR(__xludf.DUMMYFUNCTION("""COMPUTED_VALUE"""),"ORDER1112")</f>
        <v>ORDER1112</v>
      </c>
      <c r="B890" s="13" t="str">
        <f>VLOOKUP(A890,WN!$A$2:$C$2001,3,false)</f>
        <v>CUST2624</v>
      </c>
      <c r="C890" s="14">
        <f>VLOOKUP(A890,WN!$A$2:$F$2001,2,false)</f>
        <v>45399</v>
      </c>
      <c r="D890" s="15">
        <f>SUMIFS(WN!$F$2:$F$2001,WN!$A$2:$A$2001,A890)</f>
        <v>120</v>
      </c>
    </row>
    <row r="891">
      <c r="A891" s="13" t="str">
        <f>IFERROR(__xludf.DUMMYFUNCTION("""COMPUTED_VALUE"""),"ORDER1111")</f>
        <v>ORDER1111</v>
      </c>
      <c r="B891" s="13" t="str">
        <f>VLOOKUP(A891,WN!$A$2:$C$2001,3,false)</f>
        <v>CUST7862</v>
      </c>
      <c r="C891" s="14">
        <f>VLOOKUP(A891,WN!$A$2:$F$2001,2,false)</f>
        <v>45399</v>
      </c>
      <c r="D891" s="15">
        <f>SUMIFS(WN!$F$2:$F$2001,WN!$A$2:$A$2001,A891)</f>
        <v>140</v>
      </c>
    </row>
    <row r="892">
      <c r="A892" s="13" t="str">
        <f>IFERROR(__xludf.DUMMYFUNCTION("""COMPUTED_VALUE"""),"ORDER1110")</f>
        <v>ORDER1110</v>
      </c>
      <c r="B892" s="13" t="str">
        <f>VLOOKUP(A892,WN!$A$2:$C$2001,3,false)</f>
        <v>CUST2169</v>
      </c>
      <c r="C892" s="14">
        <f>VLOOKUP(A892,WN!$A$2:$F$2001,2,false)</f>
        <v>45398</v>
      </c>
      <c r="D892" s="15">
        <f>SUMIFS(WN!$F$2:$F$2001,WN!$A$2:$A$2001,A892)</f>
        <v>140</v>
      </c>
    </row>
    <row r="893">
      <c r="A893" s="13" t="str">
        <f>IFERROR(__xludf.DUMMYFUNCTION("""COMPUTED_VALUE"""),"ORDER1109")</f>
        <v>ORDER1109</v>
      </c>
      <c r="B893" s="13" t="str">
        <f>VLOOKUP(A893,WN!$A$2:$C$2001,3,false)</f>
        <v>CUST1520</v>
      </c>
      <c r="C893" s="14">
        <f>VLOOKUP(A893,WN!$A$2:$F$2001,2,false)</f>
        <v>45398</v>
      </c>
      <c r="D893" s="15">
        <f>SUMIFS(WN!$F$2:$F$2001,WN!$A$2:$A$2001,A893)</f>
        <v>70</v>
      </c>
    </row>
    <row r="894">
      <c r="A894" s="13" t="str">
        <f>IFERROR(__xludf.DUMMYFUNCTION("""COMPUTED_VALUE"""),"ORDER1108")</f>
        <v>ORDER1108</v>
      </c>
      <c r="B894" s="13" t="str">
        <f>VLOOKUP(A894,WN!$A$2:$C$2001,3,false)</f>
        <v>CUST8484</v>
      </c>
      <c r="C894" s="14">
        <f>VLOOKUP(A894,WN!$A$2:$F$2001,2,false)</f>
        <v>45398</v>
      </c>
      <c r="D894" s="15">
        <f>SUMIFS(WN!$F$2:$F$2001,WN!$A$2:$A$2001,A894)</f>
        <v>200</v>
      </c>
    </row>
    <row r="895">
      <c r="A895" s="13" t="str">
        <f>IFERROR(__xludf.DUMMYFUNCTION("""COMPUTED_VALUE"""),"ORDER1107")</f>
        <v>ORDER1107</v>
      </c>
      <c r="B895" s="13" t="str">
        <f>VLOOKUP(A895,WN!$A$2:$C$2001,3,false)</f>
        <v>CUST2970</v>
      </c>
      <c r="C895" s="14">
        <f>VLOOKUP(A895,WN!$A$2:$F$2001,2,false)</f>
        <v>45398</v>
      </c>
      <c r="D895" s="15">
        <f>SUMIFS(WN!$F$2:$F$2001,WN!$A$2:$A$2001,A895)</f>
        <v>40</v>
      </c>
    </row>
    <row r="896">
      <c r="A896" s="13" t="str">
        <f>IFERROR(__xludf.DUMMYFUNCTION("""COMPUTED_VALUE"""),"ORDER1106")</f>
        <v>ORDER1106</v>
      </c>
      <c r="B896" s="13" t="str">
        <f>VLOOKUP(A896,WN!$A$2:$C$2001,3,false)</f>
        <v>CUST8369</v>
      </c>
      <c r="C896" s="14">
        <f>VLOOKUP(A896,WN!$A$2:$F$2001,2,false)</f>
        <v>45398</v>
      </c>
      <c r="D896" s="15">
        <f>SUMIFS(WN!$F$2:$F$2001,WN!$A$2:$A$2001,A896)</f>
        <v>52.5</v>
      </c>
    </row>
    <row r="897">
      <c r="A897" s="13" t="str">
        <f>IFERROR(__xludf.DUMMYFUNCTION("""COMPUTED_VALUE"""),"ORDER1105")</f>
        <v>ORDER1105</v>
      </c>
      <c r="B897" s="13" t="str">
        <f>VLOOKUP(A897,WN!$A$2:$C$2001,3,false)</f>
        <v>CUST3392</v>
      </c>
      <c r="C897" s="14">
        <f>VLOOKUP(A897,WN!$A$2:$F$2001,2,false)</f>
        <v>45398</v>
      </c>
      <c r="D897" s="15">
        <f>SUMIFS(WN!$F$2:$F$2001,WN!$A$2:$A$2001,A897)</f>
        <v>185</v>
      </c>
    </row>
    <row r="898">
      <c r="A898" s="13" t="str">
        <f>IFERROR(__xludf.DUMMYFUNCTION("""COMPUTED_VALUE"""),"ORDER1104")</f>
        <v>ORDER1104</v>
      </c>
      <c r="B898" s="13" t="str">
        <f>VLOOKUP(A898,WN!$A$2:$C$2001,3,false)</f>
        <v>CUST1509</v>
      </c>
      <c r="C898" s="14">
        <f>VLOOKUP(A898,WN!$A$2:$F$2001,2,false)</f>
        <v>45398</v>
      </c>
      <c r="D898" s="15">
        <f>SUMIFS(WN!$F$2:$F$2001,WN!$A$2:$A$2001,A898)</f>
        <v>97.5</v>
      </c>
    </row>
    <row r="899">
      <c r="A899" s="13" t="str">
        <f>IFERROR(__xludf.DUMMYFUNCTION("""COMPUTED_VALUE"""),"ORDER1103")</f>
        <v>ORDER1103</v>
      </c>
      <c r="B899" s="13" t="str">
        <f>VLOOKUP(A899,WN!$A$2:$C$2001,3,false)</f>
        <v>CUST1960</v>
      </c>
      <c r="C899" s="14">
        <f>VLOOKUP(A899,WN!$A$2:$F$2001,2,false)</f>
        <v>45397</v>
      </c>
      <c r="D899" s="15">
        <f>SUMIFS(WN!$F$2:$F$2001,WN!$A$2:$A$2001,A899)</f>
        <v>105</v>
      </c>
    </row>
    <row r="900">
      <c r="A900" s="13" t="str">
        <f>IFERROR(__xludf.DUMMYFUNCTION("""COMPUTED_VALUE"""),"ORDER1102")</f>
        <v>ORDER1102</v>
      </c>
      <c r="B900" s="13" t="str">
        <f>VLOOKUP(A900,WN!$A$2:$C$2001,3,false)</f>
        <v>CUST7626</v>
      </c>
      <c r="C900" s="14">
        <f>VLOOKUP(A900,WN!$A$2:$F$2001,2,false)</f>
        <v>45397</v>
      </c>
      <c r="D900" s="15">
        <f>SUMIFS(WN!$F$2:$F$2001,WN!$A$2:$A$2001,A900)</f>
        <v>70</v>
      </c>
    </row>
    <row r="901">
      <c r="A901" s="13" t="str">
        <f>IFERROR(__xludf.DUMMYFUNCTION("""COMPUTED_VALUE"""),"ORDER1101")</f>
        <v>ORDER1101</v>
      </c>
      <c r="B901" s="13" t="str">
        <f>VLOOKUP(A901,WN!$A$2:$C$2001,3,false)</f>
        <v>CUST8848</v>
      </c>
      <c r="C901" s="14">
        <f>VLOOKUP(A901,WN!$A$2:$F$2001,2,false)</f>
        <v>45397</v>
      </c>
      <c r="D901" s="15">
        <f>SUMIFS(WN!$F$2:$F$2001,WN!$A$2:$A$2001,A901)</f>
        <v>140</v>
      </c>
    </row>
    <row r="902">
      <c r="A902" s="13" t="str">
        <f>IFERROR(__xludf.DUMMYFUNCTION("""COMPUTED_VALUE"""),"ORDER1100")</f>
        <v>ORDER1100</v>
      </c>
      <c r="B902" s="13" t="str">
        <f>VLOOKUP(A902,WN!$A$2:$C$2001,3,false)</f>
        <v>CUST4291</v>
      </c>
      <c r="C902" s="14">
        <f>VLOOKUP(A902,WN!$A$2:$F$2001,2,false)</f>
        <v>45397</v>
      </c>
      <c r="D902" s="15">
        <f>SUMIFS(WN!$F$2:$F$2001,WN!$A$2:$A$2001,A902)</f>
        <v>80</v>
      </c>
    </row>
    <row r="903">
      <c r="A903" s="13" t="str">
        <f>IFERROR(__xludf.DUMMYFUNCTION("""COMPUTED_VALUE"""),"ORDER1099")</f>
        <v>ORDER1099</v>
      </c>
      <c r="B903" s="13" t="str">
        <f>VLOOKUP(A903,WN!$A$2:$C$2001,3,false)</f>
        <v>CUST8311</v>
      </c>
      <c r="C903" s="14">
        <f>VLOOKUP(A903,WN!$A$2:$F$2001,2,false)</f>
        <v>45397</v>
      </c>
      <c r="D903" s="15">
        <f>SUMIFS(WN!$F$2:$F$2001,WN!$A$2:$A$2001,A903)</f>
        <v>70</v>
      </c>
    </row>
    <row r="904">
      <c r="A904" s="13" t="str">
        <f>IFERROR(__xludf.DUMMYFUNCTION("""COMPUTED_VALUE"""),"ORDER1098")</f>
        <v>ORDER1098</v>
      </c>
      <c r="B904" s="13" t="str">
        <f>VLOOKUP(A904,WN!$A$2:$C$2001,3,false)</f>
        <v>CUST5905</v>
      </c>
      <c r="C904" s="14">
        <f>VLOOKUP(A904,WN!$A$2:$F$2001,2,false)</f>
        <v>45397</v>
      </c>
      <c r="D904" s="15">
        <f>SUMIFS(WN!$F$2:$F$2001,WN!$A$2:$A$2001,A904)</f>
        <v>200</v>
      </c>
    </row>
    <row r="905">
      <c r="A905" s="13" t="str">
        <f>IFERROR(__xludf.DUMMYFUNCTION("""COMPUTED_VALUE"""),"ORDER1097")</f>
        <v>ORDER1097</v>
      </c>
      <c r="B905" s="13" t="str">
        <f>VLOOKUP(A905,WN!$A$2:$C$2001,3,false)</f>
        <v>CUST3392</v>
      </c>
      <c r="C905" s="14">
        <f>VLOOKUP(A905,WN!$A$2:$F$2001,2,false)</f>
        <v>45397</v>
      </c>
      <c r="D905" s="15">
        <f>SUMIFS(WN!$F$2:$F$2001,WN!$A$2:$A$2001,A905)</f>
        <v>40</v>
      </c>
    </row>
    <row r="906">
      <c r="A906" s="13" t="str">
        <f>IFERROR(__xludf.DUMMYFUNCTION("""COMPUTED_VALUE"""),"ORDER1096")</f>
        <v>ORDER1096</v>
      </c>
      <c r="B906" s="13" t="str">
        <f>VLOOKUP(A906,WN!$A$2:$C$2001,3,false)</f>
        <v>CUST4485</v>
      </c>
      <c r="C906" s="14">
        <f>VLOOKUP(A906,WN!$A$2:$F$2001,2,false)</f>
        <v>45396</v>
      </c>
      <c r="D906" s="15">
        <f>SUMIFS(WN!$F$2:$F$2001,WN!$A$2:$A$2001,A906)</f>
        <v>105</v>
      </c>
    </row>
    <row r="907">
      <c r="A907" s="13" t="str">
        <f>IFERROR(__xludf.DUMMYFUNCTION("""COMPUTED_VALUE"""),"ORDER1095")</f>
        <v>ORDER1095</v>
      </c>
      <c r="B907" s="13" t="str">
        <f>VLOOKUP(A907,WN!$A$2:$C$2001,3,false)</f>
        <v>CUST4022</v>
      </c>
      <c r="C907" s="14">
        <f>VLOOKUP(A907,WN!$A$2:$F$2001,2,false)</f>
        <v>45396</v>
      </c>
      <c r="D907" s="15">
        <f>SUMIFS(WN!$F$2:$F$2001,WN!$A$2:$A$2001,A907)</f>
        <v>185</v>
      </c>
    </row>
    <row r="908">
      <c r="A908" s="13" t="str">
        <f>IFERROR(__xludf.DUMMYFUNCTION("""COMPUTED_VALUE"""),"ORDER1094")</f>
        <v>ORDER1094</v>
      </c>
      <c r="B908" s="13" t="str">
        <f>VLOOKUP(A908,WN!$A$2:$C$2001,3,false)</f>
        <v>CUST2188</v>
      </c>
      <c r="C908" s="14">
        <f>VLOOKUP(A908,WN!$A$2:$F$2001,2,false)</f>
        <v>45396</v>
      </c>
      <c r="D908" s="15">
        <f>SUMIFS(WN!$F$2:$F$2001,WN!$A$2:$A$2001,A908)</f>
        <v>97.5</v>
      </c>
    </row>
    <row r="909">
      <c r="A909" s="13" t="str">
        <f>IFERROR(__xludf.DUMMYFUNCTION("""COMPUTED_VALUE"""),"ORDER1093")</f>
        <v>ORDER1093</v>
      </c>
      <c r="B909" s="13" t="str">
        <f>VLOOKUP(A909,WN!$A$2:$C$2001,3,false)</f>
        <v>CUST9482</v>
      </c>
      <c r="C909" s="14">
        <f>VLOOKUP(A909,WN!$A$2:$F$2001,2,false)</f>
        <v>45396</v>
      </c>
      <c r="D909" s="15">
        <f>SUMIFS(WN!$F$2:$F$2001,WN!$A$2:$A$2001,A909)</f>
        <v>150</v>
      </c>
    </row>
    <row r="910">
      <c r="A910" s="13" t="str">
        <f>IFERROR(__xludf.DUMMYFUNCTION("""COMPUTED_VALUE"""),"ORDER1092")</f>
        <v>ORDER1092</v>
      </c>
      <c r="B910" s="13" t="str">
        <f>VLOOKUP(A910,WN!$A$2:$C$2001,3,false)</f>
        <v>CUST2169</v>
      </c>
      <c r="C910" s="14">
        <f>VLOOKUP(A910,WN!$A$2:$F$2001,2,false)</f>
        <v>45396</v>
      </c>
      <c r="D910" s="15">
        <f>SUMIFS(WN!$F$2:$F$2001,WN!$A$2:$A$2001,A910)</f>
        <v>120</v>
      </c>
    </row>
    <row r="911">
      <c r="A911" s="13" t="str">
        <f>IFERROR(__xludf.DUMMYFUNCTION("""COMPUTED_VALUE"""),"ORDER1091")</f>
        <v>ORDER1091</v>
      </c>
      <c r="B911" s="13" t="str">
        <f>VLOOKUP(A911,WN!$A$2:$C$2001,3,false)</f>
        <v>CUST8355</v>
      </c>
      <c r="C911" s="14">
        <f>VLOOKUP(A911,WN!$A$2:$F$2001,2,false)</f>
        <v>45396</v>
      </c>
      <c r="D911" s="15">
        <f>SUMIFS(WN!$F$2:$F$2001,WN!$A$2:$A$2001,A911)</f>
        <v>140</v>
      </c>
    </row>
    <row r="912">
      <c r="A912" s="13" t="str">
        <f>IFERROR(__xludf.DUMMYFUNCTION("""COMPUTED_VALUE"""),"ORDER1090")</f>
        <v>ORDER1090</v>
      </c>
      <c r="B912" s="13" t="str">
        <f>VLOOKUP(A912,WN!$A$2:$C$2001,3,false)</f>
        <v>CUST2169</v>
      </c>
      <c r="C912" s="14">
        <f>VLOOKUP(A912,WN!$A$2:$F$2001,2,false)</f>
        <v>45396</v>
      </c>
      <c r="D912" s="15">
        <f>SUMIFS(WN!$F$2:$F$2001,WN!$A$2:$A$2001,A912)</f>
        <v>80</v>
      </c>
    </row>
    <row r="913">
      <c r="A913" s="13" t="str">
        <f>IFERROR(__xludf.DUMMYFUNCTION("""COMPUTED_VALUE"""),"ORDER1089")</f>
        <v>ORDER1089</v>
      </c>
      <c r="B913" s="13" t="str">
        <f>VLOOKUP(A913,WN!$A$2:$C$2001,3,false)</f>
        <v>CUST8244</v>
      </c>
      <c r="C913" s="14">
        <f>VLOOKUP(A913,WN!$A$2:$F$2001,2,false)</f>
        <v>45396</v>
      </c>
      <c r="D913" s="15">
        <f>SUMIFS(WN!$F$2:$F$2001,WN!$A$2:$A$2001,A913)</f>
        <v>100</v>
      </c>
    </row>
    <row r="914">
      <c r="A914" s="13" t="str">
        <f>IFERROR(__xludf.DUMMYFUNCTION("""COMPUTED_VALUE"""),"ORDER1088")</f>
        <v>ORDER1088</v>
      </c>
      <c r="B914" s="13" t="str">
        <f>VLOOKUP(A914,WN!$A$2:$C$2001,3,false)</f>
        <v>CUST7498</v>
      </c>
      <c r="C914" s="14">
        <f>VLOOKUP(A914,WN!$A$2:$F$2001,2,false)</f>
        <v>45395</v>
      </c>
      <c r="D914" s="15">
        <f>SUMIFS(WN!$F$2:$F$2001,WN!$A$2:$A$2001,A914)</f>
        <v>200</v>
      </c>
    </row>
    <row r="915">
      <c r="A915" s="13" t="str">
        <f>IFERROR(__xludf.DUMMYFUNCTION("""COMPUTED_VALUE"""),"ORDER1087")</f>
        <v>ORDER1087</v>
      </c>
      <c r="B915" s="13" t="str">
        <f>VLOOKUP(A915,WN!$A$2:$C$2001,3,false)</f>
        <v>CUST8244</v>
      </c>
      <c r="C915" s="14">
        <f>VLOOKUP(A915,WN!$A$2:$F$2001,2,false)</f>
        <v>45395</v>
      </c>
      <c r="D915" s="15">
        <f>SUMIFS(WN!$F$2:$F$2001,WN!$A$2:$A$2001,A915)</f>
        <v>65</v>
      </c>
    </row>
    <row r="916">
      <c r="A916" s="13" t="str">
        <f>IFERROR(__xludf.DUMMYFUNCTION("""COMPUTED_VALUE"""),"ORDER1086")</f>
        <v>ORDER1086</v>
      </c>
      <c r="B916" s="13" t="str">
        <f>VLOOKUP(A916,WN!$A$2:$C$2001,3,false)</f>
        <v>CUST2169</v>
      </c>
      <c r="C916" s="14">
        <f>VLOOKUP(A916,WN!$A$2:$F$2001,2,false)</f>
        <v>45395</v>
      </c>
      <c r="D916" s="15">
        <f>SUMIFS(WN!$F$2:$F$2001,WN!$A$2:$A$2001,A916)</f>
        <v>52.5</v>
      </c>
    </row>
    <row r="917">
      <c r="A917" s="13" t="str">
        <f>IFERROR(__xludf.DUMMYFUNCTION("""COMPUTED_VALUE"""),"ORDER1085")</f>
        <v>ORDER1085</v>
      </c>
      <c r="B917" s="13" t="str">
        <f>VLOOKUP(A917,WN!$A$2:$C$2001,3,false)</f>
        <v>CUST6210</v>
      </c>
      <c r="C917" s="14">
        <f>VLOOKUP(A917,WN!$A$2:$F$2001,2,false)</f>
        <v>45395</v>
      </c>
      <c r="D917" s="15">
        <f>SUMIFS(WN!$F$2:$F$2001,WN!$A$2:$A$2001,A917)</f>
        <v>185</v>
      </c>
    </row>
    <row r="918">
      <c r="A918" s="13" t="str">
        <f>IFERROR(__xludf.DUMMYFUNCTION("""COMPUTED_VALUE"""),"ORDER1084")</f>
        <v>ORDER1084</v>
      </c>
      <c r="B918" s="13" t="str">
        <f>VLOOKUP(A918,WN!$A$2:$C$2001,3,false)</f>
        <v>CUST4923</v>
      </c>
      <c r="C918" s="14">
        <f>VLOOKUP(A918,WN!$A$2:$F$2001,2,false)</f>
        <v>45395</v>
      </c>
      <c r="D918" s="15">
        <f>SUMIFS(WN!$F$2:$F$2001,WN!$A$2:$A$2001,A918)</f>
        <v>172.5</v>
      </c>
    </row>
    <row r="919">
      <c r="A919" s="13" t="str">
        <f>IFERROR(__xludf.DUMMYFUNCTION("""COMPUTED_VALUE"""),"ORDER1083")</f>
        <v>ORDER1083</v>
      </c>
      <c r="B919" s="13" t="str">
        <f>VLOOKUP(A919,WN!$A$2:$C$2001,3,false)</f>
        <v>CUST7461</v>
      </c>
      <c r="C919" s="14">
        <f>VLOOKUP(A919,WN!$A$2:$F$2001,2,false)</f>
        <v>45395</v>
      </c>
      <c r="D919" s="15">
        <f>SUMIFS(WN!$F$2:$F$2001,WN!$A$2:$A$2001,A919)</f>
        <v>165</v>
      </c>
    </row>
    <row r="920">
      <c r="A920" s="13" t="str">
        <f>IFERROR(__xludf.DUMMYFUNCTION("""COMPUTED_VALUE"""),"ORDER1082")</f>
        <v>ORDER1082</v>
      </c>
      <c r="B920" s="13" t="str">
        <f>VLOOKUP(A920,WN!$A$2:$C$2001,3,false)</f>
        <v>CUST7429</v>
      </c>
      <c r="C920" s="14">
        <f>VLOOKUP(A920,WN!$A$2:$F$2001,2,false)</f>
        <v>45395</v>
      </c>
      <c r="D920" s="15">
        <f>SUMIFS(WN!$F$2:$F$2001,WN!$A$2:$A$2001,A920)</f>
        <v>70</v>
      </c>
    </row>
    <row r="921">
      <c r="A921" s="13" t="str">
        <f>IFERROR(__xludf.DUMMYFUNCTION("""COMPUTED_VALUE"""),"ORDER1081")</f>
        <v>ORDER1081</v>
      </c>
      <c r="B921" s="13" t="str">
        <f>VLOOKUP(A921,WN!$A$2:$C$2001,3,false)</f>
        <v>CUST2970</v>
      </c>
      <c r="C921" s="14">
        <f>VLOOKUP(A921,WN!$A$2:$F$2001,2,false)</f>
        <v>45394</v>
      </c>
      <c r="D921" s="15">
        <f>SUMIFS(WN!$F$2:$F$2001,WN!$A$2:$A$2001,A921)</f>
        <v>140</v>
      </c>
    </row>
    <row r="922">
      <c r="A922" s="13" t="str">
        <f>IFERROR(__xludf.DUMMYFUNCTION("""COMPUTED_VALUE"""),"ORDER1080")</f>
        <v>ORDER1080</v>
      </c>
      <c r="B922" s="13" t="str">
        <f>VLOOKUP(A922,WN!$A$2:$C$2001,3,false)</f>
        <v>CUST5067</v>
      </c>
      <c r="C922" s="14">
        <f>VLOOKUP(A922,WN!$A$2:$F$2001,2,false)</f>
        <v>45394</v>
      </c>
      <c r="D922" s="15">
        <f>SUMIFS(WN!$F$2:$F$2001,WN!$A$2:$A$2001,A922)</f>
        <v>140</v>
      </c>
    </row>
    <row r="923">
      <c r="A923" s="13" t="str">
        <f>IFERROR(__xludf.DUMMYFUNCTION("""COMPUTED_VALUE"""),"ORDER1079")</f>
        <v>ORDER1079</v>
      </c>
      <c r="B923" s="13" t="str">
        <f>VLOOKUP(A923,WN!$A$2:$C$2001,3,false)</f>
        <v>CUST4271</v>
      </c>
      <c r="C923" s="14">
        <f>VLOOKUP(A923,WN!$A$2:$F$2001,2,false)</f>
        <v>45394</v>
      </c>
      <c r="D923" s="15">
        <f>SUMIFS(WN!$F$2:$F$2001,WN!$A$2:$A$2001,A923)</f>
        <v>70</v>
      </c>
    </row>
    <row r="924">
      <c r="A924" s="13" t="str">
        <f>IFERROR(__xludf.DUMMYFUNCTION("""COMPUTED_VALUE"""),"ORDER1078")</f>
        <v>ORDER1078</v>
      </c>
      <c r="B924" s="13" t="str">
        <f>VLOOKUP(A924,WN!$A$2:$C$2001,3,false)</f>
        <v>CUST1514</v>
      </c>
      <c r="C924" s="14">
        <f>VLOOKUP(A924,WN!$A$2:$F$2001,2,false)</f>
        <v>45394</v>
      </c>
      <c r="D924" s="15">
        <f>SUMIFS(WN!$F$2:$F$2001,WN!$A$2:$A$2001,A924)</f>
        <v>200</v>
      </c>
    </row>
    <row r="925">
      <c r="A925" s="13" t="str">
        <f>IFERROR(__xludf.DUMMYFUNCTION("""COMPUTED_VALUE"""),"ORDER1077")</f>
        <v>ORDER1077</v>
      </c>
      <c r="B925" s="13" t="str">
        <f>VLOOKUP(A925,WN!$A$2:$C$2001,3,false)</f>
        <v>CUST5687</v>
      </c>
      <c r="C925" s="14">
        <f>VLOOKUP(A925,WN!$A$2:$F$2001,2,false)</f>
        <v>45394</v>
      </c>
      <c r="D925" s="15">
        <f>SUMIFS(WN!$F$2:$F$2001,WN!$A$2:$A$2001,A925)</f>
        <v>40</v>
      </c>
    </row>
    <row r="926">
      <c r="A926" s="13" t="str">
        <f>IFERROR(__xludf.DUMMYFUNCTION("""COMPUTED_VALUE"""),"ORDER1076")</f>
        <v>ORDER1076</v>
      </c>
      <c r="B926" s="13" t="str">
        <f>VLOOKUP(A926,WN!$A$2:$C$2001,3,false)</f>
        <v>CUST7626</v>
      </c>
      <c r="C926" s="14">
        <f>VLOOKUP(A926,WN!$A$2:$F$2001,2,false)</f>
        <v>45394</v>
      </c>
      <c r="D926" s="15">
        <f>SUMIFS(WN!$F$2:$F$2001,WN!$A$2:$A$2001,A926)</f>
        <v>65</v>
      </c>
    </row>
    <row r="927">
      <c r="A927" s="13" t="str">
        <f>IFERROR(__xludf.DUMMYFUNCTION("""COMPUTED_VALUE"""),"ORDER1075")</f>
        <v>ORDER1075</v>
      </c>
      <c r="B927" s="13" t="str">
        <f>VLOOKUP(A927,WN!$A$2:$C$2001,3,false)</f>
        <v>CUST3267</v>
      </c>
      <c r="C927" s="14">
        <f>VLOOKUP(A927,WN!$A$2:$F$2001,2,false)</f>
        <v>45393</v>
      </c>
      <c r="D927" s="15">
        <f>SUMIFS(WN!$F$2:$F$2001,WN!$A$2:$A$2001,A927)</f>
        <v>185</v>
      </c>
    </row>
    <row r="928">
      <c r="A928" s="13" t="str">
        <f>IFERROR(__xludf.DUMMYFUNCTION("""COMPUTED_VALUE"""),"ORDER1074")</f>
        <v>ORDER1074</v>
      </c>
      <c r="B928" s="13" t="str">
        <f>VLOOKUP(A928,WN!$A$2:$C$2001,3,false)</f>
        <v>CUST8814</v>
      </c>
      <c r="C928" s="14">
        <f>VLOOKUP(A928,WN!$A$2:$F$2001,2,false)</f>
        <v>45393</v>
      </c>
      <c r="D928" s="15">
        <f>SUMIFS(WN!$F$2:$F$2001,WN!$A$2:$A$2001,A928)</f>
        <v>97.5</v>
      </c>
    </row>
    <row r="929">
      <c r="A929" s="13" t="str">
        <f>IFERROR(__xludf.DUMMYFUNCTION("""COMPUTED_VALUE"""),"ORDER1073")</f>
        <v>ORDER1073</v>
      </c>
      <c r="B929" s="13" t="str">
        <f>VLOOKUP(A929,WN!$A$2:$C$2001,3,false)</f>
        <v>CUST6327</v>
      </c>
      <c r="C929" s="14">
        <f>VLOOKUP(A929,WN!$A$2:$F$2001,2,false)</f>
        <v>45393</v>
      </c>
      <c r="D929" s="15">
        <f>SUMIFS(WN!$F$2:$F$2001,WN!$A$2:$A$2001,A929)</f>
        <v>105</v>
      </c>
    </row>
    <row r="930">
      <c r="A930" s="13" t="str">
        <f>IFERROR(__xludf.DUMMYFUNCTION("""COMPUTED_VALUE"""),"ORDER1072")</f>
        <v>ORDER1072</v>
      </c>
      <c r="B930" s="13" t="str">
        <f>VLOOKUP(A930,WN!$A$2:$C$2001,3,false)</f>
        <v>CUST4759</v>
      </c>
      <c r="C930" s="14">
        <f>VLOOKUP(A930,WN!$A$2:$F$2001,2,false)</f>
        <v>45393</v>
      </c>
      <c r="D930" s="15">
        <f>SUMIFS(WN!$F$2:$F$2001,WN!$A$2:$A$2001,A930)</f>
        <v>70</v>
      </c>
    </row>
    <row r="931">
      <c r="A931" s="13" t="str">
        <f>IFERROR(__xludf.DUMMYFUNCTION("""COMPUTED_VALUE"""),"ORDER1071")</f>
        <v>ORDER1071</v>
      </c>
      <c r="B931" s="13" t="str">
        <f>VLOOKUP(A931,WN!$A$2:$C$2001,3,false)</f>
        <v>CUST4485</v>
      </c>
      <c r="C931" s="14">
        <f>VLOOKUP(A931,WN!$A$2:$F$2001,2,false)</f>
        <v>45393</v>
      </c>
      <c r="D931" s="15">
        <f>SUMIFS(WN!$F$2:$F$2001,WN!$A$2:$A$2001,A931)</f>
        <v>190</v>
      </c>
    </row>
    <row r="932">
      <c r="A932" s="13" t="str">
        <f>IFERROR(__xludf.DUMMYFUNCTION("""COMPUTED_VALUE"""),"ORDER1070")</f>
        <v>ORDER1070</v>
      </c>
      <c r="B932" s="13" t="str">
        <f>VLOOKUP(A932,WN!$A$2:$C$2001,3,false)</f>
        <v>CUST9482</v>
      </c>
      <c r="C932" s="14">
        <f>VLOOKUP(A932,WN!$A$2:$F$2001,2,false)</f>
        <v>45393</v>
      </c>
      <c r="D932" s="15">
        <f>SUMIFS(WN!$F$2:$F$2001,WN!$A$2:$A$2001,A932)</f>
        <v>100</v>
      </c>
    </row>
    <row r="933">
      <c r="A933" s="13" t="str">
        <f>IFERROR(__xludf.DUMMYFUNCTION("""COMPUTED_VALUE"""),"ORDER1069")</f>
        <v>ORDER1069</v>
      </c>
      <c r="B933" s="13" t="str">
        <f>VLOOKUP(A933,WN!$A$2:$C$2001,3,false)</f>
        <v>CUST7984</v>
      </c>
      <c r="C933" s="14">
        <f>VLOOKUP(A933,WN!$A$2:$F$2001,2,false)</f>
        <v>45393</v>
      </c>
      <c r="D933" s="15">
        <f>SUMIFS(WN!$F$2:$F$2001,WN!$A$2:$A$2001,A933)</f>
        <v>70</v>
      </c>
    </row>
    <row r="934">
      <c r="A934" s="13" t="str">
        <f>IFERROR(__xludf.DUMMYFUNCTION("""COMPUTED_VALUE"""),"ORDER1068")</f>
        <v>ORDER1068</v>
      </c>
      <c r="B934" s="13" t="str">
        <f>VLOOKUP(A934,WN!$A$2:$C$2001,3,false)</f>
        <v>CUST8105</v>
      </c>
      <c r="C934" s="14">
        <f>VLOOKUP(A934,WN!$A$2:$F$2001,2,false)</f>
        <v>45392</v>
      </c>
      <c r="D934" s="15">
        <f>SUMIFS(WN!$F$2:$F$2001,WN!$A$2:$A$2001,A934)</f>
        <v>200</v>
      </c>
    </row>
    <row r="935">
      <c r="A935" s="13" t="str">
        <f>IFERROR(__xludf.DUMMYFUNCTION("""COMPUTED_VALUE"""),"ORDER1067")</f>
        <v>ORDER1067</v>
      </c>
      <c r="B935" s="13" t="str">
        <f>VLOOKUP(A935,WN!$A$2:$C$2001,3,false)</f>
        <v>CUST2188</v>
      </c>
      <c r="C935" s="14">
        <f>VLOOKUP(A935,WN!$A$2:$F$2001,2,false)</f>
        <v>45392</v>
      </c>
      <c r="D935" s="15">
        <f>SUMIFS(WN!$F$2:$F$2001,WN!$A$2:$A$2001,A935)</f>
        <v>40</v>
      </c>
    </row>
    <row r="936">
      <c r="A936" s="13" t="str">
        <f>IFERROR(__xludf.DUMMYFUNCTION("""COMPUTED_VALUE"""),"ORDER1066")</f>
        <v>ORDER1066</v>
      </c>
      <c r="B936" s="13" t="str">
        <f>VLOOKUP(A936,WN!$A$2:$C$2001,3,false)</f>
        <v>CUST6210</v>
      </c>
      <c r="C936" s="14">
        <f>VLOOKUP(A936,WN!$A$2:$F$2001,2,false)</f>
        <v>45392</v>
      </c>
      <c r="D936" s="15">
        <f>SUMIFS(WN!$F$2:$F$2001,WN!$A$2:$A$2001,A936)</f>
        <v>52.5</v>
      </c>
    </row>
    <row r="937">
      <c r="A937" s="13" t="str">
        <f>IFERROR(__xludf.DUMMYFUNCTION("""COMPUTED_VALUE"""),"ORDER1065")</f>
        <v>ORDER1065</v>
      </c>
      <c r="B937" s="13" t="str">
        <f>VLOOKUP(A937,WN!$A$2:$C$2001,3,false)</f>
        <v>CUST2391</v>
      </c>
      <c r="C937" s="14">
        <f>VLOOKUP(A937,WN!$A$2:$F$2001,2,false)</f>
        <v>45392</v>
      </c>
      <c r="D937" s="15">
        <f>SUMIFS(WN!$F$2:$F$2001,WN!$A$2:$A$2001,A937)</f>
        <v>245</v>
      </c>
    </row>
    <row r="938">
      <c r="A938" s="13" t="str">
        <f>IFERROR(__xludf.DUMMYFUNCTION("""COMPUTED_VALUE"""),"ORDER1064")</f>
        <v>ORDER1064</v>
      </c>
      <c r="B938" s="13" t="str">
        <f>VLOOKUP(A938,WN!$A$2:$C$2001,3,false)</f>
        <v>CUST5349</v>
      </c>
      <c r="C938" s="14">
        <f>VLOOKUP(A938,WN!$A$2:$F$2001,2,false)</f>
        <v>45392</v>
      </c>
      <c r="D938" s="15">
        <f>SUMIFS(WN!$F$2:$F$2001,WN!$A$2:$A$2001,A938)</f>
        <v>97.5</v>
      </c>
    </row>
    <row r="939">
      <c r="A939" s="13" t="str">
        <f>IFERROR(__xludf.DUMMYFUNCTION("""COMPUTED_VALUE"""),"ORDER1063")</f>
        <v>ORDER1063</v>
      </c>
      <c r="B939" s="13" t="str">
        <f>VLOOKUP(A939,WN!$A$2:$C$2001,3,false)</f>
        <v>CUST5067</v>
      </c>
      <c r="C939" s="14">
        <f>VLOOKUP(A939,WN!$A$2:$F$2001,2,false)</f>
        <v>45392</v>
      </c>
      <c r="D939" s="15">
        <f>SUMIFS(WN!$F$2:$F$2001,WN!$A$2:$A$2001,A939)</f>
        <v>105</v>
      </c>
    </row>
    <row r="940">
      <c r="A940" s="13" t="str">
        <f>IFERROR(__xludf.DUMMYFUNCTION("""COMPUTED_VALUE"""),"ORDER1062")</f>
        <v>ORDER1062</v>
      </c>
      <c r="B940" s="13" t="str">
        <f>VLOOKUP(A940,WN!$A$2:$C$2001,3,false)</f>
        <v>CUST8484</v>
      </c>
      <c r="C940" s="14">
        <f>VLOOKUP(A940,WN!$A$2:$F$2001,2,false)</f>
        <v>45392</v>
      </c>
      <c r="D940" s="15">
        <f>SUMIFS(WN!$F$2:$F$2001,WN!$A$2:$A$2001,A940)</f>
        <v>70</v>
      </c>
    </row>
    <row r="941">
      <c r="A941" s="13" t="str">
        <f>IFERROR(__xludf.DUMMYFUNCTION("""COMPUTED_VALUE"""),"ORDER1061")</f>
        <v>ORDER1061</v>
      </c>
      <c r="B941" s="13" t="str">
        <f>VLOOKUP(A941,WN!$A$2:$C$2001,3,false)</f>
        <v>CUST6570</v>
      </c>
      <c r="C941" s="14">
        <f>VLOOKUP(A941,WN!$A$2:$F$2001,2,false)</f>
        <v>45391</v>
      </c>
      <c r="D941" s="15">
        <f>SUMIFS(WN!$F$2:$F$2001,WN!$A$2:$A$2001,A941)</f>
        <v>140</v>
      </c>
    </row>
    <row r="942">
      <c r="A942" s="13" t="str">
        <f>IFERROR(__xludf.DUMMYFUNCTION("""COMPUTED_VALUE"""),"ORDER1060")</f>
        <v>ORDER1060</v>
      </c>
      <c r="B942" s="13" t="str">
        <f>VLOOKUP(A942,WN!$A$2:$C$2001,3,false)</f>
        <v>CUST8244</v>
      </c>
      <c r="C942" s="14">
        <f>VLOOKUP(A942,WN!$A$2:$F$2001,2,false)</f>
        <v>45391</v>
      </c>
      <c r="D942" s="15">
        <f>SUMIFS(WN!$F$2:$F$2001,WN!$A$2:$A$2001,A942)</f>
        <v>80</v>
      </c>
    </row>
    <row r="943">
      <c r="A943" s="13" t="str">
        <f>IFERROR(__xludf.DUMMYFUNCTION("""COMPUTED_VALUE"""),"ORDER1059")</f>
        <v>ORDER1059</v>
      </c>
      <c r="B943" s="13" t="str">
        <f>VLOOKUP(A943,WN!$A$2:$C$2001,3,false)</f>
        <v>CUST2970</v>
      </c>
      <c r="C943" s="14">
        <f>VLOOKUP(A943,WN!$A$2:$F$2001,2,false)</f>
        <v>45391</v>
      </c>
      <c r="D943" s="15">
        <f>SUMIFS(WN!$F$2:$F$2001,WN!$A$2:$A$2001,A943)</f>
        <v>70</v>
      </c>
    </row>
    <row r="944">
      <c r="A944" s="13" t="str">
        <f>IFERROR(__xludf.DUMMYFUNCTION("""COMPUTED_VALUE"""),"ORDER1058")</f>
        <v>ORDER1058</v>
      </c>
      <c r="B944" s="13" t="str">
        <f>VLOOKUP(A944,WN!$A$2:$C$2001,3,false)</f>
        <v>CUST8622</v>
      </c>
      <c r="C944" s="14">
        <f>VLOOKUP(A944,WN!$A$2:$F$2001,2,false)</f>
        <v>45391</v>
      </c>
      <c r="D944" s="15">
        <f>SUMIFS(WN!$F$2:$F$2001,WN!$A$2:$A$2001,A944)</f>
        <v>200</v>
      </c>
    </row>
    <row r="945">
      <c r="A945" s="13" t="str">
        <f>IFERROR(__xludf.DUMMYFUNCTION("""COMPUTED_VALUE"""),"ORDER1057")</f>
        <v>ORDER1057</v>
      </c>
      <c r="B945" s="13" t="str">
        <f>VLOOKUP(A945,WN!$A$2:$C$2001,3,false)</f>
        <v>CUST2143</v>
      </c>
      <c r="C945" s="14">
        <f>VLOOKUP(A945,WN!$A$2:$F$2001,2,false)</f>
        <v>45391</v>
      </c>
      <c r="D945" s="15">
        <f>SUMIFS(WN!$F$2:$F$2001,WN!$A$2:$A$2001,A945)</f>
        <v>65</v>
      </c>
    </row>
    <row r="946">
      <c r="A946" s="13" t="str">
        <f>IFERROR(__xludf.DUMMYFUNCTION("""COMPUTED_VALUE"""),"ORDER1056")</f>
        <v>ORDER1056</v>
      </c>
      <c r="B946" s="13" t="str">
        <f>VLOOKUP(A946,WN!$A$2:$C$2001,3,false)</f>
        <v>CUST5349</v>
      </c>
      <c r="C946" s="14">
        <f>VLOOKUP(A946,WN!$A$2:$F$2001,2,false)</f>
        <v>45391</v>
      </c>
      <c r="D946" s="15">
        <f>SUMIFS(WN!$F$2:$F$2001,WN!$A$2:$A$2001,A946)</f>
        <v>105</v>
      </c>
    </row>
    <row r="947">
      <c r="A947" s="13" t="str">
        <f>IFERROR(__xludf.DUMMYFUNCTION("""COMPUTED_VALUE"""),"ORDER1055")</f>
        <v>ORDER1055</v>
      </c>
      <c r="B947" s="13" t="str">
        <f>VLOOKUP(A947,WN!$A$2:$C$2001,3,false)</f>
        <v>CUST8814</v>
      </c>
      <c r="C947" s="14">
        <f>VLOOKUP(A947,WN!$A$2:$F$2001,2,false)</f>
        <v>45391</v>
      </c>
      <c r="D947" s="15">
        <f>SUMIFS(WN!$F$2:$F$2001,WN!$A$2:$A$2001,A947)</f>
        <v>185</v>
      </c>
    </row>
    <row r="948">
      <c r="A948" s="13" t="str">
        <f>IFERROR(__xludf.DUMMYFUNCTION("""COMPUTED_VALUE"""),"ORDER1054")</f>
        <v>ORDER1054</v>
      </c>
      <c r="B948" s="13" t="str">
        <f>VLOOKUP(A948,WN!$A$2:$C$2001,3,false)</f>
        <v>CUST7626</v>
      </c>
      <c r="C948" s="14">
        <f>VLOOKUP(A948,WN!$A$2:$F$2001,2,false)</f>
        <v>45391</v>
      </c>
      <c r="D948" s="15">
        <f>SUMIFS(WN!$F$2:$F$2001,WN!$A$2:$A$2001,A948)</f>
        <v>97.5</v>
      </c>
    </row>
    <row r="949">
      <c r="A949" s="13" t="str">
        <f>IFERROR(__xludf.DUMMYFUNCTION("""COMPUTED_VALUE"""),"ORDER1053")</f>
        <v>ORDER1053</v>
      </c>
      <c r="B949" s="13" t="str">
        <f>VLOOKUP(A949,WN!$A$2:$C$2001,3,false)</f>
        <v>CUST9582</v>
      </c>
      <c r="C949" s="14">
        <f>VLOOKUP(A949,WN!$A$2:$F$2001,2,false)</f>
        <v>45390</v>
      </c>
      <c r="D949" s="15">
        <f>SUMIFS(WN!$F$2:$F$2001,WN!$A$2:$A$2001,A949)</f>
        <v>105</v>
      </c>
    </row>
    <row r="950">
      <c r="A950" s="13" t="str">
        <f>IFERROR(__xludf.DUMMYFUNCTION("""COMPUTED_VALUE"""),"ORDER1052")</f>
        <v>ORDER1052</v>
      </c>
      <c r="B950" s="13" t="str">
        <f>VLOOKUP(A950,WN!$A$2:$C$2001,3,false)</f>
        <v>CUST4759</v>
      </c>
      <c r="C950" s="14">
        <f>VLOOKUP(A950,WN!$A$2:$F$2001,2,false)</f>
        <v>45390</v>
      </c>
      <c r="D950" s="15">
        <f>SUMIFS(WN!$F$2:$F$2001,WN!$A$2:$A$2001,A950)</f>
        <v>70</v>
      </c>
    </row>
    <row r="951">
      <c r="A951" s="13" t="str">
        <f>IFERROR(__xludf.DUMMYFUNCTION("""COMPUTED_VALUE"""),"ORDER1051")</f>
        <v>ORDER1051</v>
      </c>
      <c r="B951" s="13" t="str">
        <f>VLOOKUP(A951,WN!$A$2:$C$2001,3,false)</f>
        <v>CUST9317</v>
      </c>
      <c r="C951" s="14">
        <f>VLOOKUP(A951,WN!$A$2:$F$2001,2,false)</f>
        <v>45390</v>
      </c>
      <c r="D951" s="15">
        <f>SUMIFS(WN!$F$2:$F$2001,WN!$A$2:$A$2001,A951)</f>
        <v>280</v>
      </c>
    </row>
    <row r="952">
      <c r="A952" s="13" t="str">
        <f>IFERROR(__xludf.DUMMYFUNCTION("""COMPUTED_VALUE"""),"ORDER1050")</f>
        <v>ORDER1050</v>
      </c>
      <c r="B952" s="13" t="str">
        <f>VLOOKUP(A952,WN!$A$2:$C$2001,3,false)</f>
        <v>CUST8532</v>
      </c>
      <c r="C952" s="14">
        <f>VLOOKUP(A952,WN!$A$2:$F$2001,2,false)</f>
        <v>45390</v>
      </c>
      <c r="D952" s="15">
        <f>SUMIFS(WN!$F$2:$F$2001,WN!$A$2:$A$2001,A952)</f>
        <v>140</v>
      </c>
    </row>
    <row r="953">
      <c r="A953" s="13" t="str">
        <f>IFERROR(__xludf.DUMMYFUNCTION("""COMPUTED_VALUE"""),"ORDER1049")</f>
        <v>ORDER1049</v>
      </c>
      <c r="B953" s="13" t="str">
        <f>VLOOKUP(A953,WN!$A$2:$C$2001,3,false)</f>
        <v>CUST4729</v>
      </c>
      <c r="C953" s="14">
        <f>VLOOKUP(A953,WN!$A$2:$F$2001,2,false)</f>
        <v>45390</v>
      </c>
      <c r="D953" s="15">
        <f>SUMIFS(WN!$F$2:$F$2001,WN!$A$2:$A$2001,A953)</f>
        <v>70</v>
      </c>
    </row>
    <row r="954">
      <c r="A954" s="13" t="str">
        <f>IFERROR(__xludf.DUMMYFUNCTION("""COMPUTED_VALUE"""),"ORDER1048")</f>
        <v>ORDER1048</v>
      </c>
      <c r="B954" s="13" t="str">
        <f>VLOOKUP(A954,WN!$A$2:$C$2001,3,false)</f>
        <v>CUST8381</v>
      </c>
      <c r="C954" s="14">
        <f>VLOOKUP(A954,WN!$A$2:$F$2001,2,false)</f>
        <v>45390</v>
      </c>
      <c r="D954" s="15">
        <f>SUMIFS(WN!$F$2:$F$2001,WN!$A$2:$A$2001,A954)</f>
        <v>200</v>
      </c>
    </row>
    <row r="955">
      <c r="A955" s="13" t="str">
        <f>IFERROR(__xludf.DUMMYFUNCTION("""COMPUTED_VALUE"""),"ORDER1047")</f>
        <v>ORDER1047</v>
      </c>
      <c r="B955" s="13" t="str">
        <f>VLOOKUP(A955,WN!$A$2:$C$2001,3,false)</f>
        <v>CUST2188</v>
      </c>
      <c r="C955" s="14">
        <f>VLOOKUP(A955,WN!$A$2:$F$2001,2,false)</f>
        <v>45390</v>
      </c>
      <c r="D955" s="15">
        <f>SUMIFS(WN!$F$2:$F$2001,WN!$A$2:$A$2001,A955)</f>
        <v>40</v>
      </c>
    </row>
    <row r="956">
      <c r="A956" s="13" t="str">
        <f>IFERROR(__xludf.DUMMYFUNCTION("""COMPUTED_VALUE"""),"ORDER1046")</f>
        <v>ORDER1046</v>
      </c>
      <c r="B956" s="13" t="str">
        <f>VLOOKUP(A956,WN!$A$2:$C$2001,3,false)</f>
        <v>CUST5905</v>
      </c>
      <c r="C956" s="14">
        <f>VLOOKUP(A956,WN!$A$2:$F$2001,2,false)</f>
        <v>45389</v>
      </c>
      <c r="D956" s="15">
        <f>SUMIFS(WN!$F$2:$F$2001,WN!$A$2:$A$2001,A956)</f>
        <v>105</v>
      </c>
    </row>
    <row r="957">
      <c r="A957" s="13" t="str">
        <f>IFERROR(__xludf.DUMMYFUNCTION("""COMPUTED_VALUE"""),"ORDER1045")</f>
        <v>ORDER1045</v>
      </c>
      <c r="B957" s="13" t="str">
        <f>VLOOKUP(A957,WN!$A$2:$C$2001,3,false)</f>
        <v>CUST4470</v>
      </c>
      <c r="C957" s="14">
        <f>VLOOKUP(A957,WN!$A$2:$F$2001,2,false)</f>
        <v>45389</v>
      </c>
      <c r="D957" s="15">
        <f>SUMIFS(WN!$F$2:$F$2001,WN!$A$2:$A$2001,A957)</f>
        <v>185</v>
      </c>
    </row>
    <row r="958">
      <c r="A958" s="13" t="str">
        <f>IFERROR(__xludf.DUMMYFUNCTION("""COMPUTED_VALUE"""),"ORDER1044")</f>
        <v>ORDER1044</v>
      </c>
      <c r="B958" s="13" t="str">
        <f>VLOOKUP(A958,WN!$A$2:$C$2001,3,false)</f>
        <v>CUST8814</v>
      </c>
      <c r="C958" s="14">
        <f>VLOOKUP(A958,WN!$A$2:$F$2001,2,false)</f>
        <v>45389</v>
      </c>
      <c r="D958" s="15">
        <f>SUMIFS(WN!$F$2:$F$2001,WN!$A$2:$A$2001,A958)</f>
        <v>97.5</v>
      </c>
    </row>
    <row r="959">
      <c r="A959" s="13" t="str">
        <f>IFERROR(__xludf.DUMMYFUNCTION("""COMPUTED_VALUE"""),"ORDER1043")</f>
        <v>ORDER1043</v>
      </c>
      <c r="B959" s="13" t="str">
        <f>VLOOKUP(A959,WN!$A$2:$C$2001,3,false)</f>
        <v>CUST4470</v>
      </c>
      <c r="C959" s="14">
        <f>VLOOKUP(A959,WN!$A$2:$F$2001,2,false)</f>
        <v>45389</v>
      </c>
      <c r="D959" s="15">
        <f>SUMIFS(WN!$F$2:$F$2001,WN!$A$2:$A$2001,A959)</f>
        <v>105</v>
      </c>
    </row>
    <row r="960">
      <c r="A960" s="13" t="str">
        <f>IFERROR(__xludf.DUMMYFUNCTION("""COMPUTED_VALUE"""),"ORDER1042")</f>
        <v>ORDER1042</v>
      </c>
      <c r="B960" s="13" t="str">
        <f>VLOOKUP(A960,WN!$A$2:$C$2001,3,false)</f>
        <v>CUST4052</v>
      </c>
      <c r="C960" s="14">
        <f>VLOOKUP(A960,WN!$A$2:$F$2001,2,false)</f>
        <v>45389</v>
      </c>
      <c r="D960" s="15">
        <f>SUMIFS(WN!$F$2:$F$2001,WN!$A$2:$A$2001,A960)</f>
        <v>70</v>
      </c>
    </row>
    <row r="961">
      <c r="A961" s="13" t="str">
        <f>IFERROR(__xludf.DUMMYFUNCTION("""COMPUTED_VALUE"""),"ORDER1041")</f>
        <v>ORDER1041</v>
      </c>
      <c r="B961" s="13" t="str">
        <f>VLOOKUP(A961,WN!$A$2:$C$2001,3,false)</f>
        <v>CUST2970</v>
      </c>
      <c r="C961" s="14">
        <f>VLOOKUP(A961,WN!$A$2:$F$2001,2,false)</f>
        <v>45389</v>
      </c>
      <c r="D961" s="15">
        <f>SUMIFS(WN!$F$2:$F$2001,WN!$A$2:$A$2001,A961)</f>
        <v>140</v>
      </c>
    </row>
    <row r="962">
      <c r="A962" s="13" t="str">
        <f>IFERROR(__xludf.DUMMYFUNCTION("""COMPUTED_VALUE"""),"ORDER1040")</f>
        <v>ORDER1040</v>
      </c>
      <c r="B962" s="13" t="str">
        <f>VLOOKUP(A962,WN!$A$2:$C$2001,3,false)</f>
        <v>CUST4470</v>
      </c>
      <c r="C962" s="14">
        <f>VLOOKUP(A962,WN!$A$2:$F$2001,2,false)</f>
        <v>45389</v>
      </c>
      <c r="D962" s="15">
        <f>SUMIFS(WN!$F$2:$F$2001,WN!$A$2:$A$2001,A962)</f>
        <v>140</v>
      </c>
    </row>
    <row r="963">
      <c r="A963" s="13" t="str">
        <f>IFERROR(__xludf.DUMMYFUNCTION("""COMPUTED_VALUE"""),"ORDER1039")</f>
        <v>ORDER1039</v>
      </c>
      <c r="B963" s="13" t="str">
        <f>VLOOKUP(A963,WN!$A$2:$C$2001,3,false)</f>
        <v>CUST3213</v>
      </c>
      <c r="C963" s="14">
        <f>VLOOKUP(A963,WN!$A$2:$F$2001,2,false)</f>
        <v>45388</v>
      </c>
      <c r="D963" s="15">
        <f>SUMIFS(WN!$F$2:$F$2001,WN!$A$2:$A$2001,A963)</f>
        <v>70</v>
      </c>
    </row>
    <row r="964">
      <c r="A964" s="13" t="str">
        <f>IFERROR(__xludf.DUMMYFUNCTION("""COMPUTED_VALUE"""),"ORDER1038")</f>
        <v>ORDER1038</v>
      </c>
      <c r="B964" s="13" t="str">
        <f>VLOOKUP(A964,WN!$A$2:$C$2001,3,false)</f>
        <v>CUST2625</v>
      </c>
      <c r="C964" s="14">
        <f>VLOOKUP(A964,WN!$A$2:$F$2001,2,false)</f>
        <v>45388</v>
      </c>
      <c r="D964" s="15">
        <f>SUMIFS(WN!$F$2:$F$2001,WN!$A$2:$A$2001,A964)</f>
        <v>200</v>
      </c>
    </row>
    <row r="965">
      <c r="A965" s="13" t="str">
        <f>IFERROR(__xludf.DUMMYFUNCTION("""COMPUTED_VALUE"""),"ORDER1037")</f>
        <v>ORDER1037</v>
      </c>
      <c r="B965" s="13" t="str">
        <f>VLOOKUP(A965,WN!$A$2:$C$2001,3,false)</f>
        <v>CUST7498</v>
      </c>
      <c r="C965" s="14">
        <f>VLOOKUP(A965,WN!$A$2:$F$2001,2,false)</f>
        <v>45388</v>
      </c>
      <c r="D965" s="15">
        <f>SUMIFS(WN!$F$2:$F$2001,WN!$A$2:$A$2001,A965)</f>
        <v>40</v>
      </c>
    </row>
    <row r="966">
      <c r="A966" s="13" t="str">
        <f>IFERROR(__xludf.DUMMYFUNCTION("""COMPUTED_VALUE"""),"ORDER1036")</f>
        <v>ORDER1036</v>
      </c>
      <c r="B966" s="13" t="str">
        <f>VLOOKUP(A966,WN!$A$2:$C$2001,3,false)</f>
        <v>CUST8814</v>
      </c>
      <c r="C966" s="14">
        <f>VLOOKUP(A966,WN!$A$2:$F$2001,2,false)</f>
        <v>45388</v>
      </c>
      <c r="D966" s="15">
        <f>SUMIFS(WN!$F$2:$F$2001,WN!$A$2:$A$2001,A966)</f>
        <v>52.5</v>
      </c>
    </row>
    <row r="967">
      <c r="A967" s="13" t="str">
        <f>IFERROR(__xludf.DUMMYFUNCTION("""COMPUTED_VALUE"""),"ORDER1035")</f>
        <v>ORDER1035</v>
      </c>
      <c r="B967" s="13" t="str">
        <f>VLOOKUP(A967,WN!$A$2:$C$2001,3,false)</f>
        <v>CUST2391</v>
      </c>
      <c r="C967" s="14">
        <f>VLOOKUP(A967,WN!$A$2:$F$2001,2,false)</f>
        <v>45388</v>
      </c>
      <c r="D967" s="15">
        <f>SUMIFS(WN!$F$2:$F$2001,WN!$A$2:$A$2001,A967)</f>
        <v>185</v>
      </c>
    </row>
    <row r="968">
      <c r="A968" s="13" t="str">
        <f>IFERROR(__xludf.DUMMYFUNCTION("""COMPUTED_VALUE"""),"ORDER1034")</f>
        <v>ORDER1034</v>
      </c>
      <c r="B968" s="13" t="str">
        <f>VLOOKUP(A968,WN!$A$2:$C$2001,3,false)</f>
        <v>CUST5349</v>
      </c>
      <c r="C968" s="14">
        <f>VLOOKUP(A968,WN!$A$2:$F$2001,2,false)</f>
        <v>45388</v>
      </c>
      <c r="D968" s="15">
        <f>SUMIFS(WN!$F$2:$F$2001,WN!$A$2:$A$2001,A968)</f>
        <v>97.5</v>
      </c>
    </row>
    <row r="969">
      <c r="A969" s="13" t="str">
        <f>IFERROR(__xludf.DUMMYFUNCTION("""COMPUTED_VALUE"""),"ORDER1033")</f>
        <v>ORDER1033</v>
      </c>
      <c r="B969" s="13" t="str">
        <f>VLOOKUP(A969,WN!$A$2:$C$2001,3,false)</f>
        <v>CUST5067</v>
      </c>
      <c r="C969" s="14">
        <f>VLOOKUP(A969,WN!$A$2:$F$2001,2,false)</f>
        <v>45388</v>
      </c>
      <c r="D969" s="15">
        <f>SUMIFS(WN!$F$2:$F$2001,WN!$A$2:$A$2001,A969)</f>
        <v>210</v>
      </c>
    </row>
    <row r="970">
      <c r="A970" s="13" t="str">
        <f>IFERROR(__xludf.DUMMYFUNCTION("""COMPUTED_VALUE"""),"ORDER1032")</f>
        <v>ORDER1032</v>
      </c>
      <c r="B970" s="13" t="str">
        <f>VLOOKUP(A970,WN!$A$2:$C$2001,3,false)</f>
        <v>CUST3521</v>
      </c>
      <c r="C970" s="14">
        <f>VLOOKUP(A970,WN!$A$2:$F$2001,2,false)</f>
        <v>45388</v>
      </c>
      <c r="D970" s="15">
        <f>SUMIFS(WN!$F$2:$F$2001,WN!$A$2:$A$2001,A970)</f>
        <v>90</v>
      </c>
    </row>
    <row r="971">
      <c r="A971" s="13" t="str">
        <f>IFERROR(__xludf.DUMMYFUNCTION("""COMPUTED_VALUE"""),"ORDER1031")</f>
        <v>ORDER1031</v>
      </c>
      <c r="B971" s="13" t="str">
        <f>VLOOKUP(A971,WN!$A$2:$C$2001,3,false)</f>
        <v>CUST8814</v>
      </c>
      <c r="C971" s="14">
        <f>VLOOKUP(A971,WN!$A$2:$F$2001,2,false)</f>
        <v>45387</v>
      </c>
      <c r="D971" s="15">
        <f>SUMIFS(WN!$F$2:$F$2001,WN!$A$2:$A$2001,A971)</f>
        <v>190</v>
      </c>
    </row>
    <row r="972">
      <c r="A972" s="13" t="str">
        <f>IFERROR(__xludf.DUMMYFUNCTION("""COMPUTED_VALUE"""),"ORDER1030")</f>
        <v>ORDER1030</v>
      </c>
      <c r="B972" s="13" t="str">
        <f>VLOOKUP(A972,WN!$A$2:$C$2001,3,false)</f>
        <v>CUST4759</v>
      </c>
      <c r="C972" s="14">
        <f>VLOOKUP(A972,WN!$A$2:$F$2001,2,false)</f>
        <v>45387</v>
      </c>
      <c r="D972" s="15">
        <f>SUMIFS(WN!$F$2:$F$2001,WN!$A$2:$A$2001,A972)</f>
        <v>80</v>
      </c>
    </row>
    <row r="973">
      <c r="A973" s="13" t="str">
        <f>IFERROR(__xludf.DUMMYFUNCTION("""COMPUTED_VALUE"""),"ORDER1029")</f>
        <v>ORDER1029</v>
      </c>
      <c r="B973" s="13" t="str">
        <f>VLOOKUP(A973,WN!$A$2:$C$2001,3,false)</f>
        <v>CUST4982</v>
      </c>
      <c r="C973" s="14">
        <f>VLOOKUP(A973,WN!$A$2:$F$2001,2,false)</f>
        <v>45387</v>
      </c>
      <c r="D973" s="15">
        <f>SUMIFS(WN!$F$2:$F$2001,WN!$A$2:$A$2001,A973)</f>
        <v>110</v>
      </c>
    </row>
    <row r="974">
      <c r="A974" s="13" t="str">
        <f>IFERROR(__xludf.DUMMYFUNCTION("""COMPUTED_VALUE"""),"ORDER1028")</f>
        <v>ORDER1028</v>
      </c>
      <c r="B974" s="13" t="str">
        <f>VLOOKUP(A974,WN!$A$2:$C$2001,3,false)</f>
        <v>CUST1520</v>
      </c>
      <c r="C974" s="14">
        <f>VLOOKUP(A974,WN!$A$2:$F$2001,2,false)</f>
        <v>45387</v>
      </c>
      <c r="D974" s="15">
        <f>SUMIFS(WN!$F$2:$F$2001,WN!$A$2:$A$2001,A974)</f>
        <v>325</v>
      </c>
    </row>
    <row r="975">
      <c r="A975" s="13" t="str">
        <f>IFERROR(__xludf.DUMMYFUNCTION("""COMPUTED_VALUE"""),"ORDER1027")</f>
        <v>ORDER1027</v>
      </c>
      <c r="B975" s="13" t="str">
        <f>VLOOKUP(A975,WN!$A$2:$C$2001,3,false)</f>
        <v>CUST6669</v>
      </c>
      <c r="C975" s="14">
        <f>VLOOKUP(A975,WN!$A$2:$F$2001,2,false)</f>
        <v>45387</v>
      </c>
      <c r="D975" s="15">
        <f>SUMIFS(WN!$F$2:$F$2001,WN!$A$2:$A$2001,A975)</f>
        <v>40</v>
      </c>
    </row>
    <row r="976">
      <c r="A976" s="13" t="str">
        <f>IFERROR(__xludf.DUMMYFUNCTION("""COMPUTED_VALUE"""),"ORDER1026")</f>
        <v>ORDER1026</v>
      </c>
      <c r="B976" s="13" t="str">
        <f>VLOOKUP(A976,WN!$A$2:$C$2001,3,false)</f>
        <v>CUST8836</v>
      </c>
      <c r="C976" s="14">
        <f>VLOOKUP(A976,WN!$A$2:$F$2001,2,false)</f>
        <v>45387</v>
      </c>
      <c r="D976" s="15">
        <f>SUMIFS(WN!$F$2:$F$2001,WN!$A$2:$A$2001,A976)</f>
        <v>52.5</v>
      </c>
    </row>
    <row r="977">
      <c r="A977" s="13" t="str">
        <f>IFERROR(__xludf.DUMMYFUNCTION("""COMPUTED_VALUE"""),"ORDER1025")</f>
        <v>ORDER1025</v>
      </c>
      <c r="B977" s="13" t="str">
        <f>VLOOKUP(A977,WN!$A$2:$C$2001,3,false)</f>
        <v>CUST7626</v>
      </c>
      <c r="C977" s="14">
        <f>VLOOKUP(A977,WN!$A$2:$F$2001,2,false)</f>
        <v>45387</v>
      </c>
      <c r="D977" s="15">
        <f>SUMIFS(WN!$F$2:$F$2001,WN!$A$2:$A$2001,A977)</f>
        <v>310</v>
      </c>
    </row>
    <row r="978">
      <c r="A978" s="13" t="str">
        <f>IFERROR(__xludf.DUMMYFUNCTION("""COMPUTED_VALUE"""),"ORDER1024")</f>
        <v>ORDER1024</v>
      </c>
      <c r="B978" s="13" t="str">
        <f>VLOOKUP(A978,WN!$A$2:$C$2001,3,false)</f>
        <v>CUST4759</v>
      </c>
      <c r="C978" s="14">
        <f>VLOOKUP(A978,WN!$A$2:$F$2001,2,false)</f>
        <v>45386</v>
      </c>
      <c r="D978" s="15">
        <f>SUMIFS(WN!$F$2:$F$2001,WN!$A$2:$A$2001,A978)</f>
        <v>97.5</v>
      </c>
    </row>
    <row r="979">
      <c r="A979" s="13" t="str">
        <f>IFERROR(__xludf.DUMMYFUNCTION("""COMPUTED_VALUE"""),"ORDER1023")</f>
        <v>ORDER1023</v>
      </c>
      <c r="B979" s="13" t="str">
        <f>VLOOKUP(A979,WN!$A$2:$C$2001,3,false)</f>
        <v>CUST9148</v>
      </c>
      <c r="C979" s="14">
        <f>VLOOKUP(A979,WN!$A$2:$F$2001,2,false)</f>
        <v>45386</v>
      </c>
      <c r="D979" s="15">
        <f>SUMIFS(WN!$F$2:$F$2001,WN!$A$2:$A$2001,A979)</f>
        <v>105</v>
      </c>
    </row>
    <row r="980">
      <c r="A980" s="13" t="str">
        <f>IFERROR(__xludf.DUMMYFUNCTION("""COMPUTED_VALUE"""),"ORDER1022")</f>
        <v>ORDER1022</v>
      </c>
      <c r="B980" s="13" t="str">
        <f>VLOOKUP(A980,WN!$A$2:$C$2001,3,false)</f>
        <v>CUST4371</v>
      </c>
      <c r="C980" s="14">
        <f>VLOOKUP(A980,WN!$A$2:$F$2001,2,false)</f>
        <v>45386</v>
      </c>
      <c r="D980" s="15">
        <f>SUMIFS(WN!$F$2:$F$2001,WN!$A$2:$A$2001,A980)</f>
        <v>70</v>
      </c>
    </row>
    <row r="981">
      <c r="A981" s="13" t="str">
        <f>IFERROR(__xludf.DUMMYFUNCTION("""COMPUTED_VALUE"""),"ORDER1021")</f>
        <v>ORDER1021</v>
      </c>
      <c r="B981" s="13" t="str">
        <f>VLOOKUP(A981,WN!$A$2:$C$2001,3,false)</f>
        <v>CUST7921</v>
      </c>
      <c r="C981" s="14">
        <f>VLOOKUP(A981,WN!$A$2:$F$2001,2,false)</f>
        <v>45386</v>
      </c>
      <c r="D981" s="15">
        <f>SUMIFS(WN!$F$2:$F$2001,WN!$A$2:$A$2001,A981)</f>
        <v>140</v>
      </c>
    </row>
    <row r="982">
      <c r="A982" s="13" t="str">
        <f>IFERROR(__xludf.DUMMYFUNCTION("""COMPUTED_VALUE"""),"ORDER1020")</f>
        <v>ORDER1020</v>
      </c>
      <c r="B982" s="13" t="str">
        <f>VLOOKUP(A982,WN!$A$2:$C$2001,3,false)</f>
        <v>CUST4923</v>
      </c>
      <c r="C982" s="14">
        <f>VLOOKUP(A982,WN!$A$2:$F$2001,2,false)</f>
        <v>45386</v>
      </c>
      <c r="D982" s="15">
        <f>SUMIFS(WN!$F$2:$F$2001,WN!$A$2:$A$2001,A982)</f>
        <v>80</v>
      </c>
    </row>
    <row r="983">
      <c r="A983" s="13" t="str">
        <f>IFERROR(__xludf.DUMMYFUNCTION("""COMPUTED_VALUE"""),"ORDER1019")</f>
        <v>ORDER1019</v>
      </c>
      <c r="B983" s="13" t="str">
        <f>VLOOKUP(A983,WN!$A$2:$C$2001,3,false)</f>
        <v>CUST9409</v>
      </c>
      <c r="C983" s="14">
        <f>VLOOKUP(A983,WN!$A$2:$F$2001,2,false)</f>
        <v>45386</v>
      </c>
      <c r="D983" s="15">
        <f>SUMIFS(WN!$F$2:$F$2001,WN!$A$2:$A$2001,A983)</f>
        <v>70</v>
      </c>
    </row>
    <row r="984">
      <c r="A984" s="13" t="str">
        <f>IFERROR(__xludf.DUMMYFUNCTION("""COMPUTED_VALUE"""),"ORDER1018")</f>
        <v>ORDER1018</v>
      </c>
      <c r="B984" s="13" t="str">
        <f>VLOOKUP(A984,WN!$A$2:$C$2001,3,false)</f>
        <v>CUST8449</v>
      </c>
      <c r="C984" s="14">
        <f>VLOOKUP(A984,WN!$A$2:$F$2001,2,false)</f>
        <v>45385</v>
      </c>
      <c r="D984" s="15">
        <f>SUMIFS(WN!$F$2:$F$2001,WN!$A$2:$A$2001,A984)</f>
        <v>325</v>
      </c>
    </row>
    <row r="985">
      <c r="A985" s="13" t="str">
        <f>IFERROR(__xludf.DUMMYFUNCTION("""COMPUTED_VALUE"""),"ORDER1017")</f>
        <v>ORDER1017</v>
      </c>
      <c r="B985" s="13" t="str">
        <f>VLOOKUP(A985,WN!$A$2:$C$2001,3,false)</f>
        <v>CUST1879</v>
      </c>
      <c r="C985" s="14">
        <f>VLOOKUP(A985,WN!$A$2:$F$2001,2,false)</f>
        <v>45385</v>
      </c>
      <c r="D985" s="15">
        <f>SUMIFS(WN!$F$2:$F$2001,WN!$A$2:$A$2001,A985)</f>
        <v>55</v>
      </c>
    </row>
    <row r="986">
      <c r="A986" s="13" t="str">
        <f>IFERROR(__xludf.DUMMYFUNCTION("""COMPUTED_VALUE"""),"ORDER1016")</f>
        <v>ORDER1016</v>
      </c>
      <c r="B986" s="13" t="str">
        <f>VLOOKUP(A986,WN!$A$2:$C$2001,3,false)</f>
        <v>CUST6228</v>
      </c>
      <c r="C986" s="14">
        <f>VLOOKUP(A986,WN!$A$2:$F$2001,2,false)</f>
        <v>45385</v>
      </c>
      <c r="D986" s="15">
        <f>SUMIFS(WN!$F$2:$F$2001,WN!$A$2:$A$2001,A986)</f>
        <v>52.5</v>
      </c>
    </row>
    <row r="987">
      <c r="A987" s="13" t="str">
        <f>IFERROR(__xludf.DUMMYFUNCTION("""COMPUTED_VALUE"""),"ORDER1015")</f>
        <v>ORDER1015</v>
      </c>
      <c r="B987" s="13" t="str">
        <f>VLOOKUP(A987,WN!$A$2:$C$2001,3,false)</f>
        <v>CUST2982</v>
      </c>
      <c r="C987" s="14">
        <f>VLOOKUP(A987,WN!$A$2:$F$2001,2,false)</f>
        <v>45385</v>
      </c>
      <c r="D987" s="15">
        <f>SUMIFS(WN!$F$2:$F$2001,WN!$A$2:$A$2001,A987)</f>
        <v>185</v>
      </c>
    </row>
    <row r="988">
      <c r="A988" s="13" t="str">
        <f>IFERROR(__xludf.DUMMYFUNCTION("""COMPUTED_VALUE"""),"ORDER1014")</f>
        <v>ORDER1014</v>
      </c>
      <c r="B988" s="13" t="str">
        <f>VLOOKUP(A988,WN!$A$2:$C$2001,3,false)</f>
        <v>CUST9276</v>
      </c>
      <c r="C988" s="14">
        <f>VLOOKUP(A988,WN!$A$2:$F$2001,2,false)</f>
        <v>45385</v>
      </c>
      <c r="D988" s="15">
        <f>SUMIFS(WN!$F$2:$F$2001,WN!$A$2:$A$2001,A988)</f>
        <v>120</v>
      </c>
    </row>
    <row r="989">
      <c r="A989" s="13" t="str">
        <f>IFERROR(__xludf.DUMMYFUNCTION("""COMPUTED_VALUE"""),"ORDER1013")</f>
        <v>ORDER1013</v>
      </c>
      <c r="B989" s="13" t="str">
        <f>VLOOKUP(A989,WN!$A$2:$C$2001,3,false)</f>
        <v>CUST4164</v>
      </c>
      <c r="C989" s="14">
        <f>VLOOKUP(A989,WN!$A$2:$F$2001,2,false)</f>
        <v>45385</v>
      </c>
      <c r="D989" s="15">
        <f>SUMIFS(WN!$F$2:$F$2001,WN!$A$2:$A$2001,A989)</f>
        <v>150</v>
      </c>
    </row>
    <row r="990">
      <c r="A990" s="13" t="str">
        <f>IFERROR(__xludf.DUMMYFUNCTION("""COMPUTED_VALUE"""),"ORDER1012")</f>
        <v>ORDER1012</v>
      </c>
      <c r="B990" s="13" t="str">
        <f>VLOOKUP(A990,WN!$A$2:$C$2001,3,false)</f>
        <v>CUST9821</v>
      </c>
      <c r="C990" s="14">
        <f>VLOOKUP(A990,WN!$A$2:$F$2001,2,false)</f>
        <v>45384</v>
      </c>
      <c r="D990" s="15">
        <f>SUMIFS(WN!$F$2:$F$2001,WN!$A$2:$A$2001,A990)</f>
        <v>90</v>
      </c>
    </row>
    <row r="991">
      <c r="A991" s="13" t="str">
        <f>IFERROR(__xludf.DUMMYFUNCTION("""COMPUTED_VALUE"""),"ORDER1011")</f>
        <v>ORDER1011</v>
      </c>
      <c r="B991" s="13" t="str">
        <f>VLOOKUP(A991,WN!$A$2:$C$2001,3,false)</f>
        <v>CUST8135</v>
      </c>
      <c r="C991" s="14">
        <f>VLOOKUP(A991,WN!$A$2:$F$2001,2,false)</f>
        <v>45384</v>
      </c>
      <c r="D991" s="15">
        <f>SUMIFS(WN!$F$2:$F$2001,WN!$A$2:$A$2001,A991)</f>
        <v>140</v>
      </c>
    </row>
    <row r="992">
      <c r="A992" s="13" t="str">
        <f>IFERROR(__xludf.DUMMYFUNCTION("""COMPUTED_VALUE"""),"ORDER1010")</f>
        <v>ORDER1010</v>
      </c>
      <c r="B992" s="13" t="str">
        <f>VLOOKUP(A992,WN!$A$2:$C$2001,3,false)</f>
        <v>CUST3846</v>
      </c>
      <c r="C992" s="14">
        <f>VLOOKUP(A992,WN!$A$2:$F$2001,2,false)</f>
        <v>45384</v>
      </c>
      <c r="D992" s="15">
        <f>SUMIFS(WN!$F$2:$F$2001,WN!$A$2:$A$2001,A992)</f>
        <v>100</v>
      </c>
    </row>
    <row r="993">
      <c r="A993" s="13" t="str">
        <f>IFERROR(__xludf.DUMMYFUNCTION("""COMPUTED_VALUE"""),"ORDER1009")</f>
        <v>ORDER1009</v>
      </c>
      <c r="B993" s="13" t="str">
        <f>VLOOKUP(A993,WN!$A$2:$C$2001,3,false)</f>
        <v>CUST4729</v>
      </c>
      <c r="C993" s="14">
        <f>VLOOKUP(A993,WN!$A$2:$F$2001,2,false)</f>
        <v>45384</v>
      </c>
      <c r="D993" s="15">
        <f>SUMIFS(WN!$F$2:$F$2001,WN!$A$2:$A$2001,A993)</f>
        <v>110</v>
      </c>
    </row>
    <row r="994">
      <c r="A994" s="13" t="str">
        <f>IFERROR(__xludf.DUMMYFUNCTION("""COMPUTED_VALUE"""),"ORDER1008")</f>
        <v>ORDER1008</v>
      </c>
      <c r="B994" s="13" t="str">
        <f>VLOOKUP(A994,WN!$A$2:$C$2001,3,false)</f>
        <v>CUST8381</v>
      </c>
      <c r="C994" s="14">
        <f>VLOOKUP(A994,WN!$A$2:$F$2001,2,false)</f>
        <v>45384</v>
      </c>
      <c r="D994" s="15">
        <f>SUMIFS(WN!$F$2:$F$2001,WN!$A$2:$A$2001,A994)</f>
        <v>200</v>
      </c>
    </row>
    <row r="995">
      <c r="A995" s="13" t="str">
        <f>IFERROR(__xludf.DUMMYFUNCTION("""COMPUTED_VALUE"""),"ORDER1007")</f>
        <v>ORDER1007</v>
      </c>
      <c r="B995" s="13" t="str">
        <f>VLOOKUP(A995,WN!$A$2:$C$2001,3,false)</f>
        <v>CUST5905</v>
      </c>
      <c r="C995" s="14">
        <f>VLOOKUP(A995,WN!$A$2:$F$2001,2,false)</f>
        <v>45384</v>
      </c>
      <c r="D995" s="15">
        <f>SUMIFS(WN!$F$2:$F$2001,WN!$A$2:$A$2001,A995)</f>
        <v>40</v>
      </c>
    </row>
    <row r="996">
      <c r="A996" s="13" t="str">
        <f>IFERROR(__xludf.DUMMYFUNCTION("""COMPUTED_VALUE"""),"ORDER1006")</f>
        <v>ORDER1006</v>
      </c>
      <c r="B996" s="13" t="str">
        <f>VLOOKUP(A996,WN!$A$2:$C$2001,3,false)</f>
        <v>CUST4291</v>
      </c>
      <c r="C996" s="14">
        <f>VLOOKUP(A996,WN!$A$2:$F$2001,2,false)</f>
        <v>45384</v>
      </c>
      <c r="D996" s="15">
        <f>SUMIFS(WN!$F$2:$F$2001,WN!$A$2:$A$2001,A996)</f>
        <v>65</v>
      </c>
    </row>
    <row r="997">
      <c r="A997" s="13" t="str">
        <f>IFERROR(__xludf.DUMMYFUNCTION("""COMPUTED_VALUE"""),"ORDER1005")</f>
        <v>ORDER1005</v>
      </c>
      <c r="B997" s="13" t="str">
        <f>VLOOKUP(A997,WN!$A$2:$C$2001,3,false)</f>
        <v>CUST8311</v>
      </c>
      <c r="C997" s="14">
        <f>VLOOKUP(A997,WN!$A$2:$F$2001,2,false)</f>
        <v>45383</v>
      </c>
      <c r="D997" s="15">
        <f>SUMIFS(WN!$F$2:$F$2001,WN!$A$2:$A$2001,A997)</f>
        <v>245</v>
      </c>
    </row>
    <row r="998">
      <c r="A998" s="13" t="str">
        <f>IFERROR(__xludf.DUMMYFUNCTION("""COMPUTED_VALUE"""),"ORDER1004")</f>
        <v>ORDER1004</v>
      </c>
      <c r="B998" s="13" t="str">
        <f>VLOOKUP(A998,WN!$A$2:$C$2001,3,false)</f>
        <v>CUST7322</v>
      </c>
      <c r="C998" s="14">
        <f>VLOOKUP(A998,WN!$A$2:$F$2001,2,false)</f>
        <v>45383</v>
      </c>
      <c r="D998" s="15">
        <f>SUMIFS(WN!$F$2:$F$2001,WN!$A$2:$A$2001,A998)</f>
        <v>97.5</v>
      </c>
    </row>
    <row r="999">
      <c r="A999" s="13" t="str">
        <f>IFERROR(__xludf.DUMMYFUNCTION("""COMPUTED_VALUE"""),"ORDER1003")</f>
        <v>ORDER1003</v>
      </c>
      <c r="B999" s="13" t="str">
        <f>VLOOKUP(A999,WN!$A$2:$C$2001,3,false)</f>
        <v>CUST4614</v>
      </c>
      <c r="C999" s="14">
        <f>VLOOKUP(A999,WN!$A$2:$F$2001,2,false)</f>
        <v>45383</v>
      </c>
      <c r="D999" s="15">
        <f>SUMIFS(WN!$F$2:$F$2001,WN!$A$2:$A$2001,A999)</f>
        <v>105</v>
      </c>
    </row>
    <row r="1000">
      <c r="A1000" s="13" t="str">
        <f>IFERROR(__xludf.DUMMYFUNCTION("""COMPUTED_VALUE"""),"ORDER1002")</f>
        <v>ORDER1002</v>
      </c>
      <c r="B1000" s="13" t="str">
        <f>VLOOKUP(A1000,WN!$A$2:$C$2001,3,false)</f>
        <v>CUST9288</v>
      </c>
      <c r="C1000" s="14">
        <f>VLOOKUP(A1000,WN!$A$2:$F$2001,2,false)</f>
        <v>45383</v>
      </c>
      <c r="D1000" s="15">
        <f>SUMIFS(WN!$F$2:$F$2001,WN!$A$2:$A$2001,A1000)</f>
        <v>70</v>
      </c>
    </row>
    <row r="1001">
      <c r="A1001" s="13" t="str">
        <f>IFERROR(__xludf.DUMMYFUNCTION("""COMPUTED_VALUE"""),"ORDER1001")</f>
        <v>ORDER1001</v>
      </c>
      <c r="B1001" s="13" t="str">
        <f>VLOOKUP(A1001,WN!$A$2:$C$2001,3,false)</f>
        <v>CUST7753</v>
      </c>
      <c r="C1001" s="14">
        <f>VLOOKUP(A1001,WN!$A$2:$F$2001,2,false)</f>
        <v>45383</v>
      </c>
      <c r="D1001" s="15">
        <f>SUMIFS(WN!$F$2:$F$2001,WN!$A$2:$A$2001,A1001)</f>
        <v>230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13"/>
  </cols>
  <sheetData>
    <row r="1">
      <c r="A1" s="23" t="s">
        <v>2046</v>
      </c>
      <c r="C1" s="13"/>
      <c r="D1" s="13"/>
      <c r="E1" s="13"/>
      <c r="F1" s="13"/>
      <c r="G1" s="13"/>
      <c r="H1" s="13"/>
      <c r="I1" s="13"/>
      <c r="J1" s="13"/>
      <c r="K1" s="13"/>
      <c r="L1" s="13"/>
      <c r="M1" s="13"/>
      <c r="N1" s="13"/>
      <c r="O1" s="13"/>
      <c r="P1" s="13"/>
      <c r="Q1" s="13"/>
      <c r="R1" s="13"/>
      <c r="S1" s="13"/>
      <c r="T1" s="13"/>
      <c r="U1" s="13"/>
      <c r="V1" s="13"/>
      <c r="W1" s="13"/>
      <c r="X1" s="13"/>
      <c r="Y1" s="13"/>
      <c r="Z1" s="13"/>
    </row>
    <row r="2">
      <c r="A2" s="19" t="s">
        <v>2047</v>
      </c>
      <c r="B2" s="24">
        <f>SUM(WN!$F$2:$F$2001)</f>
        <v>124502.5</v>
      </c>
      <c r="C2" s="13"/>
      <c r="D2" s="13"/>
      <c r="E2" s="13"/>
      <c r="F2" s="13"/>
      <c r="G2" s="13"/>
      <c r="H2" s="13"/>
      <c r="I2" s="13"/>
      <c r="J2" s="13"/>
      <c r="K2" s="13"/>
      <c r="L2" s="13"/>
      <c r="M2" s="13"/>
      <c r="N2" s="13"/>
      <c r="O2" s="13"/>
      <c r="P2" s="13"/>
      <c r="Q2" s="13"/>
      <c r="R2" s="13"/>
      <c r="S2" s="13"/>
      <c r="T2" s="13"/>
      <c r="U2" s="13"/>
      <c r="V2" s="13"/>
      <c r="W2" s="13"/>
      <c r="X2" s="13"/>
      <c r="Y2" s="13"/>
      <c r="Z2" s="13"/>
    </row>
    <row r="3">
      <c r="A3" s="19" t="s">
        <v>2048</v>
      </c>
      <c r="B3" s="25">
        <f>B2/COUNTA('Order Data'!$A$2:$A$1001)</f>
        <v>124.5025</v>
      </c>
      <c r="C3" s="13"/>
      <c r="D3" s="13"/>
      <c r="E3" s="13"/>
      <c r="F3" s="13"/>
      <c r="G3" s="13"/>
      <c r="H3" s="13"/>
      <c r="I3" s="13"/>
      <c r="J3" s="13"/>
      <c r="K3" s="13"/>
      <c r="L3" s="13"/>
      <c r="M3" s="13"/>
      <c r="N3" s="13"/>
      <c r="O3" s="13"/>
      <c r="P3" s="13"/>
      <c r="Q3" s="13"/>
      <c r="R3" s="13"/>
      <c r="S3" s="13"/>
      <c r="T3" s="13"/>
      <c r="U3" s="13"/>
      <c r="V3" s="13"/>
      <c r="W3" s="13"/>
      <c r="X3" s="13"/>
      <c r="Y3" s="13"/>
      <c r="Z3" s="13"/>
    </row>
    <row r="4">
      <c r="A4" s="19" t="s">
        <v>2049</v>
      </c>
      <c r="B4" s="13">
        <f>IFERROR(__xludf.DUMMYFUNCTION("COUNTA(UNIQUE('Order Data'!$B$2:$B$1001))"),158.0)</f>
        <v>158</v>
      </c>
      <c r="C4" s="13"/>
      <c r="D4" s="13"/>
      <c r="E4" s="13"/>
      <c r="F4" s="13"/>
      <c r="G4" s="13"/>
      <c r="H4" s="13"/>
      <c r="I4" s="13"/>
      <c r="J4" s="13"/>
      <c r="K4" s="13"/>
      <c r="L4" s="13"/>
      <c r="M4" s="13"/>
      <c r="N4" s="13"/>
      <c r="O4" s="13"/>
      <c r="P4" s="13"/>
      <c r="Q4" s="13"/>
      <c r="R4" s="13"/>
      <c r="S4" s="13"/>
      <c r="T4" s="13"/>
      <c r="U4" s="13"/>
      <c r="V4" s="13"/>
      <c r="W4" s="13"/>
      <c r="X4" s="13"/>
      <c r="Y4" s="13"/>
      <c r="Z4" s="13"/>
    </row>
    <row r="5">
      <c r="A5" s="19" t="s">
        <v>2050</v>
      </c>
      <c r="B5" s="13">
        <f>IFERROR(__xludf.DUMMYFUNCTION("COUNTA(UNIQUE(WN!$D$2:$D$2001))"),20.0)</f>
        <v>20</v>
      </c>
      <c r="C5" s="13"/>
      <c r="D5" s="13"/>
      <c r="E5" s="13"/>
      <c r="F5" s="13"/>
      <c r="G5" s="13"/>
      <c r="H5" s="13"/>
      <c r="I5" s="13"/>
      <c r="J5" s="13"/>
      <c r="K5" s="13"/>
      <c r="L5" s="13"/>
      <c r="M5" s="13"/>
      <c r="N5" s="13"/>
      <c r="O5" s="13"/>
      <c r="P5" s="13"/>
      <c r="Q5" s="13"/>
      <c r="R5" s="13"/>
      <c r="S5" s="13"/>
      <c r="T5" s="13"/>
      <c r="U5" s="13"/>
      <c r="V5" s="13"/>
      <c r="W5" s="13"/>
      <c r="X5" s="13"/>
      <c r="Y5" s="13"/>
      <c r="Z5" s="13"/>
    </row>
    <row r="6">
      <c r="A6" s="19" t="s">
        <v>2051</v>
      </c>
      <c r="B6" s="14">
        <f>MIN('Order Data'!$C$2:$C$1001)</f>
        <v>45383</v>
      </c>
      <c r="C6" s="13"/>
      <c r="D6" s="13"/>
      <c r="E6" s="13"/>
      <c r="F6" s="13"/>
      <c r="G6" s="13"/>
      <c r="H6" s="13"/>
      <c r="I6" s="13"/>
      <c r="J6" s="13"/>
      <c r="K6" s="13"/>
      <c r="L6" s="13"/>
      <c r="M6" s="13"/>
      <c r="N6" s="13"/>
      <c r="O6" s="13"/>
      <c r="P6" s="13"/>
      <c r="Q6" s="13"/>
      <c r="R6" s="13"/>
      <c r="S6" s="13"/>
      <c r="T6" s="13"/>
      <c r="U6" s="13"/>
      <c r="V6" s="13"/>
      <c r="W6" s="13"/>
      <c r="X6" s="13"/>
      <c r="Y6" s="13"/>
      <c r="Z6" s="13"/>
    </row>
    <row r="7">
      <c r="A7" s="19" t="s">
        <v>2052</v>
      </c>
      <c r="B7" s="14">
        <f>MAX('Order Data'!$C$2:$C$1001)</f>
        <v>45457</v>
      </c>
      <c r="C7" s="13"/>
      <c r="D7" s="13"/>
      <c r="E7" s="13"/>
      <c r="F7" s="13"/>
      <c r="G7" s="13"/>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1:B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16.5"/>
    <col customWidth="1" min="4" max="4" width="23.0"/>
    <col customWidth="1" min="5" max="5" width="16.5"/>
  </cols>
  <sheetData>
    <row r="1">
      <c r="A1" s="23" t="s">
        <v>2053</v>
      </c>
      <c r="F1" s="13"/>
      <c r="G1" s="13"/>
      <c r="H1" s="13"/>
      <c r="I1" s="13"/>
      <c r="J1" s="13"/>
      <c r="K1" s="13"/>
      <c r="L1" s="13"/>
      <c r="M1" s="13"/>
      <c r="N1" s="13"/>
      <c r="O1" s="13"/>
      <c r="P1" s="13"/>
      <c r="Q1" s="13"/>
      <c r="R1" s="13"/>
      <c r="S1" s="13"/>
      <c r="T1" s="13"/>
      <c r="U1" s="13"/>
      <c r="V1" s="13"/>
      <c r="W1" s="13"/>
      <c r="X1" s="13"/>
      <c r="Y1" s="13"/>
      <c r="Z1" s="13"/>
    </row>
    <row r="2">
      <c r="A2" s="22" t="s">
        <v>2054</v>
      </c>
      <c r="B2" s="22" t="s">
        <v>2045</v>
      </c>
      <c r="C2" s="22" t="s">
        <v>2055</v>
      </c>
      <c r="D2" s="22" t="s">
        <v>2056</v>
      </c>
      <c r="E2" s="22" t="s">
        <v>2057</v>
      </c>
      <c r="F2" s="13"/>
      <c r="G2" s="13"/>
      <c r="H2" s="13"/>
      <c r="I2" s="13"/>
      <c r="J2" s="13"/>
      <c r="K2" s="13"/>
      <c r="L2" s="13"/>
      <c r="M2" s="13"/>
      <c r="N2" s="13"/>
      <c r="O2" s="13"/>
      <c r="P2" s="13"/>
      <c r="Q2" s="13"/>
      <c r="R2" s="13"/>
      <c r="S2" s="13"/>
      <c r="T2" s="13"/>
      <c r="U2" s="13"/>
      <c r="V2" s="13"/>
      <c r="W2" s="13"/>
      <c r="X2" s="13"/>
      <c r="Y2" s="13"/>
      <c r="Z2" s="13"/>
    </row>
    <row r="3">
      <c r="A3" s="13" t="str">
        <f>IFERROR(__xludf.DUMMYFUNCTION("UNIQUE('Order Data'!$B$2:$B$1001)"),"CUST8814")</f>
        <v>CUST8814</v>
      </c>
      <c r="B3" s="13">
        <f>SUMIFS('Order Data'!$D$2:$D$1001,'Order Data'!$B$2:$B$1001,A3)</f>
        <v>3102.5</v>
      </c>
      <c r="C3" s="13">
        <f>COUNTIFS('Order Data'!$B$2:$B$1001,A3)</f>
        <v>24</v>
      </c>
      <c r="D3" s="13" t="str">
        <f t="shared" ref="D3:D160" si="1">IF(C3&gt;=10,"Prime Customers","Casual Customers")</f>
        <v>Prime Customers</v>
      </c>
      <c r="E3" s="13">
        <f t="shared" ref="E3:E160" si="2">RANK(C3,$C$3:$C$160)</f>
        <v>2</v>
      </c>
      <c r="F3" s="13"/>
      <c r="G3" s="13"/>
      <c r="H3" s="13"/>
      <c r="I3" s="13"/>
      <c r="J3" s="13"/>
      <c r="K3" s="13"/>
      <c r="L3" s="13"/>
      <c r="M3" s="13"/>
      <c r="N3" s="13"/>
      <c r="O3" s="13"/>
      <c r="P3" s="13"/>
      <c r="Q3" s="13"/>
      <c r="R3" s="13"/>
      <c r="S3" s="13"/>
      <c r="T3" s="13"/>
      <c r="U3" s="13"/>
      <c r="V3" s="13"/>
      <c r="W3" s="13"/>
      <c r="X3" s="13"/>
      <c r="Y3" s="13"/>
      <c r="Z3" s="13"/>
    </row>
    <row r="4">
      <c r="A4" s="13" t="str">
        <f>IFERROR(__xludf.DUMMYFUNCTION("""COMPUTED_VALUE"""),"CUST2188")</f>
        <v>CUST2188</v>
      </c>
      <c r="B4" s="13">
        <f>SUMIFS('Order Data'!$D$2:$D$1001,'Order Data'!$B$2:$B$1001,A4)</f>
        <v>2835</v>
      </c>
      <c r="C4" s="13">
        <f>COUNTIFS('Order Data'!$B$2:$B$1001,A4)</f>
        <v>23</v>
      </c>
      <c r="D4" s="13" t="str">
        <f t="shared" si="1"/>
        <v>Prime Customers</v>
      </c>
      <c r="E4" s="13">
        <f t="shared" si="2"/>
        <v>4</v>
      </c>
      <c r="F4" s="13"/>
      <c r="G4" s="13"/>
      <c r="H4" s="13"/>
      <c r="I4" s="13"/>
      <c r="J4" s="13"/>
      <c r="K4" s="13"/>
      <c r="L4" s="13"/>
      <c r="M4" s="13"/>
      <c r="N4" s="13"/>
      <c r="O4" s="13"/>
      <c r="P4" s="13"/>
      <c r="Q4" s="13"/>
      <c r="R4" s="13"/>
      <c r="S4" s="13"/>
      <c r="T4" s="13"/>
      <c r="U4" s="13"/>
      <c r="V4" s="13"/>
      <c r="W4" s="13"/>
      <c r="X4" s="13"/>
      <c r="Y4" s="13"/>
      <c r="Z4" s="13"/>
    </row>
    <row r="5">
      <c r="A5" s="13" t="str">
        <f>IFERROR(__xludf.DUMMYFUNCTION("""COMPUTED_VALUE"""),"CUST4271")</f>
        <v>CUST4271</v>
      </c>
      <c r="B5" s="13">
        <f>SUMIFS('Order Data'!$D$2:$D$1001,'Order Data'!$B$2:$B$1001,A5)</f>
        <v>1515</v>
      </c>
      <c r="C5" s="13">
        <f>COUNTIFS('Order Data'!$B$2:$B$1001,A5)</f>
        <v>12</v>
      </c>
      <c r="D5" s="13" t="str">
        <f t="shared" si="1"/>
        <v>Prime Customers</v>
      </c>
      <c r="E5" s="13">
        <f t="shared" si="2"/>
        <v>23</v>
      </c>
      <c r="F5" s="13"/>
      <c r="G5" s="13"/>
      <c r="H5" s="13"/>
      <c r="I5" s="13"/>
      <c r="J5" s="13"/>
      <c r="K5" s="13"/>
      <c r="L5" s="13"/>
      <c r="M5" s="13"/>
      <c r="N5" s="13"/>
      <c r="O5" s="13"/>
      <c r="P5" s="13"/>
      <c r="Q5" s="13"/>
      <c r="R5" s="13"/>
      <c r="S5" s="13"/>
      <c r="T5" s="13"/>
      <c r="U5" s="13"/>
      <c r="V5" s="13"/>
      <c r="W5" s="13"/>
      <c r="X5" s="13"/>
      <c r="Y5" s="13"/>
      <c r="Z5" s="13"/>
    </row>
    <row r="6">
      <c r="A6" s="13" t="str">
        <f>IFERROR(__xludf.DUMMYFUNCTION("""COMPUTED_VALUE"""),"CUST4759")</f>
        <v>CUST4759</v>
      </c>
      <c r="B6" s="13">
        <f>SUMIFS('Order Data'!$D$2:$D$1001,'Order Data'!$B$2:$B$1001,A6)</f>
        <v>2572.5</v>
      </c>
      <c r="C6" s="13">
        <f>COUNTIFS('Order Data'!$B$2:$B$1001,A6)</f>
        <v>20</v>
      </c>
      <c r="D6" s="13" t="str">
        <f t="shared" si="1"/>
        <v>Prime Customers</v>
      </c>
      <c r="E6" s="13">
        <f t="shared" si="2"/>
        <v>8</v>
      </c>
      <c r="F6" s="13"/>
      <c r="G6" s="13"/>
      <c r="H6" s="13"/>
      <c r="I6" s="13"/>
      <c r="J6" s="13"/>
      <c r="K6" s="13"/>
      <c r="L6" s="13"/>
      <c r="M6" s="13"/>
      <c r="N6" s="13"/>
      <c r="O6" s="13"/>
      <c r="P6" s="13"/>
      <c r="Q6" s="13"/>
      <c r="R6" s="13"/>
      <c r="S6" s="13"/>
      <c r="T6" s="13"/>
      <c r="U6" s="13"/>
      <c r="V6" s="13"/>
      <c r="W6" s="13"/>
      <c r="X6" s="13"/>
      <c r="Y6" s="13"/>
      <c r="Z6" s="13"/>
    </row>
    <row r="7">
      <c r="A7" s="13" t="str">
        <f>IFERROR(__xludf.DUMMYFUNCTION("""COMPUTED_VALUE"""),"CUST2970")</f>
        <v>CUST2970</v>
      </c>
      <c r="B7" s="13">
        <f>SUMIFS('Order Data'!$D$2:$D$1001,'Order Data'!$B$2:$B$1001,A7)</f>
        <v>3445</v>
      </c>
      <c r="C7" s="13">
        <f>COUNTIFS('Order Data'!$B$2:$B$1001,A7)</f>
        <v>25</v>
      </c>
      <c r="D7" s="13" t="str">
        <f t="shared" si="1"/>
        <v>Prime Customers</v>
      </c>
      <c r="E7" s="13">
        <f t="shared" si="2"/>
        <v>1</v>
      </c>
      <c r="F7" s="13"/>
      <c r="G7" s="13"/>
      <c r="H7" s="13"/>
      <c r="I7" s="13"/>
      <c r="J7" s="13"/>
      <c r="K7" s="13"/>
      <c r="L7" s="13"/>
      <c r="M7" s="13"/>
      <c r="N7" s="13"/>
      <c r="O7" s="13"/>
      <c r="P7" s="13"/>
      <c r="Q7" s="13"/>
      <c r="R7" s="13"/>
      <c r="S7" s="13"/>
      <c r="T7" s="13"/>
      <c r="U7" s="13"/>
      <c r="V7" s="13"/>
      <c r="W7" s="13"/>
      <c r="X7" s="13"/>
      <c r="Y7" s="13"/>
      <c r="Z7" s="13"/>
    </row>
    <row r="8">
      <c r="A8" s="13" t="str">
        <f>IFERROR(__xludf.DUMMYFUNCTION("""COMPUTED_VALUE"""),"CUST8355")</f>
        <v>CUST8355</v>
      </c>
      <c r="B8" s="13">
        <f>SUMIFS('Order Data'!$D$2:$D$1001,'Order Data'!$B$2:$B$1001,A8)</f>
        <v>1777.5</v>
      </c>
      <c r="C8" s="13">
        <f>COUNTIFS('Order Data'!$B$2:$B$1001,A8)</f>
        <v>12</v>
      </c>
      <c r="D8" s="13" t="str">
        <f t="shared" si="1"/>
        <v>Prime Customers</v>
      </c>
      <c r="E8" s="13">
        <f t="shared" si="2"/>
        <v>23</v>
      </c>
      <c r="F8" s="13"/>
      <c r="G8" s="13"/>
      <c r="H8" s="13"/>
      <c r="I8" s="13"/>
      <c r="J8" s="13"/>
      <c r="K8" s="13"/>
      <c r="L8" s="13"/>
      <c r="M8" s="13"/>
      <c r="N8" s="13"/>
      <c r="O8" s="13"/>
      <c r="P8" s="13"/>
      <c r="Q8" s="13"/>
      <c r="R8" s="13"/>
      <c r="S8" s="13"/>
      <c r="T8" s="13"/>
      <c r="U8" s="13"/>
      <c r="V8" s="13"/>
      <c r="W8" s="13"/>
      <c r="X8" s="13"/>
      <c r="Y8" s="13"/>
      <c r="Z8" s="13"/>
    </row>
    <row r="9">
      <c r="A9" s="13" t="str">
        <f>IFERROR(__xludf.DUMMYFUNCTION("""COMPUTED_VALUE"""),"CUST8317")</f>
        <v>CUST8317</v>
      </c>
      <c r="B9" s="13">
        <f>SUMIFS('Order Data'!$D$2:$D$1001,'Order Data'!$B$2:$B$1001,A9)</f>
        <v>1995</v>
      </c>
      <c r="C9" s="13">
        <f>COUNTIFS('Order Data'!$B$2:$B$1001,A9)</f>
        <v>17</v>
      </c>
      <c r="D9" s="13" t="str">
        <f t="shared" si="1"/>
        <v>Prime Customers</v>
      </c>
      <c r="E9" s="13">
        <f t="shared" si="2"/>
        <v>12</v>
      </c>
      <c r="F9" s="13"/>
      <c r="G9" s="13"/>
      <c r="H9" s="13"/>
      <c r="I9" s="13"/>
      <c r="J9" s="13"/>
      <c r="K9" s="13"/>
      <c r="L9" s="13"/>
      <c r="M9" s="13"/>
      <c r="N9" s="13"/>
      <c r="O9" s="13"/>
      <c r="P9" s="13"/>
      <c r="Q9" s="13"/>
      <c r="R9" s="13"/>
      <c r="S9" s="13"/>
      <c r="T9" s="13"/>
      <c r="U9" s="13"/>
      <c r="V9" s="13"/>
      <c r="W9" s="13"/>
      <c r="X9" s="13"/>
      <c r="Y9" s="13"/>
      <c r="Z9" s="13"/>
    </row>
    <row r="10">
      <c r="A10" s="13" t="str">
        <f>IFERROR(__xludf.DUMMYFUNCTION("""COMPUTED_VALUE"""),"CUST1509")</f>
        <v>CUST1509</v>
      </c>
      <c r="B10" s="13">
        <f>SUMIFS('Order Data'!$D$2:$D$1001,'Order Data'!$B$2:$B$1001,A10)</f>
        <v>2617.5</v>
      </c>
      <c r="C10" s="13">
        <f>COUNTIFS('Order Data'!$B$2:$B$1001,A10)</f>
        <v>22</v>
      </c>
      <c r="D10" s="13" t="str">
        <f t="shared" si="1"/>
        <v>Prime Customers</v>
      </c>
      <c r="E10" s="13">
        <f t="shared" si="2"/>
        <v>6</v>
      </c>
      <c r="F10" s="13"/>
      <c r="G10" s="13"/>
      <c r="H10" s="13"/>
      <c r="I10" s="13"/>
      <c r="J10" s="13"/>
      <c r="K10" s="13"/>
      <c r="L10" s="13"/>
      <c r="M10" s="13"/>
      <c r="N10" s="13"/>
      <c r="O10" s="13"/>
      <c r="P10" s="13"/>
      <c r="Q10" s="13"/>
      <c r="R10" s="13"/>
      <c r="S10" s="13"/>
      <c r="T10" s="13"/>
      <c r="U10" s="13"/>
      <c r="V10" s="13"/>
      <c r="W10" s="13"/>
      <c r="X10" s="13"/>
      <c r="Y10" s="13"/>
      <c r="Z10" s="13"/>
    </row>
    <row r="11">
      <c r="A11" s="13" t="str">
        <f>IFERROR(__xludf.DUMMYFUNCTION("""COMPUTED_VALUE"""),"CUST3384")</f>
        <v>CUST3384</v>
      </c>
      <c r="B11" s="13">
        <f>SUMIFS('Order Data'!$D$2:$D$1001,'Order Data'!$B$2:$B$1001,A11)</f>
        <v>2175</v>
      </c>
      <c r="C11" s="13">
        <f>COUNTIFS('Order Data'!$B$2:$B$1001,A11)</f>
        <v>18</v>
      </c>
      <c r="D11" s="13" t="str">
        <f t="shared" si="1"/>
        <v>Prime Customers</v>
      </c>
      <c r="E11" s="13">
        <f t="shared" si="2"/>
        <v>9</v>
      </c>
      <c r="F11" s="13"/>
      <c r="G11" s="13"/>
      <c r="H11" s="13"/>
      <c r="I11" s="13"/>
      <c r="J11" s="13"/>
      <c r="K11" s="13"/>
      <c r="L11" s="13"/>
      <c r="M11" s="13"/>
      <c r="N11" s="13"/>
      <c r="O11" s="13"/>
      <c r="P11" s="13"/>
      <c r="Q11" s="13"/>
      <c r="R11" s="13"/>
      <c r="S11" s="13"/>
      <c r="T11" s="13"/>
      <c r="U11" s="13"/>
      <c r="V11" s="13"/>
      <c r="W11" s="13"/>
      <c r="X11" s="13"/>
      <c r="Y11" s="13"/>
      <c r="Z11" s="13"/>
    </row>
    <row r="12">
      <c r="A12" s="13" t="str">
        <f>IFERROR(__xludf.DUMMYFUNCTION("""COMPUTED_VALUE"""),"CUST2658")</f>
        <v>CUST2658</v>
      </c>
      <c r="B12" s="13">
        <f>SUMIFS('Order Data'!$D$2:$D$1001,'Order Data'!$B$2:$B$1001,A12)</f>
        <v>2215</v>
      </c>
      <c r="C12" s="13">
        <f>COUNTIFS('Order Data'!$B$2:$B$1001,A12)</f>
        <v>17</v>
      </c>
      <c r="D12" s="13" t="str">
        <f t="shared" si="1"/>
        <v>Prime Customers</v>
      </c>
      <c r="E12" s="13">
        <f t="shared" si="2"/>
        <v>12</v>
      </c>
      <c r="F12" s="13"/>
      <c r="G12" s="13"/>
      <c r="H12" s="13"/>
      <c r="I12" s="13"/>
      <c r="J12" s="13"/>
      <c r="K12" s="13"/>
      <c r="L12" s="13"/>
      <c r="M12" s="13"/>
      <c r="N12" s="13"/>
      <c r="O12" s="13"/>
      <c r="P12" s="13"/>
      <c r="Q12" s="13"/>
      <c r="R12" s="13"/>
      <c r="S12" s="13"/>
      <c r="T12" s="13"/>
      <c r="U12" s="13"/>
      <c r="V12" s="13"/>
      <c r="W12" s="13"/>
      <c r="X12" s="13"/>
      <c r="Y12" s="13"/>
      <c r="Z12" s="13"/>
    </row>
    <row r="13">
      <c r="A13" s="13" t="str">
        <f>IFERROR(__xludf.DUMMYFUNCTION("""COMPUTED_VALUE"""),"CUST1520")</f>
        <v>CUST1520</v>
      </c>
      <c r="B13" s="13">
        <f>SUMIFS('Order Data'!$D$2:$D$1001,'Order Data'!$B$2:$B$1001,A13)</f>
        <v>1570</v>
      </c>
      <c r="C13" s="13">
        <f>COUNTIFS('Order Data'!$B$2:$B$1001,A13)</f>
        <v>10</v>
      </c>
      <c r="D13" s="13" t="str">
        <f t="shared" si="1"/>
        <v>Prime Customers</v>
      </c>
      <c r="E13" s="13">
        <f t="shared" si="2"/>
        <v>39</v>
      </c>
      <c r="F13" s="13"/>
      <c r="G13" s="13"/>
      <c r="H13" s="13"/>
      <c r="I13" s="13"/>
      <c r="J13" s="13"/>
      <c r="K13" s="13"/>
      <c r="L13" s="13"/>
      <c r="M13" s="13"/>
      <c r="N13" s="13"/>
      <c r="O13" s="13"/>
      <c r="P13" s="13"/>
      <c r="Q13" s="13"/>
      <c r="R13" s="13"/>
      <c r="S13" s="13"/>
      <c r="T13" s="13"/>
      <c r="U13" s="13"/>
      <c r="V13" s="13"/>
      <c r="W13" s="13"/>
      <c r="X13" s="13"/>
      <c r="Y13" s="13"/>
      <c r="Z13" s="13"/>
    </row>
    <row r="14">
      <c r="A14" s="13" t="str">
        <f>IFERROR(__xludf.DUMMYFUNCTION("""COMPUTED_VALUE"""),"CUST5670")</f>
        <v>CUST5670</v>
      </c>
      <c r="B14" s="13">
        <f>SUMIFS('Order Data'!$D$2:$D$1001,'Order Data'!$B$2:$B$1001,A14)</f>
        <v>1397.5</v>
      </c>
      <c r="C14" s="13">
        <f>COUNTIFS('Order Data'!$B$2:$B$1001,A14)</f>
        <v>11</v>
      </c>
      <c r="D14" s="13" t="str">
        <f t="shared" si="1"/>
        <v>Prime Customers</v>
      </c>
      <c r="E14" s="13">
        <f t="shared" si="2"/>
        <v>29</v>
      </c>
      <c r="F14" s="13"/>
      <c r="G14" s="13"/>
      <c r="H14" s="13"/>
      <c r="I14" s="13"/>
      <c r="J14" s="13"/>
      <c r="K14" s="13"/>
      <c r="L14" s="13"/>
      <c r="M14" s="13"/>
      <c r="N14" s="13"/>
      <c r="O14" s="13"/>
      <c r="P14" s="13"/>
      <c r="Q14" s="13"/>
      <c r="R14" s="13"/>
      <c r="S14" s="13"/>
      <c r="T14" s="13"/>
      <c r="U14" s="13"/>
      <c r="V14" s="13"/>
      <c r="W14" s="13"/>
      <c r="X14" s="13"/>
      <c r="Y14" s="13"/>
      <c r="Z14" s="13"/>
    </row>
    <row r="15">
      <c r="A15" s="13" t="str">
        <f>IFERROR(__xludf.DUMMYFUNCTION("""COMPUTED_VALUE"""),"CUST8724")</f>
        <v>CUST8724</v>
      </c>
      <c r="B15" s="13">
        <f>SUMIFS('Order Data'!$D$2:$D$1001,'Order Data'!$B$2:$B$1001,A15)</f>
        <v>955</v>
      </c>
      <c r="C15" s="13">
        <f>COUNTIFS('Order Data'!$B$2:$B$1001,A15)</f>
        <v>11</v>
      </c>
      <c r="D15" s="13" t="str">
        <f t="shared" si="1"/>
        <v>Prime Customers</v>
      </c>
      <c r="E15" s="13">
        <f t="shared" si="2"/>
        <v>29</v>
      </c>
      <c r="F15" s="13"/>
      <c r="G15" s="13"/>
      <c r="H15" s="13"/>
      <c r="I15" s="13"/>
      <c r="J15" s="13"/>
      <c r="K15" s="13"/>
      <c r="L15" s="13"/>
      <c r="M15" s="13"/>
      <c r="N15" s="13"/>
      <c r="O15" s="13"/>
      <c r="P15" s="13"/>
      <c r="Q15" s="13"/>
      <c r="R15" s="13"/>
      <c r="S15" s="13"/>
      <c r="T15" s="13"/>
      <c r="U15" s="13"/>
      <c r="V15" s="13"/>
      <c r="W15" s="13"/>
      <c r="X15" s="13"/>
      <c r="Y15" s="13"/>
      <c r="Z15" s="13"/>
    </row>
    <row r="16">
      <c r="A16" s="13" t="str">
        <f>IFERROR(__xludf.DUMMYFUNCTION("""COMPUTED_VALUE"""),"CUST9148")</f>
        <v>CUST9148</v>
      </c>
      <c r="B16" s="13">
        <f>SUMIFS('Order Data'!$D$2:$D$1001,'Order Data'!$B$2:$B$1001,A16)</f>
        <v>642.5</v>
      </c>
      <c r="C16" s="13">
        <f>COUNTIFS('Order Data'!$B$2:$B$1001,A16)</f>
        <v>6</v>
      </c>
      <c r="D16" s="13" t="str">
        <f t="shared" si="1"/>
        <v>Casual Customers</v>
      </c>
      <c r="E16" s="13">
        <f t="shared" si="2"/>
        <v>56</v>
      </c>
      <c r="F16" s="13"/>
      <c r="G16" s="13"/>
      <c r="H16" s="13"/>
      <c r="I16" s="13"/>
      <c r="J16" s="13"/>
      <c r="K16" s="13"/>
      <c r="L16" s="13"/>
      <c r="M16" s="13"/>
      <c r="N16" s="13"/>
      <c r="O16" s="13"/>
      <c r="P16" s="13"/>
      <c r="Q16" s="13"/>
      <c r="R16" s="13"/>
      <c r="S16" s="13"/>
      <c r="T16" s="13"/>
      <c r="U16" s="13"/>
      <c r="V16" s="13"/>
      <c r="W16" s="13"/>
      <c r="X16" s="13"/>
      <c r="Y16" s="13"/>
      <c r="Z16" s="13"/>
    </row>
    <row r="17">
      <c r="A17" s="13" t="str">
        <f>IFERROR(__xludf.DUMMYFUNCTION("""COMPUTED_VALUE"""),"CUST3153")</f>
        <v>CUST3153</v>
      </c>
      <c r="B17" s="13">
        <f>SUMIFS('Order Data'!$D$2:$D$1001,'Order Data'!$B$2:$B$1001,A17)</f>
        <v>1390</v>
      </c>
      <c r="C17" s="13">
        <f>COUNTIFS('Order Data'!$B$2:$B$1001,A17)</f>
        <v>10</v>
      </c>
      <c r="D17" s="13" t="str">
        <f t="shared" si="1"/>
        <v>Prime Customers</v>
      </c>
      <c r="E17" s="13">
        <f t="shared" si="2"/>
        <v>39</v>
      </c>
      <c r="F17" s="13"/>
      <c r="G17" s="13"/>
      <c r="H17" s="13"/>
      <c r="I17" s="13"/>
      <c r="J17" s="13"/>
      <c r="K17" s="13"/>
      <c r="L17" s="13"/>
      <c r="M17" s="13"/>
      <c r="N17" s="13"/>
      <c r="O17" s="13"/>
      <c r="P17" s="13"/>
      <c r="Q17" s="13"/>
      <c r="R17" s="13"/>
      <c r="S17" s="13"/>
      <c r="T17" s="13"/>
      <c r="U17" s="13"/>
      <c r="V17" s="13"/>
      <c r="W17" s="13"/>
      <c r="X17" s="13"/>
      <c r="Y17" s="13"/>
      <c r="Z17" s="13"/>
    </row>
    <row r="18">
      <c r="A18" s="13" t="str">
        <f>IFERROR(__xludf.DUMMYFUNCTION("""COMPUTED_VALUE"""),"CUST1960")</f>
        <v>CUST1960</v>
      </c>
      <c r="B18" s="13">
        <f>SUMIFS('Order Data'!$D$2:$D$1001,'Order Data'!$B$2:$B$1001,A18)</f>
        <v>2367.5</v>
      </c>
      <c r="C18" s="13">
        <f>COUNTIFS('Order Data'!$B$2:$B$1001,A18)</f>
        <v>24</v>
      </c>
      <c r="D18" s="13" t="str">
        <f t="shared" si="1"/>
        <v>Prime Customers</v>
      </c>
      <c r="E18" s="13">
        <f t="shared" si="2"/>
        <v>2</v>
      </c>
      <c r="F18" s="13"/>
      <c r="G18" s="13"/>
      <c r="H18" s="13"/>
      <c r="I18" s="13"/>
      <c r="J18" s="13"/>
      <c r="K18" s="13"/>
      <c r="L18" s="13"/>
      <c r="M18" s="13"/>
      <c r="N18" s="13"/>
      <c r="O18" s="13"/>
      <c r="P18" s="13"/>
      <c r="Q18" s="13"/>
      <c r="R18" s="13"/>
      <c r="S18" s="13"/>
      <c r="T18" s="13"/>
      <c r="U18" s="13"/>
      <c r="V18" s="13"/>
      <c r="W18" s="13"/>
      <c r="X18" s="13"/>
      <c r="Y18" s="13"/>
      <c r="Z18" s="13"/>
    </row>
    <row r="19">
      <c r="A19" s="13" t="str">
        <f>IFERROR(__xludf.DUMMYFUNCTION("""COMPUTED_VALUE"""),"CUST2832")</f>
        <v>CUST2832</v>
      </c>
      <c r="B19" s="13">
        <f>SUMIFS('Order Data'!$D$2:$D$1001,'Order Data'!$B$2:$B$1001,A19)</f>
        <v>1217.5</v>
      </c>
      <c r="C19" s="13">
        <f>COUNTIFS('Order Data'!$B$2:$B$1001,A19)</f>
        <v>10</v>
      </c>
      <c r="D19" s="13" t="str">
        <f t="shared" si="1"/>
        <v>Prime Customers</v>
      </c>
      <c r="E19" s="13">
        <f t="shared" si="2"/>
        <v>39</v>
      </c>
      <c r="F19" s="13"/>
      <c r="G19" s="13"/>
      <c r="H19" s="13"/>
      <c r="I19" s="13"/>
      <c r="J19" s="13"/>
      <c r="K19" s="13"/>
      <c r="L19" s="13"/>
      <c r="M19" s="13"/>
      <c r="N19" s="13"/>
      <c r="O19" s="13"/>
      <c r="P19" s="13"/>
      <c r="Q19" s="13"/>
      <c r="R19" s="13"/>
      <c r="S19" s="13"/>
      <c r="T19" s="13"/>
      <c r="U19" s="13"/>
      <c r="V19" s="13"/>
      <c r="W19" s="13"/>
      <c r="X19" s="13"/>
      <c r="Y19" s="13"/>
      <c r="Z19" s="13"/>
    </row>
    <row r="20">
      <c r="A20" s="13" t="str">
        <f>IFERROR(__xludf.DUMMYFUNCTION("""COMPUTED_VALUE"""),"CUST8529")</f>
        <v>CUST8529</v>
      </c>
      <c r="B20" s="13">
        <f>SUMIFS('Order Data'!$D$2:$D$1001,'Order Data'!$B$2:$B$1001,A20)</f>
        <v>385</v>
      </c>
      <c r="C20" s="13">
        <f>COUNTIFS('Order Data'!$B$2:$B$1001,A20)</f>
        <v>2</v>
      </c>
      <c r="D20" s="13" t="str">
        <f t="shared" si="1"/>
        <v>Casual Customers</v>
      </c>
      <c r="E20" s="13">
        <f t="shared" si="2"/>
        <v>98</v>
      </c>
      <c r="F20" s="13"/>
      <c r="G20" s="13"/>
      <c r="H20" s="13"/>
      <c r="I20" s="13"/>
      <c r="J20" s="13"/>
      <c r="K20" s="13"/>
      <c r="L20" s="13"/>
      <c r="M20" s="13"/>
      <c r="N20" s="13"/>
      <c r="O20" s="13"/>
      <c r="P20" s="13"/>
      <c r="Q20" s="13"/>
      <c r="R20" s="13"/>
      <c r="S20" s="13"/>
      <c r="T20" s="13"/>
      <c r="U20" s="13"/>
      <c r="V20" s="13"/>
      <c r="W20" s="13"/>
      <c r="X20" s="13"/>
      <c r="Y20" s="13"/>
      <c r="Z20" s="13"/>
    </row>
    <row r="21">
      <c r="A21" s="13" t="str">
        <f>IFERROR(__xludf.DUMMYFUNCTION("""COMPUTED_VALUE"""),"CUST9482")</f>
        <v>CUST9482</v>
      </c>
      <c r="B21" s="13">
        <f>SUMIFS('Order Data'!$D$2:$D$1001,'Order Data'!$B$2:$B$1001,A21)</f>
        <v>2645</v>
      </c>
      <c r="C21" s="13">
        <f>COUNTIFS('Order Data'!$B$2:$B$1001,A21)</f>
        <v>22</v>
      </c>
      <c r="D21" s="13" t="str">
        <f t="shared" si="1"/>
        <v>Prime Customers</v>
      </c>
      <c r="E21" s="13">
        <f t="shared" si="2"/>
        <v>6</v>
      </c>
      <c r="F21" s="13"/>
      <c r="G21" s="13"/>
      <c r="H21" s="13"/>
      <c r="I21" s="13"/>
      <c r="J21" s="13"/>
      <c r="K21" s="13"/>
      <c r="L21" s="13"/>
      <c r="M21" s="13"/>
      <c r="N21" s="13"/>
      <c r="O21" s="13"/>
      <c r="P21" s="13"/>
      <c r="Q21" s="13"/>
      <c r="R21" s="13"/>
      <c r="S21" s="13"/>
      <c r="T21" s="13"/>
      <c r="U21" s="13"/>
      <c r="V21" s="13"/>
      <c r="W21" s="13"/>
      <c r="X21" s="13"/>
      <c r="Y21" s="13"/>
      <c r="Z21" s="13"/>
    </row>
    <row r="22">
      <c r="A22" s="13" t="str">
        <f>IFERROR(__xludf.DUMMYFUNCTION("""COMPUTED_VALUE"""),"CUST5349")</f>
        <v>CUST5349</v>
      </c>
      <c r="B22" s="13">
        <f>SUMIFS('Order Data'!$D$2:$D$1001,'Order Data'!$B$2:$B$1001,A22)</f>
        <v>2000</v>
      </c>
      <c r="C22" s="13">
        <f>COUNTIFS('Order Data'!$B$2:$B$1001,A22)</f>
        <v>18</v>
      </c>
      <c r="D22" s="13" t="str">
        <f t="shared" si="1"/>
        <v>Prime Customers</v>
      </c>
      <c r="E22" s="13">
        <f t="shared" si="2"/>
        <v>9</v>
      </c>
      <c r="F22" s="13"/>
      <c r="G22" s="13"/>
      <c r="H22" s="13"/>
      <c r="I22" s="13"/>
      <c r="J22" s="13"/>
      <c r="K22" s="13"/>
      <c r="L22" s="13"/>
      <c r="M22" s="13"/>
      <c r="N22" s="13"/>
      <c r="O22" s="13"/>
      <c r="P22" s="13"/>
      <c r="Q22" s="13"/>
      <c r="R22" s="13"/>
      <c r="S22" s="13"/>
      <c r="T22" s="13"/>
      <c r="U22" s="13"/>
      <c r="V22" s="13"/>
      <c r="W22" s="13"/>
      <c r="X22" s="13"/>
      <c r="Y22" s="13"/>
      <c r="Z22" s="13"/>
    </row>
    <row r="23">
      <c r="A23" s="13" t="str">
        <f>IFERROR(__xludf.DUMMYFUNCTION("""COMPUTED_VALUE"""),"CUST4675")</f>
        <v>CUST4675</v>
      </c>
      <c r="B23" s="13">
        <f>SUMIFS('Order Data'!$D$2:$D$1001,'Order Data'!$B$2:$B$1001,A23)</f>
        <v>1987.5</v>
      </c>
      <c r="C23" s="13">
        <f>COUNTIFS('Order Data'!$B$2:$B$1001,A23)</f>
        <v>17</v>
      </c>
      <c r="D23" s="13" t="str">
        <f t="shared" si="1"/>
        <v>Prime Customers</v>
      </c>
      <c r="E23" s="13">
        <f t="shared" si="2"/>
        <v>12</v>
      </c>
      <c r="F23" s="13"/>
      <c r="G23" s="13"/>
      <c r="H23" s="13"/>
      <c r="I23" s="13"/>
      <c r="J23" s="13"/>
      <c r="K23" s="13"/>
      <c r="L23" s="13"/>
      <c r="M23" s="13"/>
      <c r="N23" s="13"/>
      <c r="O23" s="13"/>
      <c r="P23" s="13"/>
      <c r="Q23" s="13"/>
      <c r="R23" s="13"/>
      <c r="S23" s="13"/>
      <c r="T23" s="13"/>
      <c r="U23" s="13"/>
      <c r="V23" s="13"/>
      <c r="W23" s="13"/>
      <c r="X23" s="13"/>
      <c r="Y23" s="13"/>
      <c r="Z23" s="13"/>
    </row>
    <row r="24">
      <c r="A24" s="13" t="str">
        <f>IFERROR(__xludf.DUMMYFUNCTION("""COMPUTED_VALUE"""),"CUST2169")</f>
        <v>CUST2169</v>
      </c>
      <c r="B24" s="13">
        <f>SUMIFS('Order Data'!$D$2:$D$1001,'Order Data'!$B$2:$B$1001,A24)</f>
        <v>2032.5</v>
      </c>
      <c r="C24" s="13">
        <f>COUNTIFS('Order Data'!$B$2:$B$1001,A24)</f>
        <v>16</v>
      </c>
      <c r="D24" s="13" t="str">
        <f t="shared" si="1"/>
        <v>Prime Customers</v>
      </c>
      <c r="E24" s="13">
        <f t="shared" si="2"/>
        <v>15</v>
      </c>
      <c r="F24" s="13"/>
      <c r="G24" s="13"/>
      <c r="H24" s="13"/>
      <c r="I24" s="13"/>
      <c r="J24" s="13"/>
      <c r="K24" s="13"/>
      <c r="L24" s="13"/>
      <c r="M24" s="13"/>
      <c r="N24" s="13"/>
      <c r="O24" s="13"/>
      <c r="P24" s="13"/>
      <c r="Q24" s="13"/>
      <c r="R24" s="13"/>
      <c r="S24" s="13"/>
      <c r="T24" s="13"/>
      <c r="U24" s="13"/>
      <c r="V24" s="13"/>
      <c r="W24" s="13"/>
      <c r="X24" s="13"/>
      <c r="Y24" s="13"/>
      <c r="Z24" s="13"/>
    </row>
    <row r="25">
      <c r="A25" s="13" t="str">
        <f>IFERROR(__xludf.DUMMYFUNCTION("""COMPUTED_VALUE"""),"CUST9582")</f>
        <v>CUST9582</v>
      </c>
      <c r="B25" s="13">
        <f>SUMIFS('Order Data'!$D$2:$D$1001,'Order Data'!$B$2:$B$1001,A25)</f>
        <v>617.5</v>
      </c>
      <c r="C25" s="13">
        <f>COUNTIFS('Order Data'!$B$2:$B$1001,A25)</f>
        <v>5</v>
      </c>
      <c r="D25" s="13" t="str">
        <f t="shared" si="1"/>
        <v>Casual Customers</v>
      </c>
      <c r="E25" s="13">
        <f t="shared" si="2"/>
        <v>60</v>
      </c>
      <c r="F25" s="13"/>
      <c r="G25" s="13"/>
      <c r="H25" s="13"/>
      <c r="I25" s="13"/>
      <c r="J25" s="13"/>
      <c r="K25" s="13"/>
      <c r="L25" s="13"/>
      <c r="M25" s="13"/>
      <c r="N25" s="13"/>
      <c r="O25" s="13"/>
      <c r="P25" s="13"/>
      <c r="Q25" s="13"/>
      <c r="R25" s="13"/>
      <c r="S25" s="13"/>
      <c r="T25" s="13"/>
      <c r="U25" s="13"/>
      <c r="V25" s="13"/>
      <c r="W25" s="13"/>
      <c r="X25" s="13"/>
      <c r="Y25" s="13"/>
      <c r="Z25" s="13"/>
    </row>
    <row r="26">
      <c r="A26" s="13" t="str">
        <f>IFERROR(__xludf.DUMMYFUNCTION("""COMPUTED_VALUE"""),"CUST9317")</f>
        <v>CUST9317</v>
      </c>
      <c r="B26" s="13">
        <f>SUMIFS('Order Data'!$D$2:$D$1001,'Order Data'!$B$2:$B$1001,A26)</f>
        <v>845</v>
      </c>
      <c r="C26" s="13">
        <f>COUNTIFS('Order Data'!$B$2:$B$1001,A26)</f>
        <v>5</v>
      </c>
      <c r="D26" s="13" t="str">
        <f t="shared" si="1"/>
        <v>Casual Customers</v>
      </c>
      <c r="E26" s="13">
        <f t="shared" si="2"/>
        <v>60</v>
      </c>
      <c r="F26" s="13"/>
      <c r="G26" s="13"/>
      <c r="H26" s="13"/>
      <c r="I26" s="13"/>
      <c r="J26" s="13"/>
      <c r="K26" s="13"/>
      <c r="L26" s="13"/>
      <c r="M26" s="13"/>
      <c r="N26" s="13"/>
      <c r="O26" s="13"/>
      <c r="P26" s="13"/>
      <c r="Q26" s="13"/>
      <c r="R26" s="13"/>
      <c r="S26" s="13"/>
      <c r="T26" s="13"/>
      <c r="U26" s="13"/>
      <c r="V26" s="13"/>
      <c r="W26" s="13"/>
      <c r="X26" s="13"/>
      <c r="Y26" s="13"/>
      <c r="Z26" s="13"/>
    </row>
    <row r="27">
      <c r="A27" s="13" t="str">
        <f>IFERROR(__xludf.DUMMYFUNCTION("""COMPUTED_VALUE"""),"CUST8532")</f>
        <v>CUST8532</v>
      </c>
      <c r="B27" s="13">
        <f>SUMIFS('Order Data'!$D$2:$D$1001,'Order Data'!$B$2:$B$1001,A27)</f>
        <v>507.5</v>
      </c>
      <c r="C27" s="13">
        <f>COUNTIFS('Order Data'!$B$2:$B$1001,A27)</f>
        <v>5</v>
      </c>
      <c r="D27" s="13" t="str">
        <f t="shared" si="1"/>
        <v>Casual Customers</v>
      </c>
      <c r="E27" s="13">
        <f t="shared" si="2"/>
        <v>60</v>
      </c>
      <c r="F27" s="13"/>
      <c r="G27" s="13"/>
      <c r="H27" s="13"/>
      <c r="I27" s="13"/>
      <c r="J27" s="13"/>
      <c r="K27" s="13"/>
      <c r="L27" s="13"/>
      <c r="M27" s="13"/>
      <c r="N27" s="13"/>
      <c r="O27" s="13"/>
      <c r="P27" s="13"/>
      <c r="Q27" s="13"/>
      <c r="R27" s="13"/>
      <c r="S27" s="13"/>
      <c r="T27" s="13"/>
      <c r="U27" s="13"/>
      <c r="V27" s="13"/>
      <c r="W27" s="13"/>
      <c r="X27" s="13"/>
      <c r="Y27" s="13"/>
      <c r="Z27" s="13"/>
    </row>
    <row r="28">
      <c r="A28" s="13" t="str">
        <f>IFERROR(__xludf.DUMMYFUNCTION("""COMPUTED_VALUE"""),"CUST4022")</f>
        <v>CUST4022</v>
      </c>
      <c r="B28" s="13">
        <f>SUMIFS('Order Data'!$D$2:$D$1001,'Order Data'!$B$2:$B$1001,A28)</f>
        <v>1710</v>
      </c>
      <c r="C28" s="13">
        <f>COUNTIFS('Order Data'!$B$2:$B$1001,A28)</f>
        <v>13</v>
      </c>
      <c r="D28" s="13" t="str">
        <f t="shared" si="1"/>
        <v>Prime Customers</v>
      </c>
      <c r="E28" s="13">
        <f t="shared" si="2"/>
        <v>18</v>
      </c>
      <c r="F28" s="13"/>
      <c r="G28" s="13"/>
      <c r="H28" s="13"/>
      <c r="I28" s="13"/>
      <c r="J28" s="13"/>
      <c r="K28" s="13"/>
      <c r="L28" s="13"/>
      <c r="M28" s="13"/>
      <c r="N28" s="13"/>
      <c r="O28" s="13"/>
      <c r="P28" s="13"/>
      <c r="Q28" s="13"/>
      <c r="R28" s="13"/>
      <c r="S28" s="13"/>
      <c r="T28" s="13"/>
      <c r="U28" s="13"/>
      <c r="V28" s="13"/>
      <c r="W28" s="13"/>
      <c r="X28" s="13"/>
      <c r="Y28" s="13"/>
      <c r="Z28" s="13"/>
    </row>
    <row r="29">
      <c r="A29" s="13" t="str">
        <f>IFERROR(__xludf.DUMMYFUNCTION("""COMPUTED_VALUE"""),"CUST9584")</f>
        <v>CUST9584</v>
      </c>
      <c r="B29" s="13">
        <f>SUMIFS('Order Data'!$D$2:$D$1001,'Order Data'!$B$2:$B$1001,A29)</f>
        <v>157.5</v>
      </c>
      <c r="C29" s="13">
        <f>COUNTIFS('Order Data'!$B$2:$B$1001,A29)</f>
        <v>2</v>
      </c>
      <c r="D29" s="13" t="str">
        <f t="shared" si="1"/>
        <v>Casual Customers</v>
      </c>
      <c r="E29" s="13">
        <f t="shared" si="2"/>
        <v>98</v>
      </c>
      <c r="F29" s="13"/>
      <c r="G29" s="13"/>
      <c r="H29" s="13"/>
      <c r="I29" s="13"/>
      <c r="J29" s="13"/>
      <c r="K29" s="13"/>
      <c r="L29" s="13"/>
      <c r="M29" s="13"/>
      <c r="N29" s="13"/>
      <c r="O29" s="13"/>
      <c r="P29" s="13"/>
      <c r="Q29" s="13"/>
      <c r="R29" s="13"/>
      <c r="S29" s="13"/>
      <c r="T29" s="13"/>
      <c r="U29" s="13"/>
      <c r="V29" s="13"/>
      <c r="W29" s="13"/>
      <c r="X29" s="13"/>
      <c r="Y29" s="13"/>
      <c r="Z29" s="13"/>
    </row>
    <row r="30">
      <c r="A30" s="13" t="str">
        <f>IFERROR(__xludf.DUMMYFUNCTION("""COMPUTED_VALUE"""),"CUST6570")</f>
        <v>CUST6570</v>
      </c>
      <c r="B30" s="13">
        <f>SUMIFS('Order Data'!$D$2:$D$1001,'Order Data'!$B$2:$B$1001,A30)</f>
        <v>2340</v>
      </c>
      <c r="C30" s="13">
        <f>COUNTIFS('Order Data'!$B$2:$B$1001,A30)</f>
        <v>23</v>
      </c>
      <c r="D30" s="13" t="str">
        <f t="shared" si="1"/>
        <v>Prime Customers</v>
      </c>
      <c r="E30" s="13">
        <f t="shared" si="2"/>
        <v>4</v>
      </c>
      <c r="F30" s="13"/>
      <c r="G30" s="13"/>
      <c r="H30" s="13"/>
      <c r="I30" s="13"/>
      <c r="J30" s="13"/>
      <c r="K30" s="13"/>
      <c r="L30" s="13"/>
      <c r="M30" s="13"/>
      <c r="N30" s="13"/>
      <c r="O30" s="13"/>
      <c r="P30" s="13"/>
      <c r="Q30" s="13"/>
      <c r="R30" s="13"/>
      <c r="S30" s="13"/>
      <c r="T30" s="13"/>
      <c r="U30" s="13"/>
      <c r="V30" s="13"/>
      <c r="W30" s="13"/>
      <c r="X30" s="13"/>
      <c r="Y30" s="13"/>
      <c r="Z30" s="13"/>
    </row>
    <row r="31">
      <c r="A31" s="13" t="str">
        <f>IFERROR(__xludf.DUMMYFUNCTION("""COMPUTED_VALUE"""),"CUST4401")</f>
        <v>CUST4401</v>
      </c>
      <c r="B31" s="13">
        <f>SUMIFS('Order Data'!$D$2:$D$1001,'Order Data'!$B$2:$B$1001,A31)</f>
        <v>192.5</v>
      </c>
      <c r="C31" s="13">
        <f>COUNTIFS('Order Data'!$B$2:$B$1001,A31)</f>
        <v>2</v>
      </c>
      <c r="D31" s="13" t="str">
        <f t="shared" si="1"/>
        <v>Casual Customers</v>
      </c>
      <c r="E31" s="13">
        <f t="shared" si="2"/>
        <v>98</v>
      </c>
      <c r="F31" s="13"/>
      <c r="G31" s="13"/>
      <c r="H31" s="13"/>
      <c r="I31" s="13"/>
      <c r="J31" s="13"/>
      <c r="K31" s="13"/>
      <c r="L31" s="13"/>
      <c r="M31" s="13"/>
      <c r="N31" s="13"/>
      <c r="O31" s="13"/>
      <c r="P31" s="13"/>
      <c r="Q31" s="13"/>
      <c r="R31" s="13"/>
      <c r="S31" s="13"/>
      <c r="T31" s="13"/>
      <c r="U31" s="13"/>
      <c r="V31" s="13"/>
      <c r="W31" s="13"/>
      <c r="X31" s="13"/>
      <c r="Y31" s="13"/>
      <c r="Z31" s="13"/>
    </row>
    <row r="32">
      <c r="A32" s="13" t="str">
        <f>IFERROR(__xludf.DUMMYFUNCTION("""COMPUTED_VALUE"""),"CUST8552")</f>
        <v>CUST8552</v>
      </c>
      <c r="B32" s="13">
        <f>SUMIFS('Order Data'!$D$2:$D$1001,'Order Data'!$B$2:$B$1001,A32)</f>
        <v>1875</v>
      </c>
      <c r="C32" s="13">
        <f>COUNTIFS('Order Data'!$B$2:$B$1001,A32)</f>
        <v>10</v>
      </c>
      <c r="D32" s="13" t="str">
        <f t="shared" si="1"/>
        <v>Prime Customers</v>
      </c>
      <c r="E32" s="13">
        <f t="shared" si="2"/>
        <v>39</v>
      </c>
      <c r="F32" s="13"/>
      <c r="G32" s="13"/>
      <c r="H32" s="13"/>
      <c r="I32" s="13"/>
      <c r="J32" s="13"/>
      <c r="K32" s="13"/>
      <c r="L32" s="13"/>
      <c r="M32" s="13"/>
      <c r="N32" s="13"/>
      <c r="O32" s="13"/>
      <c r="P32" s="13"/>
      <c r="Q32" s="13"/>
      <c r="R32" s="13"/>
      <c r="S32" s="13"/>
      <c r="T32" s="13"/>
      <c r="U32" s="13"/>
      <c r="V32" s="13"/>
      <c r="W32" s="13"/>
      <c r="X32" s="13"/>
      <c r="Y32" s="13"/>
      <c r="Z32" s="13"/>
    </row>
    <row r="33">
      <c r="A33" s="13" t="str">
        <f>IFERROR(__xludf.DUMMYFUNCTION("""COMPUTED_VALUE"""),"CUST4275")</f>
        <v>CUST4275</v>
      </c>
      <c r="B33" s="13">
        <f>SUMIFS('Order Data'!$D$2:$D$1001,'Order Data'!$B$2:$B$1001,A33)</f>
        <v>205</v>
      </c>
      <c r="C33" s="13">
        <f>COUNTIFS('Order Data'!$B$2:$B$1001,A33)</f>
        <v>2</v>
      </c>
      <c r="D33" s="13" t="str">
        <f t="shared" si="1"/>
        <v>Casual Customers</v>
      </c>
      <c r="E33" s="13">
        <f t="shared" si="2"/>
        <v>98</v>
      </c>
      <c r="F33" s="13"/>
      <c r="G33" s="13"/>
      <c r="H33" s="13"/>
      <c r="I33" s="13"/>
      <c r="J33" s="13"/>
      <c r="K33" s="13"/>
      <c r="L33" s="13"/>
      <c r="M33" s="13"/>
      <c r="N33" s="13"/>
      <c r="O33" s="13"/>
      <c r="P33" s="13"/>
      <c r="Q33" s="13"/>
      <c r="R33" s="13"/>
      <c r="S33" s="13"/>
      <c r="T33" s="13"/>
      <c r="U33" s="13"/>
      <c r="V33" s="13"/>
      <c r="W33" s="13"/>
      <c r="X33" s="13"/>
      <c r="Y33" s="13"/>
      <c r="Z33" s="13"/>
    </row>
    <row r="34">
      <c r="A34" s="13" t="str">
        <f>IFERROR(__xludf.DUMMYFUNCTION("""COMPUTED_VALUE"""),"CUST4371")</f>
        <v>CUST4371</v>
      </c>
      <c r="B34" s="13">
        <f>SUMIFS('Order Data'!$D$2:$D$1001,'Order Data'!$B$2:$B$1001,A34)</f>
        <v>890</v>
      </c>
      <c r="C34" s="13">
        <f>COUNTIFS('Order Data'!$B$2:$B$1001,A34)</f>
        <v>4</v>
      </c>
      <c r="D34" s="13" t="str">
        <f t="shared" si="1"/>
        <v>Casual Customers</v>
      </c>
      <c r="E34" s="13">
        <f t="shared" si="2"/>
        <v>70</v>
      </c>
      <c r="F34" s="13"/>
      <c r="G34" s="13"/>
      <c r="H34" s="13"/>
      <c r="I34" s="13"/>
      <c r="J34" s="13"/>
      <c r="K34" s="13"/>
      <c r="L34" s="13"/>
      <c r="M34" s="13"/>
      <c r="N34" s="13"/>
      <c r="O34" s="13"/>
      <c r="P34" s="13"/>
      <c r="Q34" s="13"/>
      <c r="R34" s="13"/>
      <c r="S34" s="13"/>
      <c r="T34" s="13"/>
      <c r="U34" s="13"/>
      <c r="V34" s="13"/>
      <c r="W34" s="13"/>
      <c r="X34" s="13"/>
      <c r="Y34" s="13"/>
      <c r="Z34" s="13"/>
    </row>
    <row r="35">
      <c r="A35" s="13" t="str">
        <f>IFERROR(__xludf.DUMMYFUNCTION("""COMPUTED_VALUE"""),"CUST7921")</f>
        <v>CUST7921</v>
      </c>
      <c r="B35" s="13">
        <f>SUMIFS('Order Data'!$D$2:$D$1001,'Order Data'!$B$2:$B$1001,A35)</f>
        <v>347.5</v>
      </c>
      <c r="C35" s="13">
        <f>COUNTIFS('Order Data'!$B$2:$B$1001,A35)</f>
        <v>4</v>
      </c>
      <c r="D35" s="13" t="str">
        <f t="shared" si="1"/>
        <v>Casual Customers</v>
      </c>
      <c r="E35" s="13">
        <f t="shared" si="2"/>
        <v>70</v>
      </c>
      <c r="F35" s="13"/>
      <c r="G35" s="13"/>
      <c r="H35" s="13"/>
      <c r="I35" s="13"/>
      <c r="J35" s="13"/>
      <c r="K35" s="13"/>
      <c r="L35" s="13"/>
      <c r="M35" s="13"/>
      <c r="N35" s="13"/>
      <c r="O35" s="13"/>
      <c r="P35" s="13"/>
      <c r="Q35" s="13"/>
      <c r="R35" s="13"/>
      <c r="S35" s="13"/>
      <c r="T35" s="13"/>
      <c r="U35" s="13"/>
      <c r="V35" s="13"/>
      <c r="W35" s="13"/>
      <c r="X35" s="13"/>
      <c r="Y35" s="13"/>
      <c r="Z35" s="13"/>
    </row>
    <row r="36">
      <c r="A36" s="13" t="str">
        <f>IFERROR(__xludf.DUMMYFUNCTION("""COMPUTED_VALUE"""),"CUST4923")</f>
        <v>CUST4923</v>
      </c>
      <c r="B36" s="13">
        <f>SUMIFS('Order Data'!$D$2:$D$1001,'Order Data'!$B$2:$B$1001,A36)</f>
        <v>605</v>
      </c>
      <c r="C36" s="13">
        <f>COUNTIFS('Order Data'!$B$2:$B$1001,A36)</f>
        <v>5</v>
      </c>
      <c r="D36" s="13" t="str">
        <f t="shared" si="1"/>
        <v>Casual Customers</v>
      </c>
      <c r="E36" s="13">
        <f t="shared" si="2"/>
        <v>60</v>
      </c>
      <c r="F36" s="13"/>
      <c r="G36" s="13"/>
      <c r="H36" s="13"/>
      <c r="I36" s="13"/>
      <c r="J36" s="13"/>
      <c r="K36" s="13"/>
      <c r="L36" s="13"/>
      <c r="M36" s="13"/>
      <c r="N36" s="13"/>
      <c r="O36" s="13"/>
      <c r="P36" s="13"/>
      <c r="Q36" s="13"/>
      <c r="R36" s="13"/>
      <c r="S36" s="13"/>
      <c r="T36" s="13"/>
      <c r="U36" s="13"/>
      <c r="V36" s="13"/>
      <c r="W36" s="13"/>
      <c r="X36" s="13"/>
      <c r="Y36" s="13"/>
      <c r="Z36" s="13"/>
    </row>
    <row r="37">
      <c r="A37" s="13" t="str">
        <f>IFERROR(__xludf.DUMMYFUNCTION("""COMPUTED_VALUE"""),"CUST6201")</f>
        <v>CUST6201</v>
      </c>
      <c r="B37" s="13">
        <f>SUMIFS('Order Data'!$D$2:$D$1001,'Order Data'!$B$2:$B$1001,A37)</f>
        <v>1380</v>
      </c>
      <c r="C37" s="13">
        <f>COUNTIFS('Order Data'!$B$2:$B$1001,A37)</f>
        <v>10</v>
      </c>
      <c r="D37" s="13" t="str">
        <f t="shared" si="1"/>
        <v>Prime Customers</v>
      </c>
      <c r="E37" s="13">
        <f t="shared" si="2"/>
        <v>39</v>
      </c>
      <c r="F37" s="13"/>
      <c r="G37" s="13"/>
      <c r="H37" s="13"/>
      <c r="I37" s="13"/>
      <c r="J37" s="13"/>
      <c r="K37" s="13"/>
      <c r="L37" s="13"/>
      <c r="M37" s="13"/>
      <c r="N37" s="13"/>
      <c r="O37" s="13"/>
      <c r="P37" s="13"/>
      <c r="Q37" s="13"/>
      <c r="R37" s="13"/>
      <c r="S37" s="13"/>
      <c r="T37" s="13"/>
      <c r="U37" s="13"/>
      <c r="V37" s="13"/>
      <c r="W37" s="13"/>
      <c r="X37" s="13"/>
      <c r="Y37" s="13"/>
      <c r="Z37" s="13"/>
    </row>
    <row r="38">
      <c r="A38" s="13" t="str">
        <f>IFERROR(__xludf.DUMMYFUNCTION("""COMPUTED_VALUE"""),"CUST7461")</f>
        <v>CUST7461</v>
      </c>
      <c r="B38" s="13">
        <f>SUMIFS('Order Data'!$D$2:$D$1001,'Order Data'!$B$2:$B$1001,A38)</f>
        <v>1350</v>
      </c>
      <c r="C38" s="13">
        <f>COUNTIFS('Order Data'!$B$2:$B$1001,A38)</f>
        <v>10</v>
      </c>
      <c r="D38" s="13" t="str">
        <f t="shared" si="1"/>
        <v>Prime Customers</v>
      </c>
      <c r="E38" s="13">
        <f t="shared" si="2"/>
        <v>39</v>
      </c>
      <c r="F38" s="13"/>
      <c r="G38" s="13"/>
      <c r="H38" s="13"/>
      <c r="I38" s="13"/>
      <c r="J38" s="13"/>
      <c r="K38" s="13"/>
      <c r="L38" s="13"/>
      <c r="M38" s="13"/>
      <c r="N38" s="13"/>
      <c r="O38" s="13"/>
      <c r="P38" s="13"/>
      <c r="Q38" s="13"/>
      <c r="R38" s="13"/>
      <c r="S38" s="13"/>
      <c r="T38" s="13"/>
      <c r="U38" s="13"/>
      <c r="V38" s="13"/>
      <c r="W38" s="13"/>
      <c r="X38" s="13"/>
      <c r="Y38" s="13"/>
      <c r="Z38" s="13"/>
    </row>
    <row r="39">
      <c r="A39" s="13" t="str">
        <f>IFERROR(__xludf.DUMMYFUNCTION("""COMPUTED_VALUE"""),"CUST7429")</f>
        <v>CUST7429</v>
      </c>
      <c r="B39" s="13">
        <f>SUMIFS('Order Data'!$D$2:$D$1001,'Order Data'!$B$2:$B$1001,A39)</f>
        <v>377.5</v>
      </c>
      <c r="C39" s="13">
        <f>COUNTIFS('Order Data'!$B$2:$B$1001,A39)</f>
        <v>4</v>
      </c>
      <c r="D39" s="13" t="str">
        <f t="shared" si="1"/>
        <v>Casual Customers</v>
      </c>
      <c r="E39" s="13">
        <f t="shared" si="2"/>
        <v>70</v>
      </c>
      <c r="F39" s="13"/>
      <c r="G39" s="13"/>
      <c r="H39" s="13"/>
      <c r="I39" s="13"/>
      <c r="J39" s="13"/>
      <c r="K39" s="13"/>
      <c r="L39" s="13"/>
      <c r="M39" s="13"/>
      <c r="N39" s="13"/>
      <c r="O39" s="13"/>
      <c r="P39" s="13"/>
      <c r="Q39" s="13"/>
      <c r="R39" s="13"/>
      <c r="S39" s="13"/>
      <c r="T39" s="13"/>
      <c r="U39" s="13"/>
      <c r="V39" s="13"/>
      <c r="W39" s="13"/>
      <c r="X39" s="13"/>
      <c r="Y39" s="13"/>
      <c r="Z39" s="13"/>
    </row>
    <row r="40">
      <c r="A40" s="13" t="str">
        <f>IFERROR(__xludf.DUMMYFUNCTION("""COMPUTED_VALUE"""),"CUST3392")</f>
        <v>CUST3392</v>
      </c>
      <c r="B40" s="13">
        <f>SUMIFS('Order Data'!$D$2:$D$1001,'Order Data'!$B$2:$B$1001,A40)</f>
        <v>670</v>
      </c>
      <c r="C40" s="13">
        <f>COUNTIFS('Order Data'!$B$2:$B$1001,A40)</f>
        <v>7</v>
      </c>
      <c r="D40" s="13" t="str">
        <f t="shared" si="1"/>
        <v>Casual Customers</v>
      </c>
      <c r="E40" s="13">
        <f t="shared" si="2"/>
        <v>55</v>
      </c>
      <c r="F40" s="13"/>
      <c r="G40" s="13"/>
      <c r="H40" s="13"/>
      <c r="I40" s="13"/>
      <c r="J40" s="13"/>
      <c r="K40" s="13"/>
      <c r="L40" s="13"/>
      <c r="M40" s="13"/>
      <c r="N40" s="13"/>
      <c r="O40" s="13"/>
      <c r="P40" s="13"/>
      <c r="Q40" s="13"/>
      <c r="R40" s="13"/>
      <c r="S40" s="13"/>
      <c r="T40" s="13"/>
      <c r="U40" s="13"/>
      <c r="V40" s="13"/>
      <c r="W40" s="13"/>
      <c r="X40" s="13"/>
      <c r="Y40" s="13"/>
      <c r="Z40" s="13"/>
    </row>
    <row r="41">
      <c r="A41" s="13" t="str">
        <f>IFERROR(__xludf.DUMMYFUNCTION("""COMPUTED_VALUE"""),"CUST3704")</f>
        <v>CUST3704</v>
      </c>
      <c r="B41" s="13">
        <f>SUMIFS('Order Data'!$D$2:$D$1001,'Order Data'!$B$2:$B$1001,A41)</f>
        <v>1050</v>
      </c>
      <c r="C41" s="13">
        <f>COUNTIFS('Order Data'!$B$2:$B$1001,A41)</f>
        <v>10</v>
      </c>
      <c r="D41" s="13" t="str">
        <f t="shared" si="1"/>
        <v>Prime Customers</v>
      </c>
      <c r="E41" s="13">
        <f t="shared" si="2"/>
        <v>39</v>
      </c>
      <c r="F41" s="13"/>
      <c r="G41" s="13"/>
      <c r="H41" s="13"/>
      <c r="I41" s="13"/>
      <c r="J41" s="13"/>
      <c r="K41" s="13"/>
      <c r="L41" s="13"/>
      <c r="M41" s="13"/>
      <c r="N41" s="13"/>
      <c r="O41" s="13"/>
      <c r="P41" s="13"/>
      <c r="Q41" s="13"/>
      <c r="R41" s="13"/>
      <c r="S41" s="13"/>
      <c r="T41" s="13"/>
      <c r="U41" s="13"/>
      <c r="V41" s="13"/>
      <c r="W41" s="13"/>
      <c r="X41" s="13"/>
      <c r="Y41" s="13"/>
      <c r="Z41" s="13"/>
    </row>
    <row r="42">
      <c r="A42" s="13" t="str">
        <f>IFERROR(__xludf.DUMMYFUNCTION("""COMPUTED_VALUE"""),"CUST1502")</f>
        <v>CUST1502</v>
      </c>
      <c r="B42" s="13">
        <f>SUMIFS('Order Data'!$D$2:$D$1001,'Order Data'!$B$2:$B$1001,A42)</f>
        <v>750</v>
      </c>
      <c r="C42" s="13">
        <f>COUNTIFS('Order Data'!$B$2:$B$1001,A42)</f>
        <v>6</v>
      </c>
      <c r="D42" s="13" t="str">
        <f t="shared" si="1"/>
        <v>Casual Customers</v>
      </c>
      <c r="E42" s="13">
        <f t="shared" si="2"/>
        <v>56</v>
      </c>
      <c r="F42" s="13"/>
      <c r="G42" s="13"/>
      <c r="H42" s="13"/>
      <c r="I42" s="13"/>
      <c r="J42" s="13"/>
      <c r="K42" s="13"/>
      <c r="L42" s="13"/>
      <c r="M42" s="13"/>
      <c r="N42" s="13"/>
      <c r="O42" s="13"/>
      <c r="P42" s="13"/>
      <c r="Q42" s="13"/>
      <c r="R42" s="13"/>
      <c r="S42" s="13"/>
      <c r="T42" s="13"/>
      <c r="U42" s="13"/>
      <c r="V42" s="13"/>
      <c r="W42" s="13"/>
      <c r="X42" s="13"/>
      <c r="Y42" s="13"/>
      <c r="Z42" s="13"/>
    </row>
    <row r="43">
      <c r="A43" s="13" t="str">
        <f>IFERROR(__xludf.DUMMYFUNCTION("""COMPUTED_VALUE"""),"CUST7909")</f>
        <v>CUST7909</v>
      </c>
      <c r="B43" s="13">
        <f>SUMIFS('Order Data'!$D$2:$D$1001,'Order Data'!$B$2:$B$1001,A43)</f>
        <v>1090</v>
      </c>
      <c r="C43" s="13">
        <f>COUNTIFS('Order Data'!$B$2:$B$1001,A43)</f>
        <v>11</v>
      </c>
      <c r="D43" s="13" t="str">
        <f t="shared" si="1"/>
        <v>Prime Customers</v>
      </c>
      <c r="E43" s="13">
        <f t="shared" si="2"/>
        <v>29</v>
      </c>
      <c r="F43" s="13"/>
      <c r="G43" s="13"/>
      <c r="H43" s="13"/>
      <c r="I43" s="13"/>
      <c r="J43" s="13"/>
      <c r="K43" s="13"/>
      <c r="L43" s="13"/>
      <c r="M43" s="13"/>
      <c r="N43" s="13"/>
      <c r="O43" s="13"/>
      <c r="P43" s="13"/>
      <c r="Q43" s="13"/>
      <c r="R43" s="13"/>
      <c r="S43" s="13"/>
      <c r="T43" s="13"/>
      <c r="U43" s="13"/>
      <c r="V43" s="13"/>
      <c r="W43" s="13"/>
      <c r="X43" s="13"/>
      <c r="Y43" s="13"/>
      <c r="Z43" s="13"/>
    </row>
    <row r="44">
      <c r="A44" s="13" t="str">
        <f>IFERROR(__xludf.DUMMYFUNCTION("""COMPUTED_VALUE"""),"CUST8924")</f>
        <v>CUST8924</v>
      </c>
      <c r="B44" s="13">
        <f>SUMIFS('Order Data'!$D$2:$D$1001,'Order Data'!$B$2:$B$1001,A44)</f>
        <v>1447.5</v>
      </c>
      <c r="C44" s="13">
        <f>COUNTIFS('Order Data'!$B$2:$B$1001,A44)</f>
        <v>12</v>
      </c>
      <c r="D44" s="13" t="str">
        <f t="shared" si="1"/>
        <v>Prime Customers</v>
      </c>
      <c r="E44" s="13">
        <f t="shared" si="2"/>
        <v>23</v>
      </c>
      <c r="F44" s="13"/>
      <c r="G44" s="13"/>
      <c r="H44" s="13"/>
      <c r="I44" s="13"/>
      <c r="J44" s="13"/>
      <c r="K44" s="13"/>
      <c r="L44" s="13"/>
      <c r="M44" s="13"/>
      <c r="N44" s="13"/>
      <c r="O44" s="13"/>
      <c r="P44" s="13"/>
      <c r="Q44" s="13"/>
      <c r="R44" s="13"/>
      <c r="S44" s="13"/>
      <c r="T44" s="13"/>
      <c r="U44" s="13"/>
      <c r="V44" s="13"/>
      <c r="W44" s="13"/>
      <c r="X44" s="13"/>
      <c r="Y44" s="13"/>
      <c r="Z44" s="13"/>
    </row>
    <row r="45">
      <c r="A45" s="13" t="str">
        <f>IFERROR(__xludf.DUMMYFUNCTION("""COMPUTED_VALUE"""),"CUST9409")</f>
        <v>CUST9409</v>
      </c>
      <c r="B45" s="13">
        <f>SUMIFS('Order Data'!$D$2:$D$1001,'Order Data'!$B$2:$B$1001,A45)</f>
        <v>850</v>
      </c>
      <c r="C45" s="13">
        <f>COUNTIFS('Order Data'!$B$2:$B$1001,A45)</f>
        <v>5</v>
      </c>
      <c r="D45" s="13" t="str">
        <f t="shared" si="1"/>
        <v>Casual Customers</v>
      </c>
      <c r="E45" s="13">
        <f t="shared" si="2"/>
        <v>60</v>
      </c>
      <c r="F45" s="13"/>
      <c r="G45" s="13"/>
      <c r="H45" s="13"/>
      <c r="I45" s="13"/>
      <c r="J45" s="13"/>
      <c r="K45" s="13"/>
      <c r="L45" s="13"/>
      <c r="M45" s="13"/>
      <c r="N45" s="13"/>
      <c r="O45" s="13"/>
      <c r="P45" s="13"/>
      <c r="Q45" s="13"/>
      <c r="R45" s="13"/>
      <c r="S45" s="13"/>
      <c r="T45" s="13"/>
      <c r="U45" s="13"/>
      <c r="V45" s="13"/>
      <c r="W45" s="13"/>
      <c r="X45" s="13"/>
      <c r="Y45" s="13"/>
      <c r="Z45" s="13"/>
    </row>
    <row r="46">
      <c r="A46" s="13" t="str">
        <f>IFERROR(__xludf.DUMMYFUNCTION("""COMPUTED_VALUE"""),"CUST8449")</f>
        <v>CUST8449</v>
      </c>
      <c r="B46" s="13">
        <f>SUMIFS('Order Data'!$D$2:$D$1001,'Order Data'!$B$2:$B$1001,A46)</f>
        <v>780</v>
      </c>
      <c r="C46" s="13">
        <f>COUNTIFS('Order Data'!$B$2:$B$1001,A46)</f>
        <v>6</v>
      </c>
      <c r="D46" s="13" t="str">
        <f t="shared" si="1"/>
        <v>Casual Customers</v>
      </c>
      <c r="E46" s="13">
        <f t="shared" si="2"/>
        <v>56</v>
      </c>
      <c r="F46" s="13"/>
      <c r="G46" s="13"/>
      <c r="H46" s="13"/>
      <c r="I46" s="13"/>
      <c r="J46" s="13"/>
      <c r="K46" s="13"/>
      <c r="L46" s="13"/>
      <c r="M46" s="13"/>
      <c r="N46" s="13"/>
      <c r="O46" s="13"/>
      <c r="P46" s="13"/>
      <c r="Q46" s="13"/>
      <c r="R46" s="13"/>
      <c r="S46" s="13"/>
      <c r="T46" s="13"/>
      <c r="U46" s="13"/>
      <c r="V46" s="13"/>
      <c r="W46" s="13"/>
      <c r="X46" s="13"/>
      <c r="Y46" s="13"/>
      <c r="Z46" s="13"/>
    </row>
    <row r="47">
      <c r="A47" s="13" t="str">
        <f>IFERROR(__xludf.DUMMYFUNCTION("""COMPUTED_VALUE"""),"CUST6869")</f>
        <v>CUST6869</v>
      </c>
      <c r="B47" s="13">
        <f>SUMIFS('Order Data'!$D$2:$D$1001,'Order Data'!$B$2:$B$1001,A47)</f>
        <v>1730</v>
      </c>
      <c r="C47" s="13">
        <f>COUNTIFS('Order Data'!$B$2:$B$1001,A47)</f>
        <v>11</v>
      </c>
      <c r="D47" s="13" t="str">
        <f t="shared" si="1"/>
        <v>Prime Customers</v>
      </c>
      <c r="E47" s="13">
        <f t="shared" si="2"/>
        <v>29</v>
      </c>
      <c r="F47" s="13"/>
      <c r="G47" s="13"/>
      <c r="H47" s="13"/>
      <c r="I47" s="13"/>
      <c r="J47" s="13"/>
      <c r="K47" s="13"/>
      <c r="L47" s="13"/>
      <c r="M47" s="13"/>
      <c r="N47" s="13"/>
      <c r="O47" s="13"/>
      <c r="P47" s="13"/>
      <c r="Q47" s="13"/>
      <c r="R47" s="13"/>
      <c r="S47" s="13"/>
      <c r="T47" s="13"/>
      <c r="U47" s="13"/>
      <c r="V47" s="13"/>
      <c r="W47" s="13"/>
      <c r="X47" s="13"/>
      <c r="Y47" s="13"/>
      <c r="Z47" s="13"/>
    </row>
    <row r="48">
      <c r="A48" s="13" t="str">
        <f>IFERROR(__xludf.DUMMYFUNCTION("""COMPUTED_VALUE"""),"CUST1803")</f>
        <v>CUST1803</v>
      </c>
      <c r="B48" s="13">
        <f>SUMIFS('Order Data'!$D$2:$D$1001,'Order Data'!$B$2:$B$1001,A48)</f>
        <v>1260</v>
      </c>
      <c r="C48" s="13">
        <f>COUNTIFS('Order Data'!$B$2:$B$1001,A48)</f>
        <v>10</v>
      </c>
      <c r="D48" s="13" t="str">
        <f t="shared" si="1"/>
        <v>Prime Customers</v>
      </c>
      <c r="E48" s="13">
        <f t="shared" si="2"/>
        <v>39</v>
      </c>
      <c r="F48" s="13"/>
      <c r="G48" s="13"/>
      <c r="H48" s="13"/>
      <c r="I48" s="13"/>
      <c r="J48" s="13"/>
      <c r="K48" s="13"/>
      <c r="L48" s="13"/>
      <c r="M48" s="13"/>
      <c r="N48" s="13"/>
      <c r="O48" s="13"/>
      <c r="P48" s="13"/>
      <c r="Q48" s="13"/>
      <c r="R48" s="13"/>
      <c r="S48" s="13"/>
      <c r="T48" s="13"/>
      <c r="U48" s="13"/>
      <c r="V48" s="13"/>
      <c r="W48" s="13"/>
      <c r="X48" s="13"/>
      <c r="Y48" s="13"/>
      <c r="Z48" s="13"/>
    </row>
    <row r="49">
      <c r="A49" s="13" t="str">
        <f>IFERROR(__xludf.DUMMYFUNCTION("""COMPUTED_VALUE"""),"CUST7965")</f>
        <v>CUST7965</v>
      </c>
      <c r="B49" s="13">
        <f>SUMIFS('Order Data'!$D$2:$D$1001,'Order Data'!$B$2:$B$1001,A49)</f>
        <v>355</v>
      </c>
      <c r="C49" s="13">
        <f>COUNTIFS('Order Data'!$B$2:$B$1001,A49)</f>
        <v>4</v>
      </c>
      <c r="D49" s="13" t="str">
        <f t="shared" si="1"/>
        <v>Casual Customers</v>
      </c>
      <c r="E49" s="13">
        <f t="shared" si="2"/>
        <v>70</v>
      </c>
      <c r="F49" s="13"/>
      <c r="G49" s="13"/>
      <c r="H49" s="13"/>
      <c r="I49" s="13"/>
      <c r="J49" s="13"/>
      <c r="K49" s="13"/>
      <c r="L49" s="13"/>
      <c r="M49" s="13"/>
      <c r="N49" s="13"/>
      <c r="O49" s="13"/>
      <c r="P49" s="13"/>
      <c r="Q49" s="13"/>
      <c r="R49" s="13"/>
      <c r="S49" s="13"/>
      <c r="T49" s="13"/>
      <c r="U49" s="13"/>
      <c r="V49" s="13"/>
      <c r="W49" s="13"/>
      <c r="X49" s="13"/>
      <c r="Y49" s="13"/>
      <c r="Z49" s="13"/>
    </row>
    <row r="50">
      <c r="A50" s="13" t="str">
        <f>IFERROR(__xludf.DUMMYFUNCTION("""COMPUTED_VALUE"""),"CUST8909")</f>
        <v>CUST8909</v>
      </c>
      <c r="B50" s="13">
        <f>SUMIFS('Order Data'!$D$2:$D$1001,'Order Data'!$B$2:$B$1001,A50)</f>
        <v>1237.5</v>
      </c>
      <c r="C50" s="13">
        <f>COUNTIFS('Order Data'!$B$2:$B$1001,A50)</f>
        <v>10</v>
      </c>
      <c r="D50" s="13" t="str">
        <f t="shared" si="1"/>
        <v>Prime Customers</v>
      </c>
      <c r="E50" s="13">
        <f t="shared" si="2"/>
        <v>39</v>
      </c>
      <c r="F50" s="13"/>
      <c r="G50" s="13"/>
      <c r="H50" s="13"/>
      <c r="I50" s="13"/>
      <c r="J50" s="13"/>
      <c r="K50" s="13"/>
      <c r="L50" s="13"/>
      <c r="M50" s="13"/>
      <c r="N50" s="13"/>
      <c r="O50" s="13"/>
      <c r="P50" s="13"/>
      <c r="Q50" s="13"/>
      <c r="R50" s="13"/>
      <c r="S50" s="13"/>
      <c r="T50" s="13"/>
      <c r="U50" s="13"/>
      <c r="V50" s="13"/>
      <c r="W50" s="13"/>
      <c r="X50" s="13"/>
      <c r="Y50" s="13"/>
      <c r="Z50" s="13"/>
    </row>
    <row r="51">
      <c r="A51" s="13" t="str">
        <f>IFERROR(__xludf.DUMMYFUNCTION("""COMPUTED_VALUE"""),"CUST2234")</f>
        <v>CUST2234</v>
      </c>
      <c r="B51" s="13">
        <f>SUMIFS('Order Data'!$D$2:$D$1001,'Order Data'!$B$2:$B$1001,A51)</f>
        <v>670</v>
      </c>
      <c r="C51" s="13">
        <f>COUNTIFS('Order Data'!$B$2:$B$1001,A51)</f>
        <v>6</v>
      </c>
      <c r="D51" s="13" t="str">
        <f t="shared" si="1"/>
        <v>Casual Customers</v>
      </c>
      <c r="E51" s="13">
        <f t="shared" si="2"/>
        <v>56</v>
      </c>
      <c r="F51" s="13"/>
      <c r="G51" s="13"/>
      <c r="H51" s="13"/>
      <c r="I51" s="13"/>
      <c r="J51" s="13"/>
      <c r="K51" s="13"/>
      <c r="L51" s="13"/>
      <c r="M51" s="13"/>
      <c r="N51" s="13"/>
      <c r="O51" s="13"/>
      <c r="P51" s="13"/>
      <c r="Q51" s="13"/>
      <c r="R51" s="13"/>
      <c r="S51" s="13"/>
      <c r="T51" s="13"/>
      <c r="U51" s="13"/>
      <c r="V51" s="13"/>
      <c r="W51" s="13"/>
      <c r="X51" s="13"/>
      <c r="Y51" s="13"/>
      <c r="Z51" s="13"/>
    </row>
    <row r="52">
      <c r="A52" s="13" t="str">
        <f>IFERROR(__xludf.DUMMYFUNCTION("""COMPUTED_VALUE"""),"CUST1879")</f>
        <v>CUST1879</v>
      </c>
      <c r="B52" s="13">
        <f>SUMIFS('Order Data'!$D$2:$D$1001,'Order Data'!$B$2:$B$1001,A52)</f>
        <v>680</v>
      </c>
      <c r="C52" s="13">
        <f>COUNTIFS('Order Data'!$B$2:$B$1001,A52)</f>
        <v>5</v>
      </c>
      <c r="D52" s="13" t="str">
        <f t="shared" si="1"/>
        <v>Casual Customers</v>
      </c>
      <c r="E52" s="13">
        <f t="shared" si="2"/>
        <v>60</v>
      </c>
      <c r="F52" s="13"/>
      <c r="G52" s="13"/>
      <c r="H52" s="13"/>
      <c r="I52" s="13"/>
      <c r="J52" s="13"/>
      <c r="K52" s="13"/>
      <c r="L52" s="13"/>
      <c r="M52" s="13"/>
      <c r="N52" s="13"/>
      <c r="O52" s="13"/>
      <c r="P52" s="13"/>
      <c r="Q52" s="13"/>
      <c r="R52" s="13"/>
      <c r="S52" s="13"/>
      <c r="T52" s="13"/>
      <c r="U52" s="13"/>
      <c r="V52" s="13"/>
      <c r="W52" s="13"/>
      <c r="X52" s="13"/>
      <c r="Y52" s="13"/>
      <c r="Z52" s="13"/>
    </row>
    <row r="53">
      <c r="A53" s="13" t="str">
        <f>IFERROR(__xludf.DUMMYFUNCTION("""COMPUTED_VALUE"""),"CUST8951")</f>
        <v>CUST8951</v>
      </c>
      <c r="B53" s="13">
        <f>SUMIFS('Order Data'!$D$2:$D$1001,'Order Data'!$B$2:$B$1001,A53)</f>
        <v>1207.5</v>
      </c>
      <c r="C53" s="13">
        <f>COUNTIFS('Order Data'!$B$2:$B$1001,A53)</f>
        <v>11</v>
      </c>
      <c r="D53" s="13" t="str">
        <f t="shared" si="1"/>
        <v>Prime Customers</v>
      </c>
      <c r="E53" s="13">
        <f t="shared" si="2"/>
        <v>29</v>
      </c>
      <c r="F53" s="13"/>
      <c r="G53" s="13"/>
      <c r="H53" s="13"/>
      <c r="I53" s="13"/>
      <c r="J53" s="13"/>
      <c r="K53" s="13"/>
      <c r="L53" s="13"/>
      <c r="M53" s="13"/>
      <c r="N53" s="13"/>
      <c r="O53" s="13"/>
      <c r="P53" s="13"/>
      <c r="Q53" s="13"/>
      <c r="R53" s="13"/>
      <c r="S53" s="13"/>
      <c r="T53" s="13"/>
      <c r="U53" s="13"/>
      <c r="V53" s="13"/>
      <c r="W53" s="13"/>
      <c r="X53" s="13"/>
      <c r="Y53" s="13"/>
      <c r="Z53" s="13"/>
    </row>
    <row r="54">
      <c r="A54" s="13" t="str">
        <f>IFERROR(__xludf.DUMMYFUNCTION("""COMPUTED_VALUE"""),"CUST2527")</f>
        <v>CUST2527</v>
      </c>
      <c r="B54" s="13">
        <f>SUMIFS('Order Data'!$D$2:$D$1001,'Order Data'!$B$2:$B$1001,A54)</f>
        <v>527.5</v>
      </c>
      <c r="C54" s="13">
        <f>COUNTIFS('Order Data'!$B$2:$B$1001,A54)</f>
        <v>4</v>
      </c>
      <c r="D54" s="13" t="str">
        <f t="shared" si="1"/>
        <v>Casual Customers</v>
      </c>
      <c r="E54" s="13">
        <f t="shared" si="2"/>
        <v>70</v>
      </c>
      <c r="F54" s="13"/>
      <c r="G54" s="13"/>
      <c r="H54" s="13"/>
      <c r="I54" s="13"/>
      <c r="J54" s="13"/>
      <c r="K54" s="13"/>
      <c r="L54" s="13"/>
      <c r="M54" s="13"/>
      <c r="N54" s="13"/>
      <c r="O54" s="13"/>
      <c r="P54" s="13"/>
      <c r="Q54" s="13"/>
      <c r="R54" s="13"/>
      <c r="S54" s="13"/>
      <c r="T54" s="13"/>
      <c r="U54" s="13"/>
      <c r="V54" s="13"/>
      <c r="W54" s="13"/>
      <c r="X54" s="13"/>
      <c r="Y54" s="13"/>
      <c r="Z54" s="13"/>
    </row>
    <row r="55">
      <c r="A55" s="13" t="str">
        <f>IFERROR(__xludf.DUMMYFUNCTION("""COMPUTED_VALUE"""),"CUST6228")</f>
        <v>CUST6228</v>
      </c>
      <c r="B55" s="13">
        <f>SUMIFS('Order Data'!$D$2:$D$1001,'Order Data'!$B$2:$B$1001,A55)</f>
        <v>452.5</v>
      </c>
      <c r="C55" s="13">
        <f>COUNTIFS('Order Data'!$B$2:$B$1001,A55)</f>
        <v>5</v>
      </c>
      <c r="D55" s="13" t="str">
        <f t="shared" si="1"/>
        <v>Casual Customers</v>
      </c>
      <c r="E55" s="13">
        <f t="shared" si="2"/>
        <v>60</v>
      </c>
      <c r="F55" s="13"/>
      <c r="G55" s="13"/>
      <c r="H55" s="13"/>
      <c r="I55" s="13"/>
      <c r="J55" s="13"/>
      <c r="K55" s="13"/>
      <c r="L55" s="13"/>
      <c r="M55" s="13"/>
      <c r="N55" s="13"/>
      <c r="O55" s="13"/>
      <c r="P55" s="13"/>
      <c r="Q55" s="13"/>
      <c r="R55" s="13"/>
      <c r="S55" s="13"/>
      <c r="T55" s="13"/>
      <c r="U55" s="13"/>
      <c r="V55" s="13"/>
      <c r="W55" s="13"/>
      <c r="X55" s="13"/>
      <c r="Y55" s="13"/>
      <c r="Z55" s="13"/>
    </row>
    <row r="56">
      <c r="A56" s="13" t="str">
        <f>IFERROR(__xludf.DUMMYFUNCTION("""COMPUTED_VALUE"""),"CUST2982")</f>
        <v>CUST2982</v>
      </c>
      <c r="B56" s="13">
        <f>SUMIFS('Order Data'!$D$2:$D$1001,'Order Data'!$B$2:$B$1001,A56)</f>
        <v>1000</v>
      </c>
      <c r="C56" s="13">
        <f>COUNTIFS('Order Data'!$B$2:$B$1001,A56)</f>
        <v>5</v>
      </c>
      <c r="D56" s="13" t="str">
        <f t="shared" si="1"/>
        <v>Casual Customers</v>
      </c>
      <c r="E56" s="13">
        <f t="shared" si="2"/>
        <v>60</v>
      </c>
      <c r="F56" s="13"/>
      <c r="G56" s="13"/>
      <c r="H56" s="13"/>
      <c r="I56" s="13"/>
      <c r="J56" s="13"/>
      <c r="K56" s="13"/>
      <c r="L56" s="13"/>
      <c r="M56" s="13"/>
      <c r="N56" s="13"/>
      <c r="O56" s="13"/>
      <c r="P56" s="13"/>
      <c r="Q56" s="13"/>
      <c r="R56" s="13"/>
      <c r="S56" s="13"/>
      <c r="T56" s="13"/>
      <c r="U56" s="13"/>
      <c r="V56" s="13"/>
      <c r="W56" s="13"/>
      <c r="X56" s="13"/>
      <c r="Y56" s="13"/>
      <c r="Z56" s="13"/>
    </row>
    <row r="57">
      <c r="A57" s="13" t="str">
        <f>IFERROR(__xludf.DUMMYFUNCTION("""COMPUTED_VALUE"""),"CUST2124")</f>
        <v>CUST2124</v>
      </c>
      <c r="B57" s="13">
        <f>SUMIFS('Order Data'!$D$2:$D$1001,'Order Data'!$B$2:$B$1001,A57)</f>
        <v>1525</v>
      </c>
      <c r="C57" s="13">
        <f>COUNTIFS('Order Data'!$B$2:$B$1001,A57)</f>
        <v>11</v>
      </c>
      <c r="D57" s="13" t="str">
        <f t="shared" si="1"/>
        <v>Prime Customers</v>
      </c>
      <c r="E57" s="13">
        <f t="shared" si="2"/>
        <v>29</v>
      </c>
      <c r="F57" s="13"/>
      <c r="G57" s="13"/>
      <c r="H57" s="13"/>
      <c r="I57" s="13"/>
      <c r="J57" s="13"/>
      <c r="K57" s="13"/>
      <c r="L57" s="13"/>
      <c r="M57" s="13"/>
      <c r="N57" s="13"/>
      <c r="O57" s="13"/>
      <c r="P57" s="13"/>
      <c r="Q57" s="13"/>
      <c r="R57" s="13"/>
      <c r="S57" s="13"/>
      <c r="T57" s="13"/>
      <c r="U57" s="13"/>
      <c r="V57" s="13"/>
      <c r="W57" s="13"/>
      <c r="X57" s="13"/>
      <c r="Y57" s="13"/>
      <c r="Z57" s="13"/>
    </row>
    <row r="58">
      <c r="A58" s="13" t="str">
        <f>IFERROR(__xludf.DUMMYFUNCTION("""COMPUTED_VALUE"""),"CUST6818")</f>
        <v>CUST6818</v>
      </c>
      <c r="B58" s="13">
        <f>SUMIFS('Order Data'!$D$2:$D$1001,'Order Data'!$B$2:$B$1001,A58)</f>
        <v>1327.5</v>
      </c>
      <c r="C58" s="13">
        <f>COUNTIFS('Order Data'!$B$2:$B$1001,A58)</f>
        <v>12</v>
      </c>
      <c r="D58" s="13" t="str">
        <f t="shared" si="1"/>
        <v>Prime Customers</v>
      </c>
      <c r="E58" s="13">
        <f t="shared" si="2"/>
        <v>23</v>
      </c>
      <c r="F58" s="13"/>
      <c r="G58" s="13"/>
      <c r="H58" s="13"/>
      <c r="I58" s="13"/>
      <c r="J58" s="13"/>
      <c r="K58" s="13"/>
      <c r="L58" s="13"/>
      <c r="M58" s="13"/>
      <c r="N58" s="13"/>
      <c r="O58" s="13"/>
      <c r="P58" s="13"/>
      <c r="Q58" s="13"/>
      <c r="R58" s="13"/>
      <c r="S58" s="13"/>
      <c r="T58" s="13"/>
      <c r="U58" s="13"/>
      <c r="V58" s="13"/>
      <c r="W58" s="13"/>
      <c r="X58" s="13"/>
      <c r="Y58" s="13"/>
      <c r="Z58" s="13"/>
    </row>
    <row r="59">
      <c r="A59" s="13" t="str">
        <f>IFERROR(__xludf.DUMMYFUNCTION("""COMPUTED_VALUE"""),"CUST8616")</f>
        <v>CUST8616</v>
      </c>
      <c r="B59" s="13">
        <f>SUMIFS('Order Data'!$D$2:$D$1001,'Order Data'!$B$2:$B$1001,A59)</f>
        <v>1412.5</v>
      </c>
      <c r="C59" s="13">
        <f>COUNTIFS('Order Data'!$B$2:$B$1001,A59)</f>
        <v>13</v>
      </c>
      <c r="D59" s="13" t="str">
        <f t="shared" si="1"/>
        <v>Prime Customers</v>
      </c>
      <c r="E59" s="13">
        <f t="shared" si="2"/>
        <v>18</v>
      </c>
      <c r="F59" s="13"/>
      <c r="G59" s="13"/>
      <c r="H59" s="13"/>
      <c r="I59" s="13"/>
      <c r="J59" s="13"/>
      <c r="K59" s="13"/>
      <c r="L59" s="13"/>
      <c r="M59" s="13"/>
      <c r="N59" s="13"/>
      <c r="O59" s="13"/>
      <c r="P59" s="13"/>
      <c r="Q59" s="13"/>
      <c r="R59" s="13"/>
      <c r="S59" s="13"/>
      <c r="T59" s="13"/>
      <c r="U59" s="13"/>
      <c r="V59" s="13"/>
      <c r="W59" s="13"/>
      <c r="X59" s="13"/>
      <c r="Y59" s="13"/>
      <c r="Z59" s="13"/>
    </row>
    <row r="60">
      <c r="A60" s="13" t="str">
        <f>IFERROR(__xludf.DUMMYFUNCTION("""COMPUTED_VALUE"""),"CUST9276")</f>
        <v>CUST9276</v>
      </c>
      <c r="B60" s="13">
        <f>SUMIFS('Order Data'!$D$2:$D$1001,'Order Data'!$B$2:$B$1001,A60)</f>
        <v>190</v>
      </c>
      <c r="C60" s="13">
        <f>COUNTIFS('Order Data'!$B$2:$B$1001,A60)</f>
        <v>2</v>
      </c>
      <c r="D60" s="13" t="str">
        <f t="shared" si="1"/>
        <v>Casual Customers</v>
      </c>
      <c r="E60" s="13">
        <f t="shared" si="2"/>
        <v>98</v>
      </c>
      <c r="F60" s="13"/>
      <c r="G60" s="13"/>
      <c r="H60" s="13"/>
      <c r="I60" s="13"/>
      <c r="J60" s="13"/>
      <c r="K60" s="13"/>
      <c r="L60" s="13"/>
      <c r="M60" s="13"/>
      <c r="N60" s="13"/>
      <c r="O60" s="13"/>
      <c r="P60" s="13"/>
      <c r="Q60" s="13"/>
      <c r="R60" s="13"/>
      <c r="S60" s="13"/>
      <c r="T60" s="13"/>
      <c r="U60" s="13"/>
      <c r="V60" s="13"/>
      <c r="W60" s="13"/>
      <c r="X60" s="13"/>
      <c r="Y60" s="13"/>
      <c r="Z60" s="13"/>
    </row>
    <row r="61">
      <c r="A61" s="13" t="str">
        <f>IFERROR(__xludf.DUMMYFUNCTION("""COMPUTED_VALUE"""),"CUST7043")</f>
        <v>CUST7043</v>
      </c>
      <c r="B61" s="13">
        <f>SUMIFS('Order Data'!$D$2:$D$1001,'Order Data'!$B$2:$B$1001,A61)</f>
        <v>1500</v>
      </c>
      <c r="C61" s="13">
        <f>COUNTIFS('Order Data'!$B$2:$B$1001,A61)</f>
        <v>10</v>
      </c>
      <c r="D61" s="13" t="str">
        <f t="shared" si="1"/>
        <v>Prime Customers</v>
      </c>
      <c r="E61" s="13">
        <f t="shared" si="2"/>
        <v>39</v>
      </c>
      <c r="F61" s="13"/>
      <c r="G61" s="13"/>
      <c r="H61" s="13"/>
      <c r="I61" s="13"/>
      <c r="J61" s="13"/>
      <c r="K61" s="13"/>
      <c r="L61" s="13"/>
      <c r="M61" s="13"/>
      <c r="N61" s="13"/>
      <c r="O61" s="13"/>
      <c r="P61" s="13"/>
      <c r="Q61" s="13"/>
      <c r="R61" s="13"/>
      <c r="S61" s="13"/>
      <c r="T61" s="13"/>
      <c r="U61" s="13"/>
      <c r="V61" s="13"/>
      <c r="W61" s="13"/>
      <c r="X61" s="13"/>
      <c r="Y61" s="13"/>
      <c r="Z61" s="13"/>
    </row>
    <row r="62">
      <c r="A62" s="13" t="str">
        <f>IFERROR(__xludf.DUMMYFUNCTION("""COMPUTED_VALUE"""),"CUST4485")</f>
        <v>CUST4485</v>
      </c>
      <c r="B62" s="13">
        <f>SUMIFS('Order Data'!$D$2:$D$1001,'Order Data'!$B$2:$B$1001,A62)</f>
        <v>2110</v>
      </c>
      <c r="C62" s="13">
        <f>COUNTIFS('Order Data'!$B$2:$B$1001,A62)</f>
        <v>15</v>
      </c>
      <c r="D62" s="13" t="str">
        <f t="shared" si="1"/>
        <v>Prime Customers</v>
      </c>
      <c r="E62" s="13">
        <f t="shared" si="2"/>
        <v>16</v>
      </c>
      <c r="F62" s="13"/>
      <c r="G62" s="13"/>
      <c r="H62" s="13"/>
      <c r="I62" s="13"/>
      <c r="J62" s="13"/>
      <c r="K62" s="13"/>
      <c r="L62" s="13"/>
      <c r="M62" s="13"/>
      <c r="N62" s="13"/>
      <c r="O62" s="13"/>
      <c r="P62" s="13"/>
      <c r="Q62" s="13"/>
      <c r="R62" s="13"/>
      <c r="S62" s="13"/>
      <c r="T62" s="13"/>
      <c r="U62" s="13"/>
      <c r="V62" s="13"/>
      <c r="W62" s="13"/>
      <c r="X62" s="13"/>
      <c r="Y62" s="13"/>
      <c r="Z62" s="13"/>
    </row>
    <row r="63">
      <c r="A63" s="13" t="str">
        <f>IFERROR(__xludf.DUMMYFUNCTION("""COMPUTED_VALUE"""),"CUST2121")</f>
        <v>CUST2121</v>
      </c>
      <c r="B63" s="13">
        <f>SUMIFS('Order Data'!$D$2:$D$1001,'Order Data'!$B$2:$B$1001,A63)</f>
        <v>70</v>
      </c>
      <c r="C63" s="13">
        <f>COUNTIFS('Order Data'!$B$2:$B$1001,A63)</f>
        <v>1</v>
      </c>
      <c r="D63" s="13" t="str">
        <f t="shared" si="1"/>
        <v>Casual Customers</v>
      </c>
      <c r="E63" s="13">
        <f t="shared" si="2"/>
        <v>117</v>
      </c>
      <c r="F63" s="13"/>
      <c r="G63" s="13"/>
      <c r="H63" s="13"/>
      <c r="I63" s="13"/>
      <c r="J63" s="13"/>
      <c r="K63" s="13"/>
      <c r="L63" s="13"/>
      <c r="M63" s="13"/>
      <c r="N63" s="13"/>
      <c r="O63" s="13"/>
      <c r="P63" s="13"/>
      <c r="Q63" s="13"/>
      <c r="R63" s="13"/>
      <c r="S63" s="13"/>
      <c r="T63" s="13"/>
      <c r="U63" s="13"/>
      <c r="V63" s="13"/>
      <c r="W63" s="13"/>
      <c r="X63" s="13"/>
      <c r="Y63" s="13"/>
      <c r="Z63" s="13"/>
    </row>
    <row r="64">
      <c r="A64" s="13" t="str">
        <f>IFERROR(__xludf.DUMMYFUNCTION("""COMPUTED_VALUE"""),"CUST8178")</f>
        <v>CUST8178</v>
      </c>
      <c r="B64" s="13">
        <f>SUMIFS('Order Data'!$D$2:$D$1001,'Order Data'!$B$2:$B$1001,A64)</f>
        <v>200</v>
      </c>
      <c r="C64" s="13">
        <f>COUNTIFS('Order Data'!$B$2:$B$1001,A64)</f>
        <v>1</v>
      </c>
      <c r="D64" s="13" t="str">
        <f t="shared" si="1"/>
        <v>Casual Customers</v>
      </c>
      <c r="E64" s="13">
        <f t="shared" si="2"/>
        <v>117</v>
      </c>
      <c r="F64" s="13"/>
      <c r="G64" s="13"/>
      <c r="H64" s="13"/>
      <c r="I64" s="13"/>
      <c r="J64" s="13"/>
      <c r="K64" s="13"/>
      <c r="L64" s="13"/>
      <c r="M64" s="13"/>
      <c r="N64" s="13"/>
      <c r="O64" s="13"/>
      <c r="P64" s="13"/>
      <c r="Q64" s="13"/>
      <c r="R64" s="13"/>
      <c r="S64" s="13"/>
      <c r="T64" s="13"/>
      <c r="U64" s="13"/>
      <c r="V64" s="13"/>
      <c r="W64" s="13"/>
      <c r="X64" s="13"/>
      <c r="Y64" s="13"/>
      <c r="Z64" s="13"/>
    </row>
    <row r="65">
      <c r="A65" s="13" t="str">
        <f>IFERROR(__xludf.DUMMYFUNCTION("""COMPUTED_VALUE"""),"CUST4164")</f>
        <v>CUST4164</v>
      </c>
      <c r="B65" s="13">
        <f>SUMIFS('Order Data'!$D$2:$D$1001,'Order Data'!$B$2:$B$1001,A65)</f>
        <v>190</v>
      </c>
      <c r="C65" s="13">
        <f>COUNTIFS('Order Data'!$B$2:$B$1001,A65)</f>
        <v>2</v>
      </c>
      <c r="D65" s="13" t="str">
        <f t="shared" si="1"/>
        <v>Casual Customers</v>
      </c>
      <c r="E65" s="13">
        <f t="shared" si="2"/>
        <v>98</v>
      </c>
      <c r="F65" s="13"/>
      <c r="G65" s="13"/>
      <c r="H65" s="13"/>
      <c r="I65" s="13"/>
      <c r="J65" s="13"/>
      <c r="K65" s="13"/>
      <c r="L65" s="13"/>
      <c r="M65" s="13"/>
      <c r="N65" s="13"/>
      <c r="O65" s="13"/>
      <c r="P65" s="13"/>
      <c r="Q65" s="13"/>
      <c r="R65" s="13"/>
      <c r="S65" s="13"/>
      <c r="T65" s="13"/>
      <c r="U65" s="13"/>
      <c r="V65" s="13"/>
      <c r="W65" s="13"/>
      <c r="X65" s="13"/>
      <c r="Y65" s="13"/>
      <c r="Z65" s="13"/>
    </row>
    <row r="66">
      <c r="A66" s="13" t="str">
        <f>IFERROR(__xludf.DUMMYFUNCTION("""COMPUTED_VALUE"""),"CUST9821")</f>
        <v>CUST9821</v>
      </c>
      <c r="B66" s="13">
        <f>SUMIFS('Order Data'!$D$2:$D$1001,'Order Data'!$B$2:$B$1001,A66)</f>
        <v>182.5</v>
      </c>
      <c r="C66" s="13">
        <f>COUNTIFS('Order Data'!$B$2:$B$1001,A66)</f>
        <v>2</v>
      </c>
      <c r="D66" s="13" t="str">
        <f t="shared" si="1"/>
        <v>Casual Customers</v>
      </c>
      <c r="E66" s="13">
        <f t="shared" si="2"/>
        <v>98</v>
      </c>
      <c r="F66" s="13"/>
      <c r="G66" s="13"/>
      <c r="H66" s="13"/>
      <c r="I66" s="13"/>
      <c r="J66" s="13"/>
      <c r="K66" s="13"/>
      <c r="L66" s="13"/>
      <c r="M66" s="13"/>
      <c r="N66" s="13"/>
      <c r="O66" s="13"/>
      <c r="P66" s="13"/>
      <c r="Q66" s="13"/>
      <c r="R66" s="13"/>
      <c r="S66" s="13"/>
      <c r="T66" s="13"/>
      <c r="U66" s="13"/>
      <c r="V66" s="13"/>
      <c r="W66" s="13"/>
      <c r="X66" s="13"/>
      <c r="Y66" s="13"/>
      <c r="Z66" s="13"/>
    </row>
    <row r="67">
      <c r="A67" s="13" t="str">
        <f>IFERROR(__xludf.DUMMYFUNCTION("""COMPUTED_VALUE"""),"CUST8135")</f>
        <v>CUST8135</v>
      </c>
      <c r="B67" s="13">
        <f>SUMIFS('Order Data'!$D$2:$D$1001,'Order Data'!$B$2:$B$1001,A67)</f>
        <v>325</v>
      </c>
      <c r="C67" s="13">
        <f>COUNTIFS('Order Data'!$B$2:$B$1001,A67)</f>
        <v>2</v>
      </c>
      <c r="D67" s="13" t="str">
        <f t="shared" si="1"/>
        <v>Casual Customers</v>
      </c>
      <c r="E67" s="13">
        <f t="shared" si="2"/>
        <v>98</v>
      </c>
      <c r="F67" s="13"/>
      <c r="G67" s="13"/>
      <c r="H67" s="13"/>
      <c r="I67" s="13"/>
      <c r="J67" s="13"/>
      <c r="K67" s="13"/>
      <c r="L67" s="13"/>
      <c r="M67" s="13"/>
      <c r="N67" s="13"/>
      <c r="O67" s="13"/>
      <c r="P67" s="13"/>
      <c r="Q67" s="13"/>
      <c r="R67" s="13"/>
      <c r="S67" s="13"/>
      <c r="T67" s="13"/>
      <c r="U67" s="13"/>
      <c r="V67" s="13"/>
      <c r="W67" s="13"/>
      <c r="X67" s="13"/>
      <c r="Y67" s="13"/>
      <c r="Z67" s="13"/>
    </row>
    <row r="68">
      <c r="A68" s="13" t="str">
        <f>IFERROR(__xludf.DUMMYFUNCTION("""COMPUTED_VALUE"""),"CUST3846")</f>
        <v>CUST3846</v>
      </c>
      <c r="B68" s="13">
        <f>SUMIFS('Order Data'!$D$2:$D$1001,'Order Data'!$B$2:$B$1001,A68)</f>
        <v>300</v>
      </c>
      <c r="C68" s="13">
        <f>COUNTIFS('Order Data'!$B$2:$B$1001,A68)</f>
        <v>2</v>
      </c>
      <c r="D68" s="13" t="str">
        <f t="shared" si="1"/>
        <v>Casual Customers</v>
      </c>
      <c r="E68" s="13">
        <f t="shared" si="2"/>
        <v>98</v>
      </c>
      <c r="F68" s="13"/>
      <c r="G68" s="13"/>
      <c r="H68" s="13"/>
      <c r="I68" s="13"/>
      <c r="J68" s="13"/>
      <c r="K68" s="13"/>
      <c r="L68" s="13"/>
      <c r="M68" s="13"/>
      <c r="N68" s="13"/>
      <c r="O68" s="13"/>
      <c r="P68" s="13"/>
      <c r="Q68" s="13"/>
      <c r="R68" s="13"/>
      <c r="S68" s="13"/>
      <c r="T68" s="13"/>
      <c r="U68" s="13"/>
      <c r="V68" s="13"/>
      <c r="W68" s="13"/>
      <c r="X68" s="13"/>
      <c r="Y68" s="13"/>
      <c r="Z68" s="13"/>
    </row>
    <row r="69">
      <c r="A69" s="13" t="str">
        <f>IFERROR(__xludf.DUMMYFUNCTION("""COMPUTED_VALUE"""),"CUST8105")</f>
        <v>CUST8105</v>
      </c>
      <c r="B69" s="13">
        <f>SUMIFS('Order Data'!$D$2:$D$1001,'Order Data'!$B$2:$B$1001,A69)</f>
        <v>1972.5</v>
      </c>
      <c r="C69" s="13">
        <f>COUNTIFS('Order Data'!$B$2:$B$1001,A69)</f>
        <v>10</v>
      </c>
      <c r="D69" s="13" t="str">
        <f t="shared" si="1"/>
        <v>Prime Customers</v>
      </c>
      <c r="E69" s="13">
        <f t="shared" si="2"/>
        <v>39</v>
      </c>
      <c r="F69" s="13"/>
      <c r="G69" s="13"/>
      <c r="H69" s="13"/>
      <c r="I69" s="13"/>
      <c r="J69" s="13"/>
      <c r="K69" s="13"/>
      <c r="L69" s="13"/>
      <c r="M69" s="13"/>
      <c r="N69" s="13"/>
      <c r="O69" s="13"/>
      <c r="P69" s="13"/>
      <c r="Q69" s="13"/>
      <c r="R69" s="13"/>
      <c r="S69" s="13"/>
      <c r="T69" s="13"/>
      <c r="U69" s="13"/>
      <c r="V69" s="13"/>
      <c r="W69" s="13"/>
      <c r="X69" s="13"/>
      <c r="Y69" s="13"/>
      <c r="Z69" s="13"/>
    </row>
    <row r="70">
      <c r="A70" s="13" t="str">
        <f>IFERROR(__xludf.DUMMYFUNCTION("""COMPUTED_VALUE"""),"CUST4729")</f>
        <v>CUST4729</v>
      </c>
      <c r="B70" s="13">
        <f>SUMIFS('Order Data'!$D$2:$D$1001,'Order Data'!$B$2:$B$1001,A70)</f>
        <v>492.5</v>
      </c>
      <c r="C70" s="13">
        <f>COUNTIFS('Order Data'!$B$2:$B$1001,A70)</f>
        <v>4</v>
      </c>
      <c r="D70" s="13" t="str">
        <f t="shared" si="1"/>
        <v>Casual Customers</v>
      </c>
      <c r="E70" s="13">
        <f t="shared" si="2"/>
        <v>70</v>
      </c>
      <c r="F70" s="13"/>
      <c r="G70" s="13"/>
      <c r="H70" s="13"/>
      <c r="I70" s="13"/>
      <c r="J70" s="13"/>
      <c r="K70" s="13"/>
      <c r="L70" s="13"/>
      <c r="M70" s="13"/>
      <c r="N70" s="13"/>
      <c r="O70" s="13"/>
      <c r="P70" s="13"/>
      <c r="Q70" s="13"/>
      <c r="R70" s="13"/>
      <c r="S70" s="13"/>
      <c r="T70" s="13"/>
      <c r="U70" s="13"/>
      <c r="V70" s="13"/>
      <c r="W70" s="13"/>
      <c r="X70" s="13"/>
      <c r="Y70" s="13"/>
      <c r="Z70" s="13"/>
    </row>
    <row r="71">
      <c r="A71" s="13" t="str">
        <f>IFERROR(__xludf.DUMMYFUNCTION("""COMPUTED_VALUE"""),"CUST8381")</f>
        <v>CUST8381</v>
      </c>
      <c r="B71" s="13">
        <f>SUMIFS('Order Data'!$D$2:$D$1001,'Order Data'!$B$2:$B$1001,A71)</f>
        <v>585</v>
      </c>
      <c r="C71" s="13">
        <f>COUNTIFS('Order Data'!$B$2:$B$1001,A71)</f>
        <v>4</v>
      </c>
      <c r="D71" s="13" t="str">
        <f t="shared" si="1"/>
        <v>Casual Customers</v>
      </c>
      <c r="E71" s="13">
        <f t="shared" si="2"/>
        <v>70</v>
      </c>
      <c r="F71" s="13"/>
      <c r="G71" s="13"/>
      <c r="H71" s="13"/>
      <c r="I71" s="13"/>
      <c r="J71" s="13"/>
      <c r="K71" s="13"/>
      <c r="L71" s="13"/>
      <c r="M71" s="13"/>
      <c r="N71" s="13"/>
      <c r="O71" s="13"/>
      <c r="P71" s="13"/>
      <c r="Q71" s="13"/>
      <c r="R71" s="13"/>
      <c r="S71" s="13"/>
      <c r="T71" s="13"/>
      <c r="U71" s="13"/>
      <c r="V71" s="13"/>
      <c r="W71" s="13"/>
      <c r="X71" s="13"/>
      <c r="Y71" s="13"/>
      <c r="Z71" s="13"/>
    </row>
    <row r="72">
      <c r="A72" s="13" t="str">
        <f>IFERROR(__xludf.DUMMYFUNCTION("""COMPUTED_VALUE"""),"CUST5905")</f>
        <v>CUST5905</v>
      </c>
      <c r="B72" s="13">
        <f>SUMIFS('Order Data'!$D$2:$D$1001,'Order Data'!$B$2:$B$1001,A72)</f>
        <v>485</v>
      </c>
      <c r="C72" s="13">
        <f>COUNTIFS('Order Data'!$B$2:$B$1001,A72)</f>
        <v>5</v>
      </c>
      <c r="D72" s="13" t="str">
        <f t="shared" si="1"/>
        <v>Casual Customers</v>
      </c>
      <c r="E72" s="13">
        <f t="shared" si="2"/>
        <v>60</v>
      </c>
      <c r="F72" s="13"/>
      <c r="G72" s="13"/>
      <c r="H72" s="13"/>
      <c r="I72" s="13"/>
      <c r="J72" s="13"/>
      <c r="K72" s="13"/>
      <c r="L72" s="13"/>
      <c r="M72" s="13"/>
      <c r="N72" s="13"/>
      <c r="O72" s="13"/>
      <c r="P72" s="13"/>
      <c r="Q72" s="13"/>
      <c r="R72" s="13"/>
      <c r="S72" s="13"/>
      <c r="T72" s="13"/>
      <c r="U72" s="13"/>
      <c r="V72" s="13"/>
      <c r="W72" s="13"/>
      <c r="X72" s="13"/>
      <c r="Y72" s="13"/>
      <c r="Z72" s="13"/>
    </row>
    <row r="73">
      <c r="A73" s="13" t="str">
        <f>IFERROR(__xludf.DUMMYFUNCTION("""COMPUTED_VALUE"""),"CUST9595")</f>
        <v>CUST9595</v>
      </c>
      <c r="B73" s="13">
        <f>SUMIFS('Order Data'!$D$2:$D$1001,'Order Data'!$B$2:$B$1001,A73)</f>
        <v>230</v>
      </c>
      <c r="C73" s="13">
        <f>COUNTIFS('Order Data'!$B$2:$B$1001,A73)</f>
        <v>3</v>
      </c>
      <c r="D73" s="13" t="str">
        <f t="shared" si="1"/>
        <v>Casual Customers</v>
      </c>
      <c r="E73" s="13">
        <f t="shared" si="2"/>
        <v>86</v>
      </c>
      <c r="F73" s="13"/>
      <c r="G73" s="13"/>
      <c r="H73" s="13"/>
      <c r="I73" s="13"/>
      <c r="J73" s="13"/>
      <c r="K73" s="13"/>
      <c r="L73" s="13"/>
      <c r="M73" s="13"/>
      <c r="N73" s="13"/>
      <c r="O73" s="13"/>
      <c r="P73" s="13"/>
      <c r="Q73" s="13"/>
      <c r="R73" s="13"/>
      <c r="S73" s="13"/>
      <c r="T73" s="13"/>
      <c r="U73" s="13"/>
      <c r="V73" s="13"/>
      <c r="W73" s="13"/>
      <c r="X73" s="13"/>
      <c r="Y73" s="13"/>
      <c r="Z73" s="13"/>
    </row>
    <row r="74">
      <c r="A74" s="13" t="str">
        <f>IFERROR(__xludf.DUMMYFUNCTION("""COMPUTED_VALUE"""),"CUST4943")</f>
        <v>CUST4943</v>
      </c>
      <c r="B74" s="13">
        <f>SUMIFS('Order Data'!$D$2:$D$1001,'Order Data'!$B$2:$B$1001,A74)</f>
        <v>392.5</v>
      </c>
      <c r="C74" s="13">
        <f>COUNTIFS('Order Data'!$B$2:$B$1001,A74)</f>
        <v>3</v>
      </c>
      <c r="D74" s="13" t="str">
        <f t="shared" si="1"/>
        <v>Casual Customers</v>
      </c>
      <c r="E74" s="13">
        <f t="shared" si="2"/>
        <v>86</v>
      </c>
      <c r="F74" s="13"/>
      <c r="G74" s="13"/>
      <c r="H74" s="13"/>
      <c r="I74" s="13"/>
      <c r="J74" s="13"/>
      <c r="K74" s="13"/>
      <c r="L74" s="13"/>
      <c r="M74" s="13"/>
      <c r="N74" s="13"/>
      <c r="O74" s="13"/>
      <c r="P74" s="13"/>
      <c r="Q74" s="13"/>
      <c r="R74" s="13"/>
      <c r="S74" s="13"/>
      <c r="T74" s="13"/>
      <c r="U74" s="13"/>
      <c r="V74" s="13"/>
      <c r="W74" s="13"/>
      <c r="X74" s="13"/>
      <c r="Y74" s="13"/>
      <c r="Z74" s="13"/>
    </row>
    <row r="75">
      <c r="A75" s="13" t="str">
        <f>IFERROR(__xludf.DUMMYFUNCTION("""COMPUTED_VALUE"""),"CUST8848")</f>
        <v>CUST8848</v>
      </c>
      <c r="B75" s="13">
        <f>SUMIFS('Order Data'!$D$2:$D$1001,'Order Data'!$B$2:$B$1001,A75)</f>
        <v>410</v>
      </c>
      <c r="C75" s="13">
        <f>COUNTIFS('Order Data'!$B$2:$B$1001,A75)</f>
        <v>3</v>
      </c>
      <c r="D75" s="13" t="str">
        <f t="shared" si="1"/>
        <v>Casual Customers</v>
      </c>
      <c r="E75" s="13">
        <f t="shared" si="2"/>
        <v>86</v>
      </c>
      <c r="F75" s="13"/>
      <c r="G75" s="13"/>
      <c r="H75" s="13"/>
      <c r="I75" s="13"/>
      <c r="J75" s="13"/>
      <c r="K75" s="13"/>
      <c r="L75" s="13"/>
      <c r="M75" s="13"/>
      <c r="N75" s="13"/>
      <c r="O75" s="13"/>
      <c r="P75" s="13"/>
      <c r="Q75" s="13"/>
      <c r="R75" s="13"/>
      <c r="S75" s="13"/>
      <c r="T75" s="13"/>
      <c r="U75" s="13"/>
      <c r="V75" s="13"/>
      <c r="W75" s="13"/>
      <c r="X75" s="13"/>
      <c r="Y75" s="13"/>
      <c r="Z75" s="13"/>
    </row>
    <row r="76">
      <c r="A76" s="13" t="str">
        <f>IFERROR(__xludf.DUMMYFUNCTION("""COMPUTED_VALUE"""),"CUST4291")</f>
        <v>CUST4291</v>
      </c>
      <c r="B76" s="13">
        <f>SUMIFS('Order Data'!$D$2:$D$1001,'Order Data'!$B$2:$B$1001,A76)</f>
        <v>400</v>
      </c>
      <c r="C76" s="13">
        <f>COUNTIFS('Order Data'!$B$2:$B$1001,A76)</f>
        <v>4</v>
      </c>
      <c r="D76" s="13" t="str">
        <f t="shared" si="1"/>
        <v>Casual Customers</v>
      </c>
      <c r="E76" s="13">
        <f t="shared" si="2"/>
        <v>70</v>
      </c>
      <c r="F76" s="13"/>
      <c r="G76" s="13"/>
      <c r="H76" s="13"/>
      <c r="I76" s="13"/>
      <c r="J76" s="13"/>
      <c r="K76" s="13"/>
      <c r="L76" s="13"/>
      <c r="M76" s="13"/>
      <c r="N76" s="13"/>
      <c r="O76" s="13"/>
      <c r="P76" s="13"/>
      <c r="Q76" s="13"/>
      <c r="R76" s="13"/>
      <c r="S76" s="13"/>
      <c r="T76" s="13"/>
      <c r="U76" s="13"/>
      <c r="V76" s="13"/>
      <c r="W76" s="13"/>
      <c r="X76" s="13"/>
      <c r="Y76" s="13"/>
      <c r="Z76" s="13"/>
    </row>
    <row r="77">
      <c r="A77" s="13" t="str">
        <f>IFERROR(__xludf.DUMMYFUNCTION("""COMPUTED_VALUE"""),"CUST8311")</f>
        <v>CUST8311</v>
      </c>
      <c r="B77" s="13">
        <f>SUMIFS('Order Data'!$D$2:$D$1001,'Order Data'!$B$2:$B$1001,A77)</f>
        <v>615</v>
      </c>
      <c r="C77" s="13">
        <f>COUNTIFS('Order Data'!$B$2:$B$1001,A77)</f>
        <v>4</v>
      </c>
      <c r="D77" s="13" t="str">
        <f t="shared" si="1"/>
        <v>Casual Customers</v>
      </c>
      <c r="E77" s="13">
        <f t="shared" si="2"/>
        <v>70</v>
      </c>
      <c r="F77" s="13"/>
      <c r="G77" s="13"/>
      <c r="H77" s="13"/>
      <c r="I77" s="13"/>
      <c r="J77" s="13"/>
      <c r="K77" s="13"/>
      <c r="L77" s="13"/>
      <c r="M77" s="13"/>
      <c r="N77" s="13"/>
      <c r="O77" s="13"/>
      <c r="P77" s="13"/>
      <c r="Q77" s="13"/>
      <c r="R77" s="13"/>
      <c r="S77" s="13"/>
      <c r="T77" s="13"/>
      <c r="U77" s="13"/>
      <c r="V77" s="13"/>
      <c r="W77" s="13"/>
      <c r="X77" s="13"/>
      <c r="Y77" s="13"/>
      <c r="Z77" s="13"/>
    </row>
    <row r="78">
      <c r="A78" s="13" t="str">
        <f>IFERROR(__xludf.DUMMYFUNCTION("""COMPUTED_VALUE"""),"CUST1193")</f>
        <v>CUST1193</v>
      </c>
      <c r="B78" s="13">
        <f>SUMIFS('Order Data'!$D$2:$D$1001,'Order Data'!$B$2:$B$1001,A78)</f>
        <v>522.5</v>
      </c>
      <c r="C78" s="13">
        <f>COUNTIFS('Order Data'!$B$2:$B$1001,A78)</f>
        <v>4</v>
      </c>
      <c r="D78" s="13" t="str">
        <f t="shared" si="1"/>
        <v>Casual Customers</v>
      </c>
      <c r="E78" s="13">
        <f t="shared" si="2"/>
        <v>70</v>
      </c>
      <c r="F78" s="13"/>
      <c r="G78" s="13"/>
      <c r="H78" s="13"/>
      <c r="I78" s="13"/>
      <c r="J78" s="13"/>
      <c r="K78" s="13"/>
      <c r="L78" s="13"/>
      <c r="M78" s="13"/>
      <c r="N78" s="13"/>
      <c r="O78" s="13"/>
      <c r="P78" s="13"/>
      <c r="Q78" s="13"/>
      <c r="R78" s="13"/>
      <c r="S78" s="13"/>
      <c r="T78" s="13"/>
      <c r="U78" s="13"/>
      <c r="V78" s="13"/>
      <c r="W78" s="13"/>
      <c r="X78" s="13"/>
      <c r="Y78" s="13"/>
      <c r="Z78" s="13"/>
    </row>
    <row r="79">
      <c r="A79" s="13" t="str">
        <f>IFERROR(__xludf.DUMMYFUNCTION("""COMPUTED_VALUE"""),"CUST3938")</f>
        <v>CUST3938</v>
      </c>
      <c r="B79" s="13">
        <f>SUMIFS('Order Data'!$D$2:$D$1001,'Order Data'!$B$2:$B$1001,A79)</f>
        <v>145</v>
      </c>
      <c r="C79" s="13">
        <f>COUNTIFS('Order Data'!$B$2:$B$1001,A79)</f>
        <v>2</v>
      </c>
      <c r="D79" s="13" t="str">
        <f t="shared" si="1"/>
        <v>Casual Customers</v>
      </c>
      <c r="E79" s="13">
        <f t="shared" si="2"/>
        <v>98</v>
      </c>
      <c r="F79" s="13"/>
      <c r="G79" s="13"/>
      <c r="H79" s="13"/>
      <c r="I79" s="13"/>
      <c r="J79" s="13"/>
      <c r="K79" s="13"/>
      <c r="L79" s="13"/>
      <c r="M79" s="13"/>
      <c r="N79" s="13"/>
      <c r="O79" s="13"/>
      <c r="P79" s="13"/>
      <c r="Q79" s="13"/>
      <c r="R79" s="13"/>
      <c r="S79" s="13"/>
      <c r="T79" s="13"/>
      <c r="U79" s="13"/>
      <c r="V79" s="13"/>
      <c r="W79" s="13"/>
      <c r="X79" s="13"/>
      <c r="Y79" s="13"/>
      <c r="Z79" s="13"/>
    </row>
    <row r="80">
      <c r="A80" s="13" t="str">
        <f>IFERROR(__xludf.DUMMYFUNCTION("""COMPUTED_VALUE"""),"CUST4804")</f>
        <v>CUST4804</v>
      </c>
      <c r="B80" s="13">
        <f>SUMIFS('Order Data'!$D$2:$D$1001,'Order Data'!$B$2:$B$1001,A80)</f>
        <v>212.5</v>
      </c>
      <c r="C80" s="13">
        <f>COUNTIFS('Order Data'!$B$2:$B$1001,A80)</f>
        <v>3</v>
      </c>
      <c r="D80" s="13" t="str">
        <f t="shared" si="1"/>
        <v>Casual Customers</v>
      </c>
      <c r="E80" s="13">
        <f t="shared" si="2"/>
        <v>86</v>
      </c>
      <c r="F80" s="13"/>
      <c r="G80" s="13"/>
      <c r="H80" s="13"/>
      <c r="I80" s="13"/>
      <c r="J80" s="13"/>
      <c r="K80" s="13"/>
      <c r="L80" s="13"/>
      <c r="M80" s="13"/>
      <c r="N80" s="13"/>
      <c r="O80" s="13"/>
      <c r="P80" s="13"/>
      <c r="Q80" s="13"/>
      <c r="R80" s="13"/>
      <c r="S80" s="13"/>
      <c r="T80" s="13"/>
      <c r="U80" s="13"/>
      <c r="V80" s="13"/>
      <c r="W80" s="13"/>
      <c r="X80" s="13"/>
      <c r="Y80" s="13"/>
      <c r="Z80" s="13"/>
    </row>
    <row r="81">
      <c r="A81" s="13" t="str">
        <f>IFERROR(__xludf.DUMMYFUNCTION("""COMPUTED_VALUE"""),"CUST5067")</f>
        <v>CUST5067</v>
      </c>
      <c r="B81" s="13">
        <f>SUMIFS('Order Data'!$D$2:$D$1001,'Order Data'!$B$2:$B$1001,A81)</f>
        <v>1532.5</v>
      </c>
      <c r="C81" s="13">
        <f>COUNTIFS('Order Data'!$B$2:$B$1001,A81)</f>
        <v>10</v>
      </c>
      <c r="D81" s="13" t="str">
        <f t="shared" si="1"/>
        <v>Prime Customers</v>
      </c>
      <c r="E81" s="13">
        <f t="shared" si="2"/>
        <v>39</v>
      </c>
      <c r="F81" s="13"/>
      <c r="G81" s="13"/>
      <c r="H81" s="13"/>
      <c r="I81" s="13"/>
      <c r="J81" s="13"/>
      <c r="K81" s="13"/>
      <c r="L81" s="13"/>
      <c r="M81" s="13"/>
      <c r="N81" s="13"/>
      <c r="O81" s="13"/>
      <c r="P81" s="13"/>
      <c r="Q81" s="13"/>
      <c r="R81" s="13"/>
      <c r="S81" s="13"/>
      <c r="T81" s="13"/>
      <c r="U81" s="13"/>
      <c r="V81" s="13"/>
      <c r="W81" s="13"/>
      <c r="X81" s="13"/>
      <c r="Y81" s="13"/>
      <c r="Z81" s="13"/>
    </row>
    <row r="82">
      <c r="A82" s="13" t="str">
        <f>IFERROR(__xludf.DUMMYFUNCTION("""COMPUTED_VALUE"""),"CUST6549")</f>
        <v>CUST6549</v>
      </c>
      <c r="B82" s="13">
        <f>SUMIFS('Order Data'!$D$2:$D$1001,'Order Data'!$B$2:$B$1001,A82)</f>
        <v>1242.5</v>
      </c>
      <c r="C82" s="13">
        <f>COUNTIFS('Order Data'!$B$2:$B$1001,A82)</f>
        <v>13</v>
      </c>
      <c r="D82" s="13" t="str">
        <f t="shared" si="1"/>
        <v>Prime Customers</v>
      </c>
      <c r="E82" s="13">
        <f t="shared" si="2"/>
        <v>18</v>
      </c>
      <c r="F82" s="13"/>
      <c r="G82" s="13"/>
      <c r="H82" s="13"/>
      <c r="I82" s="13"/>
      <c r="J82" s="13"/>
      <c r="K82" s="13"/>
      <c r="L82" s="13"/>
      <c r="M82" s="13"/>
      <c r="N82" s="13"/>
      <c r="O82" s="13"/>
      <c r="P82" s="13"/>
      <c r="Q82" s="13"/>
      <c r="R82" s="13"/>
      <c r="S82" s="13"/>
      <c r="T82" s="13"/>
      <c r="U82" s="13"/>
      <c r="V82" s="13"/>
      <c r="W82" s="13"/>
      <c r="X82" s="13"/>
      <c r="Y82" s="13"/>
      <c r="Z82" s="13"/>
    </row>
    <row r="83">
      <c r="A83" s="13" t="str">
        <f>IFERROR(__xludf.DUMMYFUNCTION("""COMPUTED_VALUE"""),"CUST4510")</f>
        <v>CUST4510</v>
      </c>
      <c r="B83" s="13">
        <f>SUMIFS('Order Data'!$D$2:$D$1001,'Order Data'!$B$2:$B$1001,A83)</f>
        <v>265</v>
      </c>
      <c r="C83" s="13">
        <f>COUNTIFS('Order Data'!$B$2:$B$1001,A83)</f>
        <v>2</v>
      </c>
      <c r="D83" s="13" t="str">
        <f t="shared" si="1"/>
        <v>Casual Customers</v>
      </c>
      <c r="E83" s="13">
        <f t="shared" si="2"/>
        <v>98</v>
      </c>
      <c r="F83" s="13"/>
      <c r="G83" s="13"/>
      <c r="H83" s="13"/>
      <c r="I83" s="13"/>
      <c r="J83" s="13"/>
      <c r="K83" s="13"/>
      <c r="L83" s="13"/>
      <c r="M83" s="13"/>
      <c r="N83" s="13"/>
      <c r="O83" s="13"/>
      <c r="P83" s="13"/>
      <c r="Q83" s="13"/>
      <c r="R83" s="13"/>
      <c r="S83" s="13"/>
      <c r="T83" s="13"/>
      <c r="U83" s="13"/>
      <c r="V83" s="13"/>
      <c r="W83" s="13"/>
      <c r="X83" s="13"/>
      <c r="Y83" s="13"/>
      <c r="Z83" s="13"/>
    </row>
    <row r="84">
      <c r="A84" s="13" t="str">
        <f>IFERROR(__xludf.DUMMYFUNCTION("""COMPUTED_VALUE"""),"CUST8369")</f>
        <v>CUST8369</v>
      </c>
      <c r="B84" s="13">
        <f>SUMIFS('Order Data'!$D$2:$D$1001,'Order Data'!$B$2:$B$1001,A84)</f>
        <v>737.5</v>
      </c>
      <c r="C84" s="13">
        <f>COUNTIFS('Order Data'!$B$2:$B$1001,A84)</f>
        <v>4</v>
      </c>
      <c r="D84" s="13" t="str">
        <f t="shared" si="1"/>
        <v>Casual Customers</v>
      </c>
      <c r="E84" s="13">
        <f t="shared" si="2"/>
        <v>70</v>
      </c>
      <c r="F84" s="13"/>
      <c r="G84" s="13"/>
      <c r="H84" s="13"/>
      <c r="I84" s="13"/>
      <c r="J84" s="13"/>
      <c r="K84" s="13"/>
      <c r="L84" s="13"/>
      <c r="M84" s="13"/>
      <c r="N84" s="13"/>
      <c r="O84" s="13"/>
      <c r="P84" s="13"/>
      <c r="Q84" s="13"/>
      <c r="R84" s="13"/>
      <c r="S84" s="13"/>
      <c r="T84" s="13"/>
      <c r="U84" s="13"/>
      <c r="V84" s="13"/>
      <c r="W84" s="13"/>
      <c r="X84" s="13"/>
      <c r="Y84" s="13"/>
      <c r="Z84" s="13"/>
    </row>
    <row r="85">
      <c r="A85" s="13" t="str">
        <f>IFERROR(__xludf.DUMMYFUNCTION("""COMPUTED_VALUE"""),"CUST7322")</f>
        <v>CUST7322</v>
      </c>
      <c r="B85" s="13">
        <f>SUMIFS('Order Data'!$D$2:$D$1001,'Order Data'!$B$2:$B$1001,A85)</f>
        <v>177.5</v>
      </c>
      <c r="C85" s="13">
        <f>COUNTIFS('Order Data'!$B$2:$B$1001,A85)</f>
        <v>2</v>
      </c>
      <c r="D85" s="13" t="str">
        <f t="shared" si="1"/>
        <v>Casual Customers</v>
      </c>
      <c r="E85" s="13">
        <f t="shared" si="2"/>
        <v>98</v>
      </c>
      <c r="F85" s="13"/>
      <c r="G85" s="13"/>
      <c r="H85" s="13"/>
      <c r="I85" s="13"/>
      <c r="J85" s="13"/>
      <c r="K85" s="13"/>
      <c r="L85" s="13"/>
      <c r="M85" s="13"/>
      <c r="N85" s="13"/>
      <c r="O85" s="13"/>
      <c r="P85" s="13"/>
      <c r="Q85" s="13"/>
      <c r="R85" s="13"/>
      <c r="S85" s="13"/>
      <c r="T85" s="13"/>
      <c r="U85" s="13"/>
      <c r="V85" s="13"/>
      <c r="W85" s="13"/>
      <c r="X85" s="13"/>
      <c r="Y85" s="13"/>
      <c r="Z85" s="13"/>
    </row>
    <row r="86">
      <c r="A86" s="13" t="str">
        <f>IFERROR(__xludf.DUMMYFUNCTION("""COMPUTED_VALUE"""),"CUST4614")</f>
        <v>CUST4614</v>
      </c>
      <c r="B86" s="13">
        <f>SUMIFS('Order Data'!$D$2:$D$1001,'Order Data'!$B$2:$B$1001,A86)</f>
        <v>175</v>
      </c>
      <c r="C86" s="13">
        <f>COUNTIFS('Order Data'!$B$2:$B$1001,A86)</f>
        <v>2</v>
      </c>
      <c r="D86" s="13" t="str">
        <f t="shared" si="1"/>
        <v>Casual Customers</v>
      </c>
      <c r="E86" s="13">
        <f t="shared" si="2"/>
        <v>98</v>
      </c>
      <c r="F86" s="13"/>
      <c r="G86" s="13"/>
      <c r="H86" s="13"/>
      <c r="I86" s="13"/>
      <c r="J86" s="13"/>
      <c r="K86" s="13"/>
      <c r="L86" s="13"/>
      <c r="M86" s="13"/>
      <c r="N86" s="13"/>
      <c r="O86" s="13"/>
      <c r="P86" s="13"/>
      <c r="Q86" s="13"/>
      <c r="R86" s="13"/>
      <c r="S86" s="13"/>
      <c r="T86" s="13"/>
      <c r="U86" s="13"/>
      <c r="V86" s="13"/>
      <c r="W86" s="13"/>
      <c r="X86" s="13"/>
      <c r="Y86" s="13"/>
      <c r="Z86" s="13"/>
    </row>
    <row r="87">
      <c r="A87" s="13" t="str">
        <f>IFERROR(__xludf.DUMMYFUNCTION("""COMPUTED_VALUE"""),"CUST9288")</f>
        <v>CUST9288</v>
      </c>
      <c r="B87" s="13">
        <f>SUMIFS('Order Data'!$D$2:$D$1001,'Order Data'!$B$2:$B$1001,A87)</f>
        <v>270</v>
      </c>
      <c r="C87" s="13">
        <f>COUNTIFS('Order Data'!$B$2:$B$1001,A87)</f>
        <v>2</v>
      </c>
      <c r="D87" s="13" t="str">
        <f t="shared" si="1"/>
        <v>Casual Customers</v>
      </c>
      <c r="E87" s="13">
        <f t="shared" si="2"/>
        <v>98</v>
      </c>
      <c r="F87" s="13"/>
      <c r="G87" s="13"/>
      <c r="H87" s="13"/>
      <c r="I87" s="13"/>
      <c r="J87" s="13"/>
      <c r="K87" s="13"/>
      <c r="L87" s="13"/>
      <c r="M87" s="13"/>
      <c r="N87" s="13"/>
      <c r="O87" s="13"/>
      <c r="P87" s="13"/>
      <c r="Q87" s="13"/>
      <c r="R87" s="13"/>
      <c r="S87" s="13"/>
      <c r="T87" s="13"/>
      <c r="U87" s="13"/>
      <c r="V87" s="13"/>
      <c r="W87" s="13"/>
      <c r="X87" s="13"/>
      <c r="Y87" s="13"/>
      <c r="Z87" s="13"/>
    </row>
    <row r="88">
      <c r="A88" s="13" t="str">
        <f>IFERROR(__xludf.DUMMYFUNCTION("""COMPUTED_VALUE"""),"CUST7753")</f>
        <v>CUST7753</v>
      </c>
      <c r="B88" s="13">
        <f>SUMIFS('Order Data'!$D$2:$D$1001,'Order Data'!$B$2:$B$1001,A88)</f>
        <v>285</v>
      </c>
      <c r="C88" s="13">
        <f>COUNTIFS('Order Data'!$B$2:$B$1001,A88)</f>
        <v>2</v>
      </c>
      <c r="D88" s="13" t="str">
        <f t="shared" si="1"/>
        <v>Casual Customers</v>
      </c>
      <c r="E88" s="13">
        <f t="shared" si="2"/>
        <v>98</v>
      </c>
      <c r="F88" s="13"/>
      <c r="G88" s="13"/>
      <c r="H88" s="13"/>
      <c r="I88" s="13"/>
      <c r="J88" s="13"/>
      <c r="K88" s="13"/>
      <c r="L88" s="13"/>
      <c r="M88" s="13"/>
      <c r="N88" s="13"/>
      <c r="O88" s="13"/>
      <c r="P88" s="13"/>
      <c r="Q88" s="13"/>
      <c r="R88" s="13"/>
      <c r="S88" s="13"/>
      <c r="T88" s="13"/>
      <c r="U88" s="13"/>
      <c r="V88" s="13"/>
      <c r="W88" s="13"/>
      <c r="X88" s="13"/>
      <c r="Y88" s="13"/>
      <c r="Z88" s="13"/>
    </row>
    <row r="89">
      <c r="A89" s="13" t="str">
        <f>IFERROR(__xludf.DUMMYFUNCTION("""COMPUTED_VALUE"""),"CUST5843")</f>
        <v>CUST5843</v>
      </c>
      <c r="B89" s="13">
        <f>SUMIFS('Order Data'!$D$2:$D$1001,'Order Data'!$B$2:$B$1001,A89)</f>
        <v>52.5</v>
      </c>
      <c r="C89" s="13">
        <f>COUNTIFS('Order Data'!$B$2:$B$1001,A89)</f>
        <v>1</v>
      </c>
      <c r="D89" s="13" t="str">
        <f t="shared" si="1"/>
        <v>Casual Customers</v>
      </c>
      <c r="E89" s="13">
        <f t="shared" si="2"/>
        <v>117</v>
      </c>
      <c r="F89" s="13"/>
      <c r="G89" s="13"/>
      <c r="H89" s="13"/>
      <c r="I89" s="13"/>
      <c r="J89" s="13"/>
      <c r="K89" s="13"/>
      <c r="L89" s="13"/>
      <c r="M89" s="13"/>
      <c r="N89" s="13"/>
      <c r="O89" s="13"/>
      <c r="P89" s="13"/>
      <c r="Q89" s="13"/>
      <c r="R89" s="13"/>
      <c r="S89" s="13"/>
      <c r="T89" s="13"/>
      <c r="U89" s="13"/>
      <c r="V89" s="13"/>
      <c r="W89" s="13"/>
      <c r="X89" s="13"/>
      <c r="Y89" s="13"/>
      <c r="Z89" s="13"/>
    </row>
    <row r="90">
      <c r="A90" s="13" t="str">
        <f>IFERROR(__xludf.DUMMYFUNCTION("""COMPUTED_VALUE"""),"CUST8925")</f>
        <v>CUST8925</v>
      </c>
      <c r="B90" s="13">
        <f>SUMIFS('Order Data'!$D$2:$D$1001,'Order Data'!$B$2:$B$1001,A90)</f>
        <v>185</v>
      </c>
      <c r="C90" s="13">
        <f>COUNTIFS('Order Data'!$B$2:$B$1001,A90)</f>
        <v>1</v>
      </c>
      <c r="D90" s="13" t="str">
        <f t="shared" si="1"/>
        <v>Casual Customers</v>
      </c>
      <c r="E90" s="13">
        <f t="shared" si="2"/>
        <v>117</v>
      </c>
      <c r="F90" s="13"/>
      <c r="G90" s="13"/>
      <c r="H90" s="13"/>
      <c r="I90" s="13"/>
      <c r="J90" s="13"/>
      <c r="K90" s="13"/>
      <c r="L90" s="13"/>
      <c r="M90" s="13"/>
      <c r="N90" s="13"/>
      <c r="O90" s="13"/>
      <c r="P90" s="13"/>
      <c r="Q90" s="13"/>
      <c r="R90" s="13"/>
      <c r="S90" s="13"/>
      <c r="T90" s="13"/>
      <c r="U90" s="13"/>
      <c r="V90" s="13"/>
      <c r="W90" s="13"/>
      <c r="X90" s="13"/>
      <c r="Y90" s="13"/>
      <c r="Z90" s="13"/>
    </row>
    <row r="91">
      <c r="A91" s="13" t="str">
        <f>IFERROR(__xludf.DUMMYFUNCTION("""COMPUTED_VALUE"""),"CUST4090")</f>
        <v>CUST4090</v>
      </c>
      <c r="B91" s="13">
        <f>SUMIFS('Order Data'!$D$2:$D$1001,'Order Data'!$B$2:$B$1001,A91)</f>
        <v>185</v>
      </c>
      <c r="C91" s="13">
        <f>COUNTIFS('Order Data'!$B$2:$B$1001,A91)</f>
        <v>2</v>
      </c>
      <c r="D91" s="13" t="str">
        <f t="shared" si="1"/>
        <v>Casual Customers</v>
      </c>
      <c r="E91" s="13">
        <f t="shared" si="2"/>
        <v>98</v>
      </c>
      <c r="F91" s="13"/>
      <c r="G91" s="13"/>
      <c r="H91" s="13"/>
      <c r="I91" s="13"/>
      <c r="J91" s="13"/>
      <c r="K91" s="13"/>
      <c r="L91" s="13"/>
      <c r="M91" s="13"/>
      <c r="N91" s="13"/>
      <c r="O91" s="13"/>
      <c r="P91" s="13"/>
      <c r="Q91" s="13"/>
      <c r="R91" s="13"/>
      <c r="S91" s="13"/>
      <c r="T91" s="13"/>
      <c r="U91" s="13"/>
      <c r="V91" s="13"/>
      <c r="W91" s="13"/>
      <c r="X91" s="13"/>
      <c r="Y91" s="13"/>
      <c r="Z91" s="13"/>
    </row>
    <row r="92">
      <c r="A92" s="13" t="str">
        <f>IFERROR(__xludf.DUMMYFUNCTION("""COMPUTED_VALUE"""),"CUST2419")</f>
        <v>CUST2419</v>
      </c>
      <c r="B92" s="13">
        <f>SUMIFS('Order Data'!$D$2:$D$1001,'Order Data'!$B$2:$B$1001,A92)</f>
        <v>140</v>
      </c>
      <c r="C92" s="13">
        <f>COUNTIFS('Order Data'!$B$2:$B$1001,A92)</f>
        <v>1</v>
      </c>
      <c r="D92" s="13" t="str">
        <f t="shared" si="1"/>
        <v>Casual Customers</v>
      </c>
      <c r="E92" s="13">
        <f t="shared" si="2"/>
        <v>117</v>
      </c>
      <c r="F92" s="13"/>
      <c r="G92" s="13"/>
      <c r="H92" s="13"/>
      <c r="I92" s="13"/>
      <c r="J92" s="13"/>
      <c r="K92" s="13"/>
      <c r="L92" s="13"/>
      <c r="M92" s="13"/>
      <c r="N92" s="13"/>
      <c r="O92" s="13"/>
      <c r="P92" s="13"/>
      <c r="Q92" s="13"/>
      <c r="R92" s="13"/>
      <c r="S92" s="13"/>
      <c r="T92" s="13"/>
      <c r="U92" s="13"/>
      <c r="V92" s="13"/>
      <c r="W92" s="13"/>
      <c r="X92" s="13"/>
      <c r="Y92" s="13"/>
      <c r="Z92" s="13"/>
    </row>
    <row r="93">
      <c r="A93" s="13" t="str">
        <f>IFERROR(__xludf.DUMMYFUNCTION("""COMPUTED_VALUE"""),"CUST9374")</f>
        <v>CUST9374</v>
      </c>
      <c r="B93" s="13">
        <f>SUMIFS('Order Data'!$D$2:$D$1001,'Order Data'!$B$2:$B$1001,A93)</f>
        <v>80</v>
      </c>
      <c r="C93" s="13">
        <f>COUNTIFS('Order Data'!$B$2:$B$1001,A93)</f>
        <v>1</v>
      </c>
      <c r="D93" s="13" t="str">
        <f t="shared" si="1"/>
        <v>Casual Customers</v>
      </c>
      <c r="E93" s="13">
        <f t="shared" si="2"/>
        <v>117</v>
      </c>
      <c r="F93" s="13"/>
      <c r="G93" s="13"/>
      <c r="H93" s="13"/>
      <c r="I93" s="13"/>
      <c r="J93" s="13"/>
      <c r="K93" s="13"/>
      <c r="L93" s="13"/>
      <c r="M93" s="13"/>
      <c r="N93" s="13"/>
      <c r="O93" s="13"/>
      <c r="P93" s="13"/>
      <c r="Q93" s="13"/>
      <c r="R93" s="13"/>
      <c r="S93" s="13"/>
      <c r="T93" s="13"/>
      <c r="U93" s="13"/>
      <c r="V93" s="13"/>
      <c r="W93" s="13"/>
      <c r="X93" s="13"/>
      <c r="Y93" s="13"/>
      <c r="Z93" s="13"/>
    </row>
    <row r="94">
      <c r="A94" s="13" t="str">
        <f>IFERROR(__xludf.DUMMYFUNCTION("""COMPUTED_VALUE"""),"CUST8790")</f>
        <v>CUST8790</v>
      </c>
      <c r="B94" s="13">
        <f>SUMIFS('Order Data'!$D$2:$D$1001,'Order Data'!$B$2:$B$1001,A94)</f>
        <v>92.5</v>
      </c>
      <c r="C94" s="13">
        <f>COUNTIFS('Order Data'!$B$2:$B$1001,A94)</f>
        <v>1</v>
      </c>
      <c r="D94" s="13" t="str">
        <f t="shared" si="1"/>
        <v>Casual Customers</v>
      </c>
      <c r="E94" s="13">
        <f t="shared" si="2"/>
        <v>117</v>
      </c>
      <c r="F94" s="13"/>
      <c r="G94" s="13"/>
      <c r="H94" s="13"/>
      <c r="I94" s="13"/>
      <c r="J94" s="13"/>
      <c r="K94" s="13"/>
      <c r="L94" s="13"/>
      <c r="M94" s="13"/>
      <c r="N94" s="13"/>
      <c r="O94" s="13"/>
      <c r="P94" s="13"/>
      <c r="Q94" s="13"/>
      <c r="R94" s="13"/>
      <c r="S94" s="13"/>
      <c r="T94" s="13"/>
      <c r="U94" s="13"/>
      <c r="V94" s="13"/>
      <c r="W94" s="13"/>
      <c r="X94" s="13"/>
      <c r="Y94" s="13"/>
      <c r="Z94" s="13"/>
    </row>
    <row r="95">
      <c r="A95" s="13" t="str">
        <f>IFERROR(__xludf.DUMMYFUNCTION("""COMPUTED_VALUE"""),"CUST5622")</f>
        <v>CUST5622</v>
      </c>
      <c r="B95" s="13">
        <f>SUMIFS('Order Data'!$D$2:$D$1001,'Order Data'!$B$2:$B$1001,A95)</f>
        <v>97.5</v>
      </c>
      <c r="C95" s="13">
        <f>COUNTIFS('Order Data'!$B$2:$B$1001,A95)</f>
        <v>1</v>
      </c>
      <c r="D95" s="13" t="str">
        <f t="shared" si="1"/>
        <v>Casual Customers</v>
      </c>
      <c r="E95" s="13">
        <f t="shared" si="2"/>
        <v>117</v>
      </c>
      <c r="F95" s="13"/>
      <c r="G95" s="13"/>
      <c r="H95" s="13"/>
      <c r="I95" s="13"/>
      <c r="J95" s="13"/>
      <c r="K95" s="13"/>
      <c r="L95" s="13"/>
      <c r="M95" s="13"/>
      <c r="N95" s="13"/>
      <c r="O95" s="13"/>
      <c r="P95" s="13"/>
      <c r="Q95" s="13"/>
      <c r="R95" s="13"/>
      <c r="S95" s="13"/>
      <c r="T95" s="13"/>
      <c r="U95" s="13"/>
      <c r="V95" s="13"/>
      <c r="W95" s="13"/>
      <c r="X95" s="13"/>
      <c r="Y95" s="13"/>
      <c r="Z95" s="13"/>
    </row>
    <row r="96">
      <c r="A96" s="13" t="str">
        <f>IFERROR(__xludf.DUMMYFUNCTION("""COMPUTED_VALUE"""),"CUST2336")</f>
        <v>CUST2336</v>
      </c>
      <c r="B96" s="13">
        <f>SUMIFS('Order Data'!$D$2:$D$1001,'Order Data'!$B$2:$B$1001,A96)</f>
        <v>165</v>
      </c>
      <c r="C96" s="13">
        <f>COUNTIFS('Order Data'!$B$2:$B$1001,A96)</f>
        <v>1</v>
      </c>
      <c r="D96" s="13" t="str">
        <f t="shared" si="1"/>
        <v>Casual Customers</v>
      </c>
      <c r="E96" s="13">
        <f t="shared" si="2"/>
        <v>117</v>
      </c>
      <c r="F96" s="13"/>
      <c r="G96" s="13"/>
      <c r="H96" s="13"/>
      <c r="I96" s="13"/>
      <c r="J96" s="13"/>
      <c r="K96" s="13"/>
      <c r="L96" s="13"/>
      <c r="M96" s="13"/>
      <c r="N96" s="13"/>
      <c r="O96" s="13"/>
      <c r="P96" s="13"/>
      <c r="Q96" s="13"/>
      <c r="R96" s="13"/>
      <c r="S96" s="13"/>
      <c r="T96" s="13"/>
      <c r="U96" s="13"/>
      <c r="V96" s="13"/>
      <c r="W96" s="13"/>
      <c r="X96" s="13"/>
      <c r="Y96" s="13"/>
      <c r="Z96" s="13"/>
    </row>
    <row r="97">
      <c r="A97" s="13" t="str">
        <f>IFERROR(__xludf.DUMMYFUNCTION("""COMPUTED_VALUE"""),"CUST2344")</f>
        <v>CUST2344</v>
      </c>
      <c r="B97" s="13">
        <f>SUMIFS('Order Data'!$D$2:$D$1001,'Order Data'!$B$2:$B$1001,A97)</f>
        <v>110</v>
      </c>
      <c r="C97" s="13">
        <f>COUNTIFS('Order Data'!$B$2:$B$1001,A97)</f>
        <v>1</v>
      </c>
      <c r="D97" s="13" t="str">
        <f t="shared" si="1"/>
        <v>Casual Customers</v>
      </c>
      <c r="E97" s="13">
        <f t="shared" si="2"/>
        <v>117</v>
      </c>
      <c r="F97" s="13"/>
      <c r="G97" s="13"/>
      <c r="H97" s="13"/>
      <c r="I97" s="13"/>
      <c r="J97" s="13"/>
      <c r="K97" s="13"/>
      <c r="L97" s="13"/>
      <c r="M97" s="13"/>
      <c r="N97" s="13"/>
      <c r="O97" s="13"/>
      <c r="P97" s="13"/>
      <c r="Q97" s="13"/>
      <c r="R97" s="13"/>
      <c r="S97" s="13"/>
      <c r="T97" s="13"/>
      <c r="U97" s="13"/>
      <c r="V97" s="13"/>
      <c r="W97" s="13"/>
      <c r="X97" s="13"/>
      <c r="Y97" s="13"/>
      <c r="Z97" s="13"/>
    </row>
    <row r="98">
      <c r="A98" s="13" t="str">
        <f>IFERROR(__xludf.DUMMYFUNCTION("""COMPUTED_VALUE"""),"CUST3399")</f>
        <v>CUST3399</v>
      </c>
      <c r="B98" s="13">
        <f>SUMIFS('Order Data'!$D$2:$D$1001,'Order Data'!$B$2:$B$1001,A98)</f>
        <v>325</v>
      </c>
      <c r="C98" s="13">
        <f>COUNTIFS('Order Data'!$B$2:$B$1001,A98)</f>
        <v>2</v>
      </c>
      <c r="D98" s="13" t="str">
        <f t="shared" si="1"/>
        <v>Casual Customers</v>
      </c>
      <c r="E98" s="13">
        <f t="shared" si="2"/>
        <v>98</v>
      </c>
      <c r="F98" s="13"/>
      <c r="G98" s="13"/>
      <c r="H98" s="13"/>
      <c r="I98" s="13"/>
      <c r="J98" s="13"/>
      <c r="K98" s="13"/>
      <c r="L98" s="13"/>
      <c r="M98" s="13"/>
      <c r="N98" s="13"/>
      <c r="O98" s="13"/>
      <c r="P98" s="13"/>
      <c r="Q98" s="13"/>
      <c r="R98" s="13"/>
      <c r="S98" s="13"/>
      <c r="T98" s="13"/>
      <c r="U98" s="13"/>
      <c r="V98" s="13"/>
      <c r="W98" s="13"/>
      <c r="X98" s="13"/>
      <c r="Y98" s="13"/>
      <c r="Z98" s="13"/>
    </row>
    <row r="99">
      <c r="A99" s="13" t="str">
        <f>IFERROR(__xludf.DUMMYFUNCTION("""COMPUTED_VALUE"""),"CUST4792")</f>
        <v>CUST4792</v>
      </c>
      <c r="B99" s="13">
        <f>SUMIFS('Order Data'!$D$2:$D$1001,'Order Data'!$B$2:$B$1001,A99)</f>
        <v>80</v>
      </c>
      <c r="C99" s="13">
        <f>COUNTIFS('Order Data'!$B$2:$B$1001,A99)</f>
        <v>1</v>
      </c>
      <c r="D99" s="13" t="str">
        <f t="shared" si="1"/>
        <v>Casual Customers</v>
      </c>
      <c r="E99" s="13">
        <f t="shared" si="2"/>
        <v>117</v>
      </c>
      <c r="F99" s="13"/>
      <c r="G99" s="13"/>
      <c r="H99" s="13"/>
      <c r="I99" s="13"/>
      <c r="J99" s="13"/>
      <c r="K99" s="13"/>
      <c r="L99" s="13"/>
      <c r="M99" s="13"/>
      <c r="N99" s="13"/>
      <c r="O99" s="13"/>
      <c r="P99" s="13"/>
      <c r="Q99" s="13"/>
      <c r="R99" s="13"/>
      <c r="S99" s="13"/>
      <c r="T99" s="13"/>
      <c r="U99" s="13"/>
      <c r="V99" s="13"/>
      <c r="W99" s="13"/>
      <c r="X99" s="13"/>
      <c r="Y99" s="13"/>
      <c r="Z99" s="13"/>
    </row>
    <row r="100">
      <c r="A100" s="13" t="str">
        <f>IFERROR(__xludf.DUMMYFUNCTION("""COMPUTED_VALUE"""),"CUST8836")</f>
        <v>CUST8836</v>
      </c>
      <c r="B100" s="13">
        <f>SUMIFS('Order Data'!$D$2:$D$1001,'Order Data'!$B$2:$B$1001,A100)</f>
        <v>1297.5</v>
      </c>
      <c r="C100" s="13">
        <f>COUNTIFS('Order Data'!$B$2:$B$1001,A100)</f>
        <v>12</v>
      </c>
      <c r="D100" s="13" t="str">
        <f t="shared" si="1"/>
        <v>Prime Customers</v>
      </c>
      <c r="E100" s="13">
        <f t="shared" si="2"/>
        <v>23</v>
      </c>
      <c r="F100" s="13"/>
      <c r="G100" s="13"/>
      <c r="H100" s="13"/>
      <c r="I100" s="13"/>
      <c r="J100" s="13"/>
      <c r="K100" s="13"/>
      <c r="L100" s="13"/>
      <c r="M100" s="13"/>
      <c r="N100" s="13"/>
      <c r="O100" s="13"/>
      <c r="P100" s="13"/>
      <c r="Q100" s="13"/>
      <c r="R100" s="13"/>
      <c r="S100" s="13"/>
      <c r="T100" s="13"/>
      <c r="U100" s="13"/>
      <c r="V100" s="13"/>
      <c r="W100" s="13"/>
      <c r="X100" s="13"/>
      <c r="Y100" s="13"/>
      <c r="Z100" s="13"/>
    </row>
    <row r="101">
      <c r="A101" s="13" t="str">
        <f>IFERROR(__xludf.DUMMYFUNCTION("""COMPUTED_VALUE"""),"CUST9680")</f>
        <v>CUST9680</v>
      </c>
      <c r="B101" s="13">
        <f>SUMIFS('Order Data'!$D$2:$D$1001,'Order Data'!$B$2:$B$1001,A101)</f>
        <v>185</v>
      </c>
      <c r="C101" s="13">
        <f>COUNTIFS('Order Data'!$B$2:$B$1001,A101)</f>
        <v>1</v>
      </c>
      <c r="D101" s="13" t="str">
        <f t="shared" si="1"/>
        <v>Casual Customers</v>
      </c>
      <c r="E101" s="13">
        <f t="shared" si="2"/>
        <v>117</v>
      </c>
      <c r="F101" s="13"/>
      <c r="G101" s="13"/>
      <c r="H101" s="13"/>
      <c r="I101" s="13"/>
      <c r="J101" s="13"/>
      <c r="K101" s="13"/>
      <c r="L101" s="13"/>
      <c r="M101" s="13"/>
      <c r="N101" s="13"/>
      <c r="O101" s="13"/>
      <c r="P101" s="13"/>
      <c r="Q101" s="13"/>
      <c r="R101" s="13"/>
      <c r="S101" s="13"/>
      <c r="T101" s="13"/>
      <c r="U101" s="13"/>
      <c r="V101" s="13"/>
      <c r="W101" s="13"/>
      <c r="X101" s="13"/>
      <c r="Y101" s="13"/>
      <c r="Z101" s="13"/>
    </row>
    <row r="102">
      <c r="A102" s="13" t="str">
        <f>IFERROR(__xludf.DUMMYFUNCTION("""COMPUTED_VALUE"""),"CUST2624")</f>
        <v>CUST2624</v>
      </c>
      <c r="B102" s="13">
        <f>SUMIFS('Order Data'!$D$2:$D$1001,'Order Data'!$B$2:$B$1001,A102)</f>
        <v>1465</v>
      </c>
      <c r="C102" s="13">
        <f>COUNTIFS('Order Data'!$B$2:$B$1001,A102)</f>
        <v>10</v>
      </c>
      <c r="D102" s="13" t="str">
        <f t="shared" si="1"/>
        <v>Prime Customers</v>
      </c>
      <c r="E102" s="13">
        <f t="shared" si="2"/>
        <v>39</v>
      </c>
      <c r="F102" s="13"/>
      <c r="G102" s="13"/>
      <c r="H102" s="13"/>
      <c r="I102" s="13"/>
      <c r="J102" s="13"/>
      <c r="K102" s="13"/>
      <c r="L102" s="13"/>
      <c r="M102" s="13"/>
      <c r="N102" s="13"/>
      <c r="O102" s="13"/>
      <c r="P102" s="13"/>
      <c r="Q102" s="13"/>
      <c r="R102" s="13"/>
      <c r="S102" s="13"/>
      <c r="T102" s="13"/>
      <c r="U102" s="13"/>
      <c r="V102" s="13"/>
      <c r="W102" s="13"/>
      <c r="X102" s="13"/>
      <c r="Y102" s="13"/>
      <c r="Z102" s="13"/>
    </row>
    <row r="103">
      <c r="A103" s="13" t="str">
        <f>IFERROR(__xludf.DUMMYFUNCTION("""COMPUTED_VALUE"""),"CUST2562")</f>
        <v>CUST2562</v>
      </c>
      <c r="B103" s="13">
        <f>SUMIFS('Order Data'!$D$2:$D$1001,'Order Data'!$B$2:$B$1001,A103)</f>
        <v>185</v>
      </c>
      <c r="C103" s="13">
        <f>COUNTIFS('Order Data'!$B$2:$B$1001,A103)</f>
        <v>3</v>
      </c>
      <c r="D103" s="13" t="str">
        <f t="shared" si="1"/>
        <v>Casual Customers</v>
      </c>
      <c r="E103" s="13">
        <f t="shared" si="2"/>
        <v>86</v>
      </c>
      <c r="F103" s="13"/>
      <c r="G103" s="13"/>
      <c r="H103" s="13"/>
      <c r="I103" s="13"/>
      <c r="J103" s="13"/>
      <c r="K103" s="13"/>
      <c r="L103" s="13"/>
      <c r="M103" s="13"/>
      <c r="N103" s="13"/>
      <c r="O103" s="13"/>
      <c r="P103" s="13"/>
      <c r="Q103" s="13"/>
      <c r="R103" s="13"/>
      <c r="S103" s="13"/>
      <c r="T103" s="13"/>
      <c r="U103" s="13"/>
      <c r="V103" s="13"/>
      <c r="W103" s="13"/>
      <c r="X103" s="13"/>
      <c r="Y103" s="13"/>
      <c r="Z103" s="13"/>
    </row>
    <row r="104">
      <c r="A104" s="13" t="str">
        <f>IFERROR(__xludf.DUMMYFUNCTION("""COMPUTED_VALUE"""),"CUST5107")</f>
        <v>CUST5107</v>
      </c>
      <c r="B104" s="13">
        <f>SUMIFS('Order Data'!$D$2:$D$1001,'Order Data'!$B$2:$B$1001,A104)</f>
        <v>337.5</v>
      </c>
      <c r="C104" s="13">
        <f>COUNTIFS('Order Data'!$B$2:$B$1001,A104)</f>
        <v>3</v>
      </c>
      <c r="D104" s="13" t="str">
        <f t="shared" si="1"/>
        <v>Casual Customers</v>
      </c>
      <c r="E104" s="13">
        <f t="shared" si="2"/>
        <v>86</v>
      </c>
      <c r="F104" s="13"/>
      <c r="G104" s="13"/>
      <c r="H104" s="13"/>
      <c r="I104" s="13"/>
      <c r="J104" s="13"/>
      <c r="K104" s="13"/>
      <c r="L104" s="13"/>
      <c r="M104" s="13"/>
      <c r="N104" s="13"/>
      <c r="O104" s="13"/>
      <c r="P104" s="13"/>
      <c r="Q104" s="13"/>
      <c r="R104" s="13"/>
      <c r="S104" s="13"/>
      <c r="T104" s="13"/>
      <c r="U104" s="13"/>
      <c r="V104" s="13"/>
      <c r="W104" s="13"/>
      <c r="X104" s="13"/>
      <c r="Y104" s="13"/>
      <c r="Z104" s="13"/>
    </row>
    <row r="105">
      <c r="A105" s="13" t="str">
        <f>IFERROR(__xludf.DUMMYFUNCTION("""COMPUTED_VALUE"""),"CUST2679")</f>
        <v>CUST2679</v>
      </c>
      <c r="B105" s="13">
        <f>SUMIFS('Order Data'!$D$2:$D$1001,'Order Data'!$B$2:$B$1001,A105)</f>
        <v>2035</v>
      </c>
      <c r="C105" s="13">
        <f>COUNTIFS('Order Data'!$B$2:$B$1001,A105)</f>
        <v>14</v>
      </c>
      <c r="D105" s="13" t="str">
        <f t="shared" si="1"/>
        <v>Prime Customers</v>
      </c>
      <c r="E105" s="13">
        <f t="shared" si="2"/>
        <v>17</v>
      </c>
      <c r="F105" s="13"/>
      <c r="G105" s="13"/>
      <c r="H105" s="13"/>
      <c r="I105" s="13"/>
      <c r="J105" s="13"/>
      <c r="K105" s="13"/>
      <c r="L105" s="13"/>
      <c r="M105" s="13"/>
      <c r="N105" s="13"/>
      <c r="O105" s="13"/>
      <c r="P105" s="13"/>
      <c r="Q105" s="13"/>
      <c r="R105" s="13"/>
      <c r="S105" s="13"/>
      <c r="T105" s="13"/>
      <c r="U105" s="13"/>
      <c r="V105" s="13"/>
      <c r="W105" s="13"/>
      <c r="X105" s="13"/>
      <c r="Y105" s="13"/>
      <c r="Z105" s="13"/>
    </row>
    <row r="106">
      <c r="A106" s="13" t="str">
        <f>IFERROR(__xludf.DUMMYFUNCTION("""COMPUTED_VALUE"""),"CUST8225")</f>
        <v>CUST8225</v>
      </c>
      <c r="B106" s="13">
        <f>SUMIFS('Order Data'!$D$2:$D$1001,'Order Data'!$B$2:$B$1001,A106)</f>
        <v>90</v>
      </c>
      <c r="C106" s="13">
        <f>COUNTIFS('Order Data'!$B$2:$B$1001,A106)</f>
        <v>1</v>
      </c>
      <c r="D106" s="13" t="str">
        <f t="shared" si="1"/>
        <v>Casual Customers</v>
      </c>
      <c r="E106" s="13">
        <f t="shared" si="2"/>
        <v>117</v>
      </c>
      <c r="F106" s="13"/>
      <c r="G106" s="13"/>
      <c r="H106" s="13"/>
      <c r="I106" s="13"/>
      <c r="J106" s="13"/>
      <c r="K106" s="13"/>
      <c r="L106" s="13"/>
      <c r="M106" s="13"/>
      <c r="N106" s="13"/>
      <c r="O106" s="13"/>
      <c r="P106" s="13"/>
      <c r="Q106" s="13"/>
      <c r="R106" s="13"/>
      <c r="S106" s="13"/>
      <c r="T106" s="13"/>
      <c r="U106" s="13"/>
      <c r="V106" s="13"/>
      <c r="W106" s="13"/>
      <c r="X106" s="13"/>
      <c r="Y106" s="13"/>
      <c r="Z106" s="13"/>
    </row>
    <row r="107">
      <c r="A107" s="13" t="str">
        <f>IFERROR(__xludf.DUMMYFUNCTION("""COMPUTED_VALUE"""),"CUST4912")</f>
        <v>CUST4912</v>
      </c>
      <c r="B107" s="13">
        <f>SUMIFS('Order Data'!$D$2:$D$1001,'Order Data'!$B$2:$B$1001,A107)</f>
        <v>140</v>
      </c>
      <c r="C107" s="13">
        <f>COUNTIFS('Order Data'!$B$2:$B$1001,A107)</f>
        <v>1</v>
      </c>
      <c r="D107" s="13" t="str">
        <f t="shared" si="1"/>
        <v>Casual Customers</v>
      </c>
      <c r="E107" s="13">
        <f t="shared" si="2"/>
        <v>117</v>
      </c>
      <c r="F107" s="13"/>
      <c r="G107" s="13"/>
      <c r="H107" s="13"/>
      <c r="I107" s="13"/>
      <c r="J107" s="13"/>
      <c r="K107" s="13"/>
      <c r="L107" s="13"/>
      <c r="M107" s="13"/>
      <c r="N107" s="13"/>
      <c r="O107" s="13"/>
      <c r="P107" s="13"/>
      <c r="Q107" s="13"/>
      <c r="R107" s="13"/>
      <c r="S107" s="13"/>
      <c r="T107" s="13"/>
      <c r="U107" s="13"/>
      <c r="V107" s="13"/>
      <c r="W107" s="13"/>
      <c r="X107" s="13"/>
      <c r="Y107" s="13"/>
      <c r="Z107" s="13"/>
    </row>
    <row r="108">
      <c r="A108" s="13" t="str">
        <f>IFERROR(__xludf.DUMMYFUNCTION("""COMPUTED_VALUE"""),"CUST3954")</f>
        <v>CUST3954</v>
      </c>
      <c r="B108" s="13">
        <f>SUMIFS('Order Data'!$D$2:$D$1001,'Order Data'!$B$2:$B$1001,A108)</f>
        <v>355</v>
      </c>
      <c r="C108" s="13">
        <f>COUNTIFS('Order Data'!$B$2:$B$1001,A108)</f>
        <v>4</v>
      </c>
      <c r="D108" s="13" t="str">
        <f t="shared" si="1"/>
        <v>Casual Customers</v>
      </c>
      <c r="E108" s="13">
        <f t="shared" si="2"/>
        <v>70</v>
      </c>
      <c r="F108" s="13"/>
      <c r="G108" s="13"/>
      <c r="H108" s="13"/>
      <c r="I108" s="13"/>
      <c r="J108" s="13"/>
      <c r="K108" s="13"/>
      <c r="L108" s="13"/>
      <c r="M108" s="13"/>
      <c r="N108" s="13"/>
      <c r="O108" s="13"/>
      <c r="P108" s="13"/>
      <c r="Q108" s="13"/>
      <c r="R108" s="13"/>
      <c r="S108" s="13"/>
      <c r="T108" s="13"/>
      <c r="U108" s="13"/>
      <c r="V108" s="13"/>
      <c r="W108" s="13"/>
      <c r="X108" s="13"/>
      <c r="Y108" s="13"/>
      <c r="Z108" s="13"/>
    </row>
    <row r="109">
      <c r="A109" s="13" t="str">
        <f>IFERROR(__xludf.DUMMYFUNCTION("""COMPUTED_VALUE"""),"CUST7334")</f>
        <v>CUST7334</v>
      </c>
      <c r="B109" s="13">
        <f>SUMIFS('Order Data'!$D$2:$D$1001,'Order Data'!$B$2:$B$1001,A109)</f>
        <v>120</v>
      </c>
      <c r="C109" s="13">
        <f>COUNTIFS('Order Data'!$B$2:$B$1001,A109)</f>
        <v>1</v>
      </c>
      <c r="D109" s="13" t="str">
        <f t="shared" si="1"/>
        <v>Casual Customers</v>
      </c>
      <c r="E109" s="13">
        <f t="shared" si="2"/>
        <v>117</v>
      </c>
      <c r="F109" s="13"/>
      <c r="G109" s="13"/>
      <c r="H109" s="13"/>
      <c r="I109" s="13"/>
      <c r="J109" s="13"/>
      <c r="K109" s="13"/>
      <c r="L109" s="13"/>
      <c r="M109" s="13"/>
      <c r="N109" s="13"/>
      <c r="O109" s="13"/>
      <c r="P109" s="13"/>
      <c r="Q109" s="13"/>
      <c r="R109" s="13"/>
      <c r="S109" s="13"/>
      <c r="T109" s="13"/>
      <c r="U109" s="13"/>
      <c r="V109" s="13"/>
      <c r="W109" s="13"/>
      <c r="X109" s="13"/>
      <c r="Y109" s="13"/>
      <c r="Z109" s="13"/>
    </row>
    <row r="110">
      <c r="A110" s="13" t="str">
        <f>IFERROR(__xludf.DUMMYFUNCTION("""COMPUTED_VALUE"""),"CUST3634")</f>
        <v>CUST3634</v>
      </c>
      <c r="B110" s="13">
        <f>SUMIFS('Order Data'!$D$2:$D$1001,'Order Data'!$B$2:$B$1001,A110)</f>
        <v>70</v>
      </c>
      <c r="C110" s="13">
        <f>COUNTIFS('Order Data'!$B$2:$B$1001,A110)</f>
        <v>1</v>
      </c>
      <c r="D110" s="13" t="str">
        <f t="shared" si="1"/>
        <v>Casual Customers</v>
      </c>
      <c r="E110" s="13">
        <f t="shared" si="2"/>
        <v>117</v>
      </c>
      <c r="F110" s="13"/>
      <c r="G110" s="13"/>
      <c r="H110" s="13"/>
      <c r="I110" s="13"/>
      <c r="J110" s="13"/>
      <c r="K110" s="13"/>
      <c r="L110" s="13"/>
      <c r="M110" s="13"/>
      <c r="N110" s="13"/>
      <c r="O110" s="13"/>
      <c r="P110" s="13"/>
      <c r="Q110" s="13"/>
      <c r="R110" s="13"/>
      <c r="S110" s="13"/>
      <c r="T110" s="13"/>
      <c r="U110" s="13"/>
      <c r="V110" s="13"/>
      <c r="W110" s="13"/>
      <c r="X110" s="13"/>
      <c r="Y110" s="13"/>
      <c r="Z110" s="13"/>
    </row>
    <row r="111">
      <c r="A111" s="13" t="str">
        <f>IFERROR(__xludf.DUMMYFUNCTION("""COMPUTED_VALUE"""),"CUST6210")</f>
        <v>CUST6210</v>
      </c>
      <c r="B111" s="13">
        <f>SUMIFS('Order Data'!$D$2:$D$1001,'Order Data'!$B$2:$B$1001,A111)</f>
        <v>1912.5</v>
      </c>
      <c r="C111" s="13">
        <f>COUNTIFS('Order Data'!$B$2:$B$1001,A111)</f>
        <v>18</v>
      </c>
      <c r="D111" s="13" t="str">
        <f t="shared" si="1"/>
        <v>Prime Customers</v>
      </c>
      <c r="E111" s="13">
        <f t="shared" si="2"/>
        <v>9</v>
      </c>
      <c r="F111" s="13"/>
      <c r="G111" s="13"/>
      <c r="H111" s="13"/>
      <c r="I111" s="13"/>
      <c r="J111" s="13"/>
      <c r="K111" s="13"/>
      <c r="L111" s="13"/>
      <c r="M111" s="13"/>
      <c r="N111" s="13"/>
      <c r="O111" s="13"/>
      <c r="P111" s="13"/>
      <c r="Q111" s="13"/>
      <c r="R111" s="13"/>
      <c r="S111" s="13"/>
      <c r="T111" s="13"/>
      <c r="U111" s="13"/>
      <c r="V111" s="13"/>
      <c r="W111" s="13"/>
      <c r="X111" s="13"/>
      <c r="Y111" s="13"/>
      <c r="Z111" s="13"/>
    </row>
    <row r="112">
      <c r="A112" s="13" t="str">
        <f>IFERROR(__xludf.DUMMYFUNCTION("""COMPUTED_VALUE"""),"CUST6327")</f>
        <v>CUST6327</v>
      </c>
      <c r="B112" s="13">
        <f>SUMIFS('Order Data'!$D$2:$D$1001,'Order Data'!$B$2:$B$1001,A112)</f>
        <v>1772.5</v>
      </c>
      <c r="C112" s="13">
        <f>COUNTIFS('Order Data'!$B$2:$B$1001,A112)</f>
        <v>13</v>
      </c>
      <c r="D112" s="13" t="str">
        <f t="shared" si="1"/>
        <v>Prime Customers</v>
      </c>
      <c r="E112" s="13">
        <f t="shared" si="2"/>
        <v>18</v>
      </c>
      <c r="F112" s="13"/>
      <c r="G112" s="13"/>
      <c r="H112" s="13"/>
      <c r="I112" s="13"/>
      <c r="J112" s="13"/>
      <c r="K112" s="13"/>
      <c r="L112" s="13"/>
      <c r="M112" s="13"/>
      <c r="N112" s="13"/>
      <c r="O112" s="13"/>
      <c r="P112" s="13"/>
      <c r="Q112" s="13"/>
      <c r="R112" s="13"/>
      <c r="S112" s="13"/>
      <c r="T112" s="13"/>
      <c r="U112" s="13"/>
      <c r="V112" s="13"/>
      <c r="W112" s="13"/>
      <c r="X112" s="13"/>
      <c r="Y112" s="13"/>
      <c r="Z112" s="13"/>
    </row>
    <row r="113">
      <c r="A113" s="13" t="str">
        <f>IFERROR(__xludf.DUMMYFUNCTION("""COMPUTED_VALUE"""),"CUST4475")</f>
        <v>CUST4475</v>
      </c>
      <c r="B113" s="13">
        <f>SUMIFS('Order Data'!$D$2:$D$1001,'Order Data'!$B$2:$B$1001,A113)</f>
        <v>642.5</v>
      </c>
      <c r="C113" s="13">
        <f>COUNTIFS('Order Data'!$B$2:$B$1001,A113)</f>
        <v>5</v>
      </c>
      <c r="D113" s="13" t="str">
        <f t="shared" si="1"/>
        <v>Casual Customers</v>
      </c>
      <c r="E113" s="13">
        <f t="shared" si="2"/>
        <v>60</v>
      </c>
      <c r="F113" s="13"/>
      <c r="G113" s="13"/>
      <c r="H113" s="13"/>
      <c r="I113" s="13"/>
      <c r="J113" s="13"/>
      <c r="K113" s="13"/>
      <c r="L113" s="13"/>
      <c r="M113" s="13"/>
      <c r="N113" s="13"/>
      <c r="O113" s="13"/>
      <c r="P113" s="13"/>
      <c r="Q113" s="13"/>
      <c r="R113" s="13"/>
      <c r="S113" s="13"/>
      <c r="T113" s="13"/>
      <c r="U113" s="13"/>
      <c r="V113" s="13"/>
      <c r="W113" s="13"/>
      <c r="X113" s="13"/>
      <c r="Y113" s="13"/>
      <c r="Z113" s="13"/>
    </row>
    <row r="114">
      <c r="A114" s="13" t="str">
        <f>IFERROR(__xludf.DUMMYFUNCTION("""COMPUTED_VALUE"""),"CUST2468")</f>
        <v>CUST2468</v>
      </c>
      <c r="B114" s="13">
        <f>SUMIFS('Order Data'!$D$2:$D$1001,'Order Data'!$B$2:$B$1001,A114)</f>
        <v>140</v>
      </c>
      <c r="C114" s="13">
        <f>COUNTIFS('Order Data'!$B$2:$B$1001,A114)</f>
        <v>1</v>
      </c>
      <c r="D114" s="13" t="str">
        <f t="shared" si="1"/>
        <v>Casual Customers</v>
      </c>
      <c r="E114" s="13">
        <f t="shared" si="2"/>
        <v>117</v>
      </c>
      <c r="F114" s="13"/>
      <c r="G114" s="13"/>
      <c r="H114" s="13"/>
      <c r="I114" s="13"/>
      <c r="J114" s="13"/>
      <c r="K114" s="13"/>
      <c r="L114" s="13"/>
      <c r="M114" s="13"/>
      <c r="N114" s="13"/>
      <c r="O114" s="13"/>
      <c r="P114" s="13"/>
      <c r="Q114" s="13"/>
      <c r="R114" s="13"/>
      <c r="S114" s="13"/>
      <c r="T114" s="13"/>
      <c r="U114" s="13"/>
      <c r="V114" s="13"/>
      <c r="W114" s="13"/>
      <c r="X114" s="13"/>
      <c r="Y114" s="13"/>
      <c r="Z114" s="13"/>
    </row>
    <row r="115">
      <c r="A115" s="13" t="str">
        <f>IFERROR(__xludf.DUMMYFUNCTION("""COMPUTED_VALUE"""),"CUST6420")</f>
        <v>CUST6420</v>
      </c>
      <c r="B115" s="13">
        <f>SUMIFS('Order Data'!$D$2:$D$1001,'Order Data'!$B$2:$B$1001,A115)</f>
        <v>110</v>
      </c>
      <c r="C115" s="13">
        <f>COUNTIFS('Order Data'!$B$2:$B$1001,A115)</f>
        <v>1</v>
      </c>
      <c r="D115" s="13" t="str">
        <f t="shared" si="1"/>
        <v>Casual Customers</v>
      </c>
      <c r="E115" s="13">
        <f t="shared" si="2"/>
        <v>117</v>
      </c>
      <c r="F115" s="13"/>
      <c r="G115" s="13"/>
      <c r="H115" s="13"/>
      <c r="I115" s="13"/>
      <c r="J115" s="13"/>
      <c r="K115" s="13"/>
      <c r="L115" s="13"/>
      <c r="M115" s="13"/>
      <c r="N115" s="13"/>
      <c r="O115" s="13"/>
      <c r="P115" s="13"/>
      <c r="Q115" s="13"/>
      <c r="R115" s="13"/>
      <c r="S115" s="13"/>
      <c r="T115" s="13"/>
      <c r="U115" s="13"/>
      <c r="V115" s="13"/>
      <c r="W115" s="13"/>
      <c r="X115" s="13"/>
      <c r="Y115" s="13"/>
      <c r="Z115" s="13"/>
    </row>
    <row r="116">
      <c r="A116" s="13" t="str">
        <f>IFERROR(__xludf.DUMMYFUNCTION("""COMPUTED_VALUE"""),"CUST4029")</f>
        <v>CUST4029</v>
      </c>
      <c r="B116" s="13">
        <f>SUMIFS('Order Data'!$D$2:$D$1001,'Order Data'!$B$2:$B$1001,A116)</f>
        <v>165</v>
      </c>
      <c r="C116" s="13">
        <f>COUNTIFS('Order Data'!$B$2:$B$1001,A116)</f>
        <v>1</v>
      </c>
      <c r="D116" s="13" t="str">
        <f t="shared" si="1"/>
        <v>Casual Customers</v>
      </c>
      <c r="E116" s="13">
        <f t="shared" si="2"/>
        <v>117</v>
      </c>
      <c r="F116" s="13"/>
      <c r="G116" s="13"/>
      <c r="H116" s="13"/>
      <c r="I116" s="13"/>
      <c r="J116" s="13"/>
      <c r="K116" s="13"/>
      <c r="L116" s="13"/>
      <c r="M116" s="13"/>
      <c r="N116" s="13"/>
      <c r="O116" s="13"/>
      <c r="P116" s="13"/>
      <c r="Q116" s="13"/>
      <c r="R116" s="13"/>
      <c r="S116" s="13"/>
      <c r="T116" s="13"/>
      <c r="U116" s="13"/>
      <c r="V116" s="13"/>
      <c r="W116" s="13"/>
      <c r="X116" s="13"/>
      <c r="Y116" s="13"/>
      <c r="Z116" s="13"/>
    </row>
    <row r="117">
      <c r="A117" s="13" t="str">
        <f>IFERROR(__xludf.DUMMYFUNCTION("""COMPUTED_VALUE"""),"CUST7437")</f>
        <v>CUST7437</v>
      </c>
      <c r="B117" s="13">
        <f>SUMIFS('Order Data'!$D$2:$D$1001,'Order Data'!$B$2:$B$1001,A117)</f>
        <v>90</v>
      </c>
      <c r="C117" s="13">
        <f>COUNTIFS('Order Data'!$B$2:$B$1001,A117)</f>
        <v>1</v>
      </c>
      <c r="D117" s="13" t="str">
        <f t="shared" si="1"/>
        <v>Casual Customers</v>
      </c>
      <c r="E117" s="13">
        <f t="shared" si="2"/>
        <v>117</v>
      </c>
      <c r="F117" s="13"/>
      <c r="G117" s="13"/>
      <c r="H117" s="13"/>
      <c r="I117" s="13"/>
      <c r="J117" s="13"/>
      <c r="K117" s="13"/>
      <c r="L117" s="13"/>
      <c r="M117" s="13"/>
      <c r="N117" s="13"/>
      <c r="O117" s="13"/>
      <c r="P117" s="13"/>
      <c r="Q117" s="13"/>
      <c r="R117" s="13"/>
      <c r="S117" s="13"/>
      <c r="T117" s="13"/>
      <c r="U117" s="13"/>
      <c r="V117" s="13"/>
      <c r="W117" s="13"/>
      <c r="X117" s="13"/>
      <c r="Y117" s="13"/>
      <c r="Z117" s="13"/>
    </row>
    <row r="118">
      <c r="A118" s="13" t="str">
        <f>IFERROR(__xludf.DUMMYFUNCTION("""COMPUTED_VALUE"""),"CUST2337")</f>
        <v>CUST2337</v>
      </c>
      <c r="B118" s="13">
        <f>SUMIFS('Order Data'!$D$2:$D$1001,'Order Data'!$B$2:$B$1001,A118)</f>
        <v>52.5</v>
      </c>
      <c r="C118" s="13">
        <f>COUNTIFS('Order Data'!$B$2:$B$1001,A118)</f>
        <v>1</v>
      </c>
      <c r="D118" s="13" t="str">
        <f t="shared" si="1"/>
        <v>Casual Customers</v>
      </c>
      <c r="E118" s="13">
        <f t="shared" si="2"/>
        <v>117</v>
      </c>
      <c r="F118" s="13"/>
      <c r="G118" s="13"/>
      <c r="H118" s="13"/>
      <c r="I118" s="13"/>
      <c r="J118" s="13"/>
      <c r="K118" s="13"/>
      <c r="L118" s="13"/>
      <c r="M118" s="13"/>
      <c r="N118" s="13"/>
      <c r="O118" s="13"/>
      <c r="P118" s="13"/>
      <c r="Q118" s="13"/>
      <c r="R118" s="13"/>
      <c r="S118" s="13"/>
      <c r="T118" s="13"/>
      <c r="U118" s="13"/>
      <c r="V118" s="13"/>
      <c r="W118" s="13"/>
      <c r="X118" s="13"/>
      <c r="Y118" s="13"/>
      <c r="Z118" s="13"/>
    </row>
    <row r="119">
      <c r="A119" s="13" t="str">
        <f>IFERROR(__xludf.DUMMYFUNCTION("""COMPUTED_VALUE"""),"CUST4178")</f>
        <v>CUST4178</v>
      </c>
      <c r="B119" s="13">
        <f>SUMIFS('Order Data'!$D$2:$D$1001,'Order Data'!$B$2:$B$1001,A119)</f>
        <v>185</v>
      </c>
      <c r="C119" s="13">
        <f>COUNTIFS('Order Data'!$B$2:$B$1001,A119)</f>
        <v>1</v>
      </c>
      <c r="D119" s="13" t="str">
        <f t="shared" si="1"/>
        <v>Casual Customers</v>
      </c>
      <c r="E119" s="13">
        <f t="shared" si="2"/>
        <v>117</v>
      </c>
      <c r="F119" s="13"/>
      <c r="G119" s="13"/>
      <c r="H119" s="13"/>
      <c r="I119" s="13"/>
      <c r="J119" s="13"/>
      <c r="K119" s="13"/>
      <c r="L119" s="13"/>
      <c r="M119" s="13"/>
      <c r="N119" s="13"/>
      <c r="O119" s="13"/>
      <c r="P119" s="13"/>
      <c r="Q119" s="13"/>
      <c r="R119" s="13"/>
      <c r="S119" s="13"/>
      <c r="T119" s="13"/>
      <c r="U119" s="13"/>
      <c r="V119" s="13"/>
      <c r="W119" s="13"/>
      <c r="X119" s="13"/>
      <c r="Y119" s="13"/>
      <c r="Z119" s="13"/>
    </row>
    <row r="120">
      <c r="A120" s="13" t="str">
        <f>IFERROR(__xludf.DUMMYFUNCTION("""COMPUTED_VALUE"""),"CUST9368")</f>
        <v>CUST9368</v>
      </c>
      <c r="B120" s="13">
        <f>SUMIFS('Order Data'!$D$2:$D$1001,'Order Data'!$B$2:$B$1001,A120)</f>
        <v>172.5</v>
      </c>
      <c r="C120" s="13">
        <f>COUNTIFS('Order Data'!$B$2:$B$1001,A120)</f>
        <v>1</v>
      </c>
      <c r="D120" s="13" t="str">
        <f t="shared" si="1"/>
        <v>Casual Customers</v>
      </c>
      <c r="E120" s="13">
        <f t="shared" si="2"/>
        <v>117</v>
      </c>
      <c r="F120" s="13"/>
      <c r="G120" s="13"/>
      <c r="H120" s="13"/>
      <c r="I120" s="13"/>
      <c r="J120" s="13"/>
      <c r="K120" s="13"/>
      <c r="L120" s="13"/>
      <c r="M120" s="13"/>
      <c r="N120" s="13"/>
      <c r="O120" s="13"/>
      <c r="P120" s="13"/>
      <c r="Q120" s="13"/>
      <c r="R120" s="13"/>
      <c r="S120" s="13"/>
      <c r="T120" s="13"/>
      <c r="U120" s="13"/>
      <c r="V120" s="13"/>
      <c r="W120" s="13"/>
      <c r="X120" s="13"/>
      <c r="Y120" s="13"/>
      <c r="Z120" s="13"/>
    </row>
    <row r="121">
      <c r="A121" s="13" t="str">
        <f>IFERROR(__xludf.DUMMYFUNCTION("""COMPUTED_VALUE"""),"CUST4982")</f>
        <v>CUST4982</v>
      </c>
      <c r="B121" s="13">
        <f>SUMIFS('Order Data'!$D$2:$D$1001,'Order Data'!$B$2:$B$1001,A121)</f>
        <v>1547.5</v>
      </c>
      <c r="C121" s="13">
        <f>COUNTIFS('Order Data'!$B$2:$B$1001,A121)</f>
        <v>11</v>
      </c>
      <c r="D121" s="13" t="str">
        <f t="shared" si="1"/>
        <v>Prime Customers</v>
      </c>
      <c r="E121" s="13">
        <f t="shared" si="2"/>
        <v>29</v>
      </c>
      <c r="F121" s="13"/>
      <c r="G121" s="13"/>
      <c r="H121" s="13"/>
      <c r="I121" s="13"/>
      <c r="J121" s="13"/>
      <c r="K121" s="13"/>
      <c r="L121" s="13"/>
      <c r="M121" s="13"/>
      <c r="N121" s="13"/>
      <c r="O121" s="13"/>
      <c r="P121" s="13"/>
      <c r="Q121" s="13"/>
      <c r="R121" s="13"/>
      <c r="S121" s="13"/>
      <c r="T121" s="13"/>
      <c r="U121" s="13"/>
      <c r="V121" s="13"/>
      <c r="W121" s="13"/>
      <c r="X121" s="13"/>
      <c r="Y121" s="13"/>
      <c r="Z121" s="13"/>
    </row>
    <row r="122">
      <c r="A122" s="13" t="str">
        <f>IFERROR(__xludf.DUMMYFUNCTION("""COMPUTED_VALUE"""),"CUST7606")</f>
        <v>CUST7606</v>
      </c>
      <c r="B122" s="13">
        <f>SUMIFS('Order Data'!$D$2:$D$1001,'Order Data'!$B$2:$B$1001,A122)</f>
        <v>52.5</v>
      </c>
      <c r="C122" s="13">
        <f>COUNTIFS('Order Data'!$B$2:$B$1001,A122)</f>
        <v>1</v>
      </c>
      <c r="D122" s="13" t="str">
        <f t="shared" si="1"/>
        <v>Casual Customers</v>
      </c>
      <c r="E122" s="13">
        <f t="shared" si="2"/>
        <v>117</v>
      </c>
      <c r="F122" s="13"/>
      <c r="G122" s="13"/>
      <c r="H122" s="13"/>
      <c r="I122" s="13"/>
      <c r="J122" s="13"/>
      <c r="K122" s="13"/>
      <c r="L122" s="13"/>
      <c r="M122" s="13"/>
      <c r="N122" s="13"/>
      <c r="O122" s="13"/>
      <c r="P122" s="13"/>
      <c r="Q122" s="13"/>
      <c r="R122" s="13"/>
      <c r="S122" s="13"/>
      <c r="T122" s="13"/>
      <c r="U122" s="13"/>
      <c r="V122" s="13"/>
      <c r="W122" s="13"/>
      <c r="X122" s="13"/>
      <c r="Y122" s="13"/>
      <c r="Z122" s="13"/>
    </row>
    <row r="123">
      <c r="A123" s="13" t="str">
        <f>IFERROR(__xludf.DUMMYFUNCTION("""COMPUTED_VALUE"""),"CUST5488")</f>
        <v>CUST5488</v>
      </c>
      <c r="B123" s="13">
        <f>SUMIFS('Order Data'!$D$2:$D$1001,'Order Data'!$B$2:$B$1001,A123)</f>
        <v>200</v>
      </c>
      <c r="C123" s="13">
        <f>COUNTIFS('Order Data'!$B$2:$B$1001,A123)</f>
        <v>1</v>
      </c>
      <c r="D123" s="13" t="str">
        <f t="shared" si="1"/>
        <v>Casual Customers</v>
      </c>
      <c r="E123" s="13">
        <f t="shared" si="2"/>
        <v>117</v>
      </c>
      <c r="F123" s="13"/>
      <c r="G123" s="13"/>
      <c r="H123" s="13"/>
      <c r="I123" s="13"/>
      <c r="J123" s="13"/>
      <c r="K123" s="13"/>
      <c r="L123" s="13"/>
      <c r="M123" s="13"/>
      <c r="N123" s="13"/>
      <c r="O123" s="13"/>
      <c r="P123" s="13"/>
      <c r="Q123" s="13"/>
      <c r="R123" s="13"/>
      <c r="S123" s="13"/>
      <c r="T123" s="13"/>
      <c r="U123" s="13"/>
      <c r="V123" s="13"/>
      <c r="W123" s="13"/>
      <c r="X123" s="13"/>
      <c r="Y123" s="13"/>
      <c r="Z123" s="13"/>
    </row>
    <row r="124">
      <c r="A124" s="13" t="str">
        <f>IFERROR(__xludf.DUMMYFUNCTION("""COMPUTED_VALUE"""),"CUST4788")</f>
        <v>CUST4788</v>
      </c>
      <c r="B124" s="13">
        <f>SUMIFS('Order Data'!$D$2:$D$1001,'Order Data'!$B$2:$B$1001,A124)</f>
        <v>170</v>
      </c>
      <c r="C124" s="13">
        <f>COUNTIFS('Order Data'!$B$2:$B$1001,A124)</f>
        <v>2</v>
      </c>
      <c r="D124" s="13" t="str">
        <f t="shared" si="1"/>
        <v>Casual Customers</v>
      </c>
      <c r="E124" s="13">
        <f t="shared" si="2"/>
        <v>98</v>
      </c>
      <c r="F124" s="13"/>
      <c r="G124" s="13"/>
      <c r="H124" s="13"/>
      <c r="I124" s="13"/>
      <c r="J124" s="13"/>
      <c r="K124" s="13"/>
      <c r="L124" s="13"/>
      <c r="M124" s="13"/>
      <c r="N124" s="13"/>
      <c r="O124" s="13"/>
      <c r="P124" s="13"/>
      <c r="Q124" s="13"/>
      <c r="R124" s="13"/>
      <c r="S124" s="13"/>
      <c r="T124" s="13"/>
      <c r="U124" s="13"/>
      <c r="V124" s="13"/>
      <c r="W124" s="13"/>
      <c r="X124" s="13"/>
      <c r="Y124" s="13"/>
      <c r="Z124" s="13"/>
    </row>
    <row r="125">
      <c r="A125" s="13" t="str">
        <f>IFERROR(__xludf.DUMMYFUNCTION("""COMPUTED_VALUE"""),"CUST8484")</f>
        <v>CUST8484</v>
      </c>
      <c r="B125" s="13">
        <f>SUMIFS('Order Data'!$D$2:$D$1001,'Order Data'!$B$2:$B$1001,A125)</f>
        <v>1505</v>
      </c>
      <c r="C125" s="13">
        <f>COUNTIFS('Order Data'!$B$2:$B$1001,A125)</f>
        <v>10</v>
      </c>
      <c r="D125" s="13" t="str">
        <f t="shared" si="1"/>
        <v>Prime Customers</v>
      </c>
      <c r="E125" s="13">
        <f t="shared" si="2"/>
        <v>39</v>
      </c>
      <c r="F125" s="13"/>
      <c r="G125" s="13"/>
      <c r="H125" s="13"/>
      <c r="I125" s="13"/>
      <c r="J125" s="13"/>
      <c r="K125" s="13"/>
      <c r="L125" s="13"/>
      <c r="M125" s="13"/>
      <c r="N125" s="13"/>
      <c r="O125" s="13"/>
      <c r="P125" s="13"/>
      <c r="Q125" s="13"/>
      <c r="R125" s="13"/>
      <c r="S125" s="13"/>
      <c r="T125" s="13"/>
      <c r="U125" s="13"/>
      <c r="V125" s="13"/>
      <c r="W125" s="13"/>
      <c r="X125" s="13"/>
      <c r="Y125" s="13"/>
      <c r="Z125" s="13"/>
    </row>
    <row r="126">
      <c r="A126" s="13" t="str">
        <f>IFERROR(__xludf.DUMMYFUNCTION("""COMPUTED_VALUE"""),"CUST6963")</f>
        <v>CUST6963</v>
      </c>
      <c r="B126" s="13">
        <f>SUMIFS('Order Data'!$D$2:$D$1001,'Order Data'!$B$2:$B$1001,A126)</f>
        <v>110</v>
      </c>
      <c r="C126" s="13">
        <f>COUNTIFS('Order Data'!$B$2:$B$1001,A126)</f>
        <v>1</v>
      </c>
      <c r="D126" s="13" t="str">
        <f t="shared" si="1"/>
        <v>Casual Customers</v>
      </c>
      <c r="E126" s="13">
        <f t="shared" si="2"/>
        <v>117</v>
      </c>
      <c r="F126" s="13"/>
      <c r="G126" s="13"/>
      <c r="H126" s="13"/>
      <c r="I126" s="13"/>
      <c r="J126" s="13"/>
      <c r="K126" s="13"/>
      <c r="L126" s="13"/>
      <c r="M126" s="13"/>
      <c r="N126" s="13"/>
      <c r="O126" s="13"/>
      <c r="P126" s="13"/>
      <c r="Q126" s="13"/>
      <c r="R126" s="13"/>
      <c r="S126" s="13"/>
      <c r="T126" s="13"/>
      <c r="U126" s="13"/>
      <c r="V126" s="13"/>
      <c r="W126" s="13"/>
      <c r="X126" s="13"/>
      <c r="Y126" s="13"/>
      <c r="Z126" s="13"/>
    </row>
    <row r="127">
      <c r="A127" s="13" t="str">
        <f>IFERROR(__xludf.DUMMYFUNCTION("""COMPUTED_VALUE"""),"CUST4765")</f>
        <v>CUST4765</v>
      </c>
      <c r="B127" s="13">
        <f>SUMIFS('Order Data'!$D$2:$D$1001,'Order Data'!$B$2:$B$1001,A127)</f>
        <v>105</v>
      </c>
      <c r="C127" s="13">
        <f>COUNTIFS('Order Data'!$B$2:$B$1001,A127)</f>
        <v>1</v>
      </c>
      <c r="D127" s="13" t="str">
        <f t="shared" si="1"/>
        <v>Casual Customers</v>
      </c>
      <c r="E127" s="13">
        <f t="shared" si="2"/>
        <v>117</v>
      </c>
      <c r="F127" s="13"/>
      <c r="G127" s="13"/>
      <c r="H127" s="13"/>
      <c r="I127" s="13"/>
      <c r="J127" s="13"/>
      <c r="K127" s="13"/>
      <c r="L127" s="13"/>
      <c r="M127" s="13"/>
      <c r="N127" s="13"/>
      <c r="O127" s="13"/>
      <c r="P127" s="13"/>
      <c r="Q127" s="13"/>
      <c r="R127" s="13"/>
      <c r="S127" s="13"/>
      <c r="T127" s="13"/>
      <c r="U127" s="13"/>
      <c r="V127" s="13"/>
      <c r="W127" s="13"/>
      <c r="X127" s="13"/>
      <c r="Y127" s="13"/>
      <c r="Z127" s="13"/>
    </row>
    <row r="128">
      <c r="A128" s="13" t="str">
        <f>IFERROR(__xludf.DUMMYFUNCTION("""COMPUTED_VALUE"""),"CUST1514")</f>
        <v>CUST1514</v>
      </c>
      <c r="B128" s="13">
        <f>SUMIFS('Order Data'!$D$2:$D$1001,'Order Data'!$B$2:$B$1001,A128)</f>
        <v>540</v>
      </c>
      <c r="C128" s="13">
        <f>COUNTIFS('Order Data'!$B$2:$B$1001,A128)</f>
        <v>3</v>
      </c>
      <c r="D128" s="13" t="str">
        <f t="shared" si="1"/>
        <v>Casual Customers</v>
      </c>
      <c r="E128" s="13">
        <f t="shared" si="2"/>
        <v>86</v>
      </c>
      <c r="F128" s="13"/>
      <c r="G128" s="13"/>
      <c r="H128" s="13"/>
      <c r="I128" s="13"/>
      <c r="J128" s="13"/>
      <c r="K128" s="13"/>
      <c r="L128" s="13"/>
      <c r="M128" s="13"/>
      <c r="N128" s="13"/>
      <c r="O128" s="13"/>
      <c r="P128" s="13"/>
      <c r="Q128" s="13"/>
      <c r="R128" s="13"/>
      <c r="S128" s="13"/>
      <c r="T128" s="13"/>
      <c r="U128" s="13"/>
      <c r="V128" s="13"/>
      <c r="W128" s="13"/>
      <c r="X128" s="13"/>
      <c r="Y128" s="13"/>
      <c r="Z128" s="13"/>
    </row>
    <row r="129">
      <c r="A129" s="13" t="str">
        <f>IFERROR(__xludf.DUMMYFUNCTION("""COMPUTED_VALUE"""),"CUST5687")</f>
        <v>CUST5687</v>
      </c>
      <c r="B129" s="13">
        <f>SUMIFS('Order Data'!$D$2:$D$1001,'Order Data'!$B$2:$B$1001,A129)</f>
        <v>380</v>
      </c>
      <c r="C129" s="13">
        <f>COUNTIFS('Order Data'!$B$2:$B$1001,A129)</f>
        <v>3</v>
      </c>
      <c r="D129" s="13" t="str">
        <f t="shared" si="1"/>
        <v>Casual Customers</v>
      </c>
      <c r="E129" s="13">
        <f t="shared" si="2"/>
        <v>86</v>
      </c>
      <c r="F129" s="13"/>
      <c r="G129" s="13"/>
      <c r="H129" s="13"/>
      <c r="I129" s="13"/>
      <c r="J129" s="13"/>
      <c r="K129" s="13"/>
      <c r="L129" s="13"/>
      <c r="M129" s="13"/>
      <c r="N129" s="13"/>
      <c r="O129" s="13"/>
      <c r="P129" s="13"/>
      <c r="Q129" s="13"/>
      <c r="R129" s="13"/>
      <c r="S129" s="13"/>
      <c r="T129" s="13"/>
      <c r="U129" s="13"/>
      <c r="V129" s="13"/>
      <c r="W129" s="13"/>
      <c r="X129" s="13"/>
      <c r="Y129" s="13"/>
      <c r="Z129" s="13"/>
    </row>
    <row r="130">
      <c r="A130" s="13" t="str">
        <f>IFERROR(__xludf.DUMMYFUNCTION("""COMPUTED_VALUE"""),"CUST7984")</f>
        <v>CUST7984</v>
      </c>
      <c r="B130" s="13">
        <f>SUMIFS('Order Data'!$D$2:$D$1001,'Order Data'!$B$2:$B$1001,A130)</f>
        <v>1142.5</v>
      </c>
      <c r="C130" s="13">
        <f>COUNTIFS('Order Data'!$B$2:$B$1001,A130)</f>
        <v>11</v>
      </c>
      <c r="D130" s="13" t="str">
        <f t="shared" si="1"/>
        <v>Prime Customers</v>
      </c>
      <c r="E130" s="13">
        <f t="shared" si="2"/>
        <v>29</v>
      </c>
      <c r="F130" s="13"/>
      <c r="G130" s="13"/>
      <c r="H130" s="13"/>
      <c r="I130" s="13"/>
      <c r="J130" s="13"/>
      <c r="K130" s="13"/>
      <c r="L130" s="13"/>
      <c r="M130" s="13"/>
      <c r="N130" s="13"/>
      <c r="O130" s="13"/>
      <c r="P130" s="13"/>
      <c r="Q130" s="13"/>
      <c r="R130" s="13"/>
      <c r="S130" s="13"/>
      <c r="T130" s="13"/>
      <c r="U130" s="13"/>
      <c r="V130" s="13"/>
      <c r="W130" s="13"/>
      <c r="X130" s="13"/>
      <c r="Y130" s="13"/>
      <c r="Z130" s="13"/>
    </row>
    <row r="131">
      <c r="A131" s="13" t="str">
        <f>IFERROR(__xludf.DUMMYFUNCTION("""COMPUTED_VALUE"""),"CUST3267")</f>
        <v>CUST3267</v>
      </c>
      <c r="B131" s="13">
        <f>SUMIFS('Order Data'!$D$2:$D$1001,'Order Data'!$B$2:$B$1001,A131)</f>
        <v>410</v>
      </c>
      <c r="C131" s="13">
        <f>COUNTIFS('Order Data'!$B$2:$B$1001,A131)</f>
        <v>3</v>
      </c>
      <c r="D131" s="13" t="str">
        <f t="shared" si="1"/>
        <v>Casual Customers</v>
      </c>
      <c r="E131" s="13">
        <f t="shared" si="2"/>
        <v>86</v>
      </c>
      <c r="F131" s="13"/>
      <c r="G131" s="13"/>
      <c r="H131" s="13"/>
      <c r="I131" s="13"/>
      <c r="J131" s="13"/>
      <c r="K131" s="13"/>
      <c r="L131" s="13"/>
      <c r="M131" s="13"/>
      <c r="N131" s="13"/>
      <c r="O131" s="13"/>
      <c r="P131" s="13"/>
      <c r="Q131" s="13"/>
      <c r="R131" s="13"/>
      <c r="S131" s="13"/>
      <c r="T131" s="13"/>
      <c r="U131" s="13"/>
      <c r="V131" s="13"/>
      <c r="W131" s="13"/>
      <c r="X131" s="13"/>
      <c r="Y131" s="13"/>
      <c r="Z131" s="13"/>
    </row>
    <row r="132">
      <c r="A132" s="13" t="str">
        <f>IFERROR(__xludf.DUMMYFUNCTION("""COMPUTED_VALUE"""),"CUST8622")</f>
        <v>CUST8622</v>
      </c>
      <c r="B132" s="13">
        <f>SUMIFS('Order Data'!$D$2:$D$1001,'Order Data'!$B$2:$B$1001,A132)</f>
        <v>620</v>
      </c>
      <c r="C132" s="13">
        <f>COUNTIFS('Order Data'!$B$2:$B$1001,A132)</f>
        <v>4</v>
      </c>
      <c r="D132" s="13" t="str">
        <f t="shared" si="1"/>
        <v>Casual Customers</v>
      </c>
      <c r="E132" s="13">
        <f t="shared" si="2"/>
        <v>70</v>
      </c>
      <c r="F132" s="13"/>
      <c r="G132" s="13"/>
      <c r="H132" s="13"/>
      <c r="I132" s="13"/>
      <c r="J132" s="13"/>
      <c r="K132" s="13"/>
      <c r="L132" s="13"/>
      <c r="M132" s="13"/>
      <c r="N132" s="13"/>
      <c r="O132" s="13"/>
      <c r="P132" s="13"/>
      <c r="Q132" s="13"/>
      <c r="R132" s="13"/>
      <c r="S132" s="13"/>
      <c r="T132" s="13"/>
      <c r="U132" s="13"/>
      <c r="V132" s="13"/>
      <c r="W132" s="13"/>
      <c r="X132" s="13"/>
      <c r="Y132" s="13"/>
      <c r="Z132" s="13"/>
    </row>
    <row r="133">
      <c r="A133" s="13" t="str">
        <f>IFERROR(__xludf.DUMMYFUNCTION("""COMPUTED_VALUE"""),"CUST2391")</f>
        <v>CUST2391</v>
      </c>
      <c r="B133" s="13">
        <f>SUMIFS('Order Data'!$D$2:$D$1001,'Order Data'!$B$2:$B$1001,A133)</f>
        <v>620</v>
      </c>
      <c r="C133" s="13">
        <f>COUNTIFS('Order Data'!$B$2:$B$1001,A133)</f>
        <v>3</v>
      </c>
      <c r="D133" s="13" t="str">
        <f t="shared" si="1"/>
        <v>Casual Customers</v>
      </c>
      <c r="E133" s="13">
        <f t="shared" si="2"/>
        <v>86</v>
      </c>
      <c r="F133" s="13"/>
      <c r="G133" s="13"/>
      <c r="H133" s="13"/>
      <c r="I133" s="13"/>
      <c r="J133" s="13"/>
      <c r="K133" s="13"/>
      <c r="L133" s="13"/>
      <c r="M133" s="13"/>
      <c r="N133" s="13"/>
      <c r="O133" s="13"/>
      <c r="P133" s="13"/>
      <c r="Q133" s="13"/>
      <c r="R133" s="13"/>
      <c r="S133" s="13"/>
      <c r="T133" s="13"/>
      <c r="U133" s="13"/>
      <c r="V133" s="13"/>
      <c r="W133" s="13"/>
      <c r="X133" s="13"/>
      <c r="Y133" s="13"/>
      <c r="Z133" s="13"/>
    </row>
    <row r="134">
      <c r="A134" s="13" t="str">
        <f>IFERROR(__xludf.DUMMYFUNCTION("""COMPUTED_VALUE"""),"CUST7862")</f>
        <v>CUST7862</v>
      </c>
      <c r="B134" s="13">
        <f>SUMIFS('Order Data'!$D$2:$D$1001,'Order Data'!$B$2:$B$1001,A134)</f>
        <v>1155</v>
      </c>
      <c r="C134" s="13">
        <f>COUNTIFS('Order Data'!$B$2:$B$1001,A134)</f>
        <v>11</v>
      </c>
      <c r="D134" s="13" t="str">
        <f t="shared" si="1"/>
        <v>Prime Customers</v>
      </c>
      <c r="E134" s="13">
        <f t="shared" si="2"/>
        <v>29</v>
      </c>
      <c r="F134" s="13"/>
      <c r="G134" s="13"/>
      <c r="H134" s="13"/>
      <c r="I134" s="13"/>
      <c r="J134" s="13"/>
      <c r="K134" s="13"/>
      <c r="L134" s="13"/>
      <c r="M134" s="13"/>
      <c r="N134" s="13"/>
      <c r="O134" s="13"/>
      <c r="P134" s="13"/>
      <c r="Q134" s="13"/>
      <c r="R134" s="13"/>
      <c r="S134" s="13"/>
      <c r="T134" s="13"/>
      <c r="U134" s="13"/>
      <c r="V134" s="13"/>
      <c r="W134" s="13"/>
      <c r="X134" s="13"/>
      <c r="Y134" s="13"/>
      <c r="Z134" s="13"/>
    </row>
    <row r="135">
      <c r="A135" s="13" t="str">
        <f>IFERROR(__xludf.DUMMYFUNCTION("""COMPUTED_VALUE"""),"CUST7498")</f>
        <v>CUST7498</v>
      </c>
      <c r="B135" s="13">
        <f>SUMIFS('Order Data'!$D$2:$D$1001,'Order Data'!$B$2:$B$1001,A135)</f>
        <v>807.5</v>
      </c>
      <c r="C135" s="13">
        <f>COUNTIFS('Order Data'!$B$2:$B$1001,A135)</f>
        <v>9</v>
      </c>
      <c r="D135" s="13" t="str">
        <f t="shared" si="1"/>
        <v>Casual Customers</v>
      </c>
      <c r="E135" s="13">
        <f t="shared" si="2"/>
        <v>54</v>
      </c>
      <c r="F135" s="13"/>
      <c r="G135" s="13"/>
      <c r="H135" s="13"/>
      <c r="I135" s="13"/>
      <c r="J135" s="13"/>
      <c r="K135" s="13"/>
      <c r="L135" s="13"/>
      <c r="M135" s="13"/>
      <c r="N135" s="13"/>
      <c r="O135" s="13"/>
      <c r="P135" s="13"/>
      <c r="Q135" s="13"/>
      <c r="R135" s="13"/>
      <c r="S135" s="13"/>
      <c r="T135" s="13"/>
      <c r="U135" s="13"/>
      <c r="V135" s="13"/>
      <c r="W135" s="13"/>
      <c r="X135" s="13"/>
      <c r="Y135" s="13"/>
      <c r="Z135" s="13"/>
    </row>
    <row r="136">
      <c r="A136" s="13" t="str">
        <f>IFERROR(__xludf.DUMMYFUNCTION("""COMPUTED_VALUE"""),"CUST2502")</f>
        <v>CUST2502</v>
      </c>
      <c r="B136" s="13">
        <f>SUMIFS('Order Data'!$D$2:$D$1001,'Order Data'!$B$2:$B$1001,A136)</f>
        <v>185</v>
      </c>
      <c r="C136" s="13">
        <f>COUNTIFS('Order Data'!$B$2:$B$1001,A136)</f>
        <v>1</v>
      </c>
      <c r="D136" s="13" t="str">
        <f t="shared" si="1"/>
        <v>Casual Customers</v>
      </c>
      <c r="E136" s="13">
        <f t="shared" si="2"/>
        <v>117</v>
      </c>
      <c r="F136" s="13"/>
      <c r="G136" s="13"/>
      <c r="H136" s="13"/>
      <c r="I136" s="13"/>
      <c r="J136" s="13"/>
      <c r="K136" s="13"/>
      <c r="L136" s="13"/>
      <c r="M136" s="13"/>
      <c r="N136" s="13"/>
      <c r="O136" s="13"/>
      <c r="P136" s="13"/>
      <c r="Q136" s="13"/>
      <c r="R136" s="13"/>
      <c r="S136" s="13"/>
      <c r="T136" s="13"/>
      <c r="U136" s="13"/>
      <c r="V136" s="13"/>
      <c r="W136" s="13"/>
      <c r="X136" s="13"/>
      <c r="Y136" s="13"/>
      <c r="Z136" s="13"/>
    </row>
    <row r="137">
      <c r="A137" s="13" t="str">
        <f>IFERROR(__xludf.DUMMYFUNCTION("""COMPUTED_VALUE"""),"CUST4052")</f>
        <v>CUST4052</v>
      </c>
      <c r="B137" s="13">
        <f>SUMIFS('Order Data'!$D$2:$D$1001,'Order Data'!$B$2:$B$1001,A137)</f>
        <v>140</v>
      </c>
      <c r="C137" s="13">
        <f>COUNTIFS('Order Data'!$B$2:$B$1001,A137)</f>
        <v>2</v>
      </c>
      <c r="D137" s="13" t="str">
        <f t="shared" si="1"/>
        <v>Casual Customers</v>
      </c>
      <c r="E137" s="13">
        <f t="shared" si="2"/>
        <v>98</v>
      </c>
      <c r="F137" s="13"/>
      <c r="G137" s="13"/>
      <c r="H137" s="13"/>
      <c r="I137" s="13"/>
      <c r="J137" s="13"/>
      <c r="K137" s="13"/>
      <c r="L137" s="13"/>
      <c r="M137" s="13"/>
      <c r="N137" s="13"/>
      <c r="O137" s="13"/>
      <c r="P137" s="13"/>
      <c r="Q137" s="13"/>
      <c r="R137" s="13"/>
      <c r="S137" s="13"/>
      <c r="T137" s="13"/>
      <c r="U137" s="13"/>
      <c r="V137" s="13"/>
      <c r="W137" s="13"/>
      <c r="X137" s="13"/>
      <c r="Y137" s="13"/>
      <c r="Z137" s="13"/>
    </row>
    <row r="138">
      <c r="A138" s="13" t="str">
        <f>IFERROR(__xludf.DUMMYFUNCTION("""COMPUTED_VALUE"""),"CUST4470")</f>
        <v>CUST4470</v>
      </c>
      <c r="B138" s="13">
        <f>SUMIFS('Order Data'!$D$2:$D$1001,'Order Data'!$B$2:$B$1001,A138)</f>
        <v>2262.5</v>
      </c>
      <c r="C138" s="13">
        <f>COUNTIFS('Order Data'!$B$2:$B$1001,A138)</f>
        <v>13</v>
      </c>
      <c r="D138" s="13" t="str">
        <f t="shared" si="1"/>
        <v>Prime Customers</v>
      </c>
      <c r="E138" s="13">
        <f t="shared" si="2"/>
        <v>18</v>
      </c>
      <c r="F138" s="13"/>
      <c r="G138" s="13"/>
      <c r="H138" s="13"/>
      <c r="I138" s="13"/>
      <c r="J138" s="13"/>
      <c r="K138" s="13"/>
      <c r="L138" s="13"/>
      <c r="M138" s="13"/>
      <c r="N138" s="13"/>
      <c r="O138" s="13"/>
      <c r="P138" s="13"/>
      <c r="Q138" s="13"/>
      <c r="R138" s="13"/>
      <c r="S138" s="13"/>
      <c r="T138" s="13"/>
      <c r="U138" s="13"/>
      <c r="V138" s="13"/>
      <c r="W138" s="13"/>
      <c r="X138" s="13"/>
      <c r="Y138" s="13"/>
      <c r="Z138" s="13"/>
    </row>
    <row r="139">
      <c r="A139" s="13" t="str">
        <f>IFERROR(__xludf.DUMMYFUNCTION("""COMPUTED_VALUE"""),"CUST3213")</f>
        <v>CUST3213</v>
      </c>
      <c r="B139" s="13">
        <f>SUMIFS('Order Data'!$D$2:$D$1001,'Order Data'!$B$2:$B$1001,A139)</f>
        <v>312.5</v>
      </c>
      <c r="C139" s="13">
        <f>COUNTIFS('Order Data'!$B$2:$B$1001,A139)</f>
        <v>4</v>
      </c>
      <c r="D139" s="13" t="str">
        <f t="shared" si="1"/>
        <v>Casual Customers</v>
      </c>
      <c r="E139" s="13">
        <f t="shared" si="2"/>
        <v>70</v>
      </c>
      <c r="F139" s="13"/>
      <c r="G139" s="13"/>
      <c r="H139" s="13"/>
      <c r="I139" s="13"/>
      <c r="J139" s="13"/>
      <c r="K139" s="13"/>
      <c r="L139" s="13"/>
      <c r="M139" s="13"/>
      <c r="N139" s="13"/>
      <c r="O139" s="13"/>
      <c r="P139" s="13"/>
      <c r="Q139" s="13"/>
      <c r="R139" s="13"/>
      <c r="S139" s="13"/>
      <c r="T139" s="13"/>
      <c r="U139" s="13"/>
      <c r="V139" s="13"/>
      <c r="W139" s="13"/>
      <c r="X139" s="13"/>
      <c r="Y139" s="13"/>
      <c r="Z139" s="13"/>
    </row>
    <row r="140">
      <c r="A140" s="13" t="str">
        <f>IFERROR(__xludf.DUMMYFUNCTION("""COMPUTED_VALUE"""),"CUST2625")</f>
        <v>CUST2625</v>
      </c>
      <c r="B140" s="13">
        <f>SUMIFS('Order Data'!$D$2:$D$1001,'Order Data'!$B$2:$B$1001,A140)</f>
        <v>710</v>
      </c>
      <c r="C140" s="13">
        <f>COUNTIFS('Order Data'!$B$2:$B$1001,A140)</f>
        <v>4</v>
      </c>
      <c r="D140" s="13" t="str">
        <f t="shared" si="1"/>
        <v>Casual Customers</v>
      </c>
      <c r="E140" s="13">
        <f t="shared" si="2"/>
        <v>70</v>
      </c>
      <c r="F140" s="13"/>
      <c r="G140" s="13"/>
      <c r="H140" s="13"/>
      <c r="I140" s="13"/>
      <c r="J140" s="13"/>
      <c r="K140" s="13"/>
      <c r="L140" s="13"/>
      <c r="M140" s="13"/>
      <c r="N140" s="13"/>
      <c r="O140" s="13"/>
      <c r="P140" s="13"/>
      <c r="Q140" s="13"/>
      <c r="R140" s="13"/>
      <c r="S140" s="13"/>
      <c r="T140" s="13"/>
      <c r="U140" s="13"/>
      <c r="V140" s="13"/>
      <c r="W140" s="13"/>
      <c r="X140" s="13"/>
      <c r="Y140" s="13"/>
      <c r="Z140" s="13"/>
    </row>
    <row r="141">
      <c r="A141" s="13" t="str">
        <f>IFERROR(__xludf.DUMMYFUNCTION("""COMPUTED_VALUE"""),"CUST8244")</f>
        <v>CUST8244</v>
      </c>
      <c r="B141" s="13">
        <f>SUMIFS('Order Data'!$D$2:$D$1001,'Order Data'!$B$2:$B$1001,A141)</f>
        <v>935</v>
      </c>
      <c r="C141" s="13">
        <f>COUNTIFS('Order Data'!$B$2:$B$1001,A141)</f>
        <v>10</v>
      </c>
      <c r="D141" s="13" t="str">
        <f t="shared" si="1"/>
        <v>Prime Customers</v>
      </c>
      <c r="E141" s="13">
        <f t="shared" si="2"/>
        <v>39</v>
      </c>
      <c r="F141" s="13"/>
      <c r="G141" s="13"/>
      <c r="H141" s="13"/>
      <c r="I141" s="13"/>
      <c r="J141" s="13"/>
      <c r="K141" s="13"/>
      <c r="L141" s="13"/>
      <c r="M141" s="13"/>
      <c r="N141" s="13"/>
      <c r="O141" s="13"/>
      <c r="P141" s="13"/>
      <c r="Q141" s="13"/>
      <c r="R141" s="13"/>
      <c r="S141" s="13"/>
      <c r="T141" s="13"/>
      <c r="U141" s="13"/>
      <c r="V141" s="13"/>
      <c r="W141" s="13"/>
      <c r="X141" s="13"/>
      <c r="Y141" s="13"/>
      <c r="Z141" s="13"/>
    </row>
    <row r="142">
      <c r="A142" s="13" t="str">
        <f>IFERROR(__xludf.DUMMYFUNCTION("""COMPUTED_VALUE"""),"CUST2964")</f>
        <v>CUST2964</v>
      </c>
      <c r="B142" s="13">
        <f>SUMIFS('Order Data'!$D$2:$D$1001,'Order Data'!$B$2:$B$1001,A142)</f>
        <v>70</v>
      </c>
      <c r="C142" s="13">
        <f>COUNTIFS('Order Data'!$B$2:$B$1001,A142)</f>
        <v>1</v>
      </c>
      <c r="D142" s="13" t="str">
        <f t="shared" si="1"/>
        <v>Casual Customers</v>
      </c>
      <c r="E142" s="13">
        <f t="shared" si="2"/>
        <v>117</v>
      </c>
      <c r="F142" s="13"/>
      <c r="G142" s="13"/>
      <c r="H142" s="13"/>
      <c r="I142" s="13"/>
      <c r="J142" s="13"/>
      <c r="K142" s="13"/>
      <c r="L142" s="13"/>
      <c r="M142" s="13"/>
      <c r="N142" s="13"/>
      <c r="O142" s="13"/>
      <c r="P142" s="13"/>
      <c r="Q142" s="13"/>
      <c r="R142" s="13"/>
      <c r="S142" s="13"/>
      <c r="T142" s="13"/>
      <c r="U142" s="13"/>
      <c r="V142" s="13"/>
      <c r="W142" s="13"/>
      <c r="X142" s="13"/>
      <c r="Y142" s="13"/>
      <c r="Z142" s="13"/>
    </row>
    <row r="143">
      <c r="A143" s="13" t="str">
        <f>IFERROR(__xludf.DUMMYFUNCTION("""COMPUTED_VALUE"""),"CUST6860")</f>
        <v>CUST6860</v>
      </c>
      <c r="B143" s="13">
        <f>SUMIFS('Order Data'!$D$2:$D$1001,'Order Data'!$B$2:$B$1001,A143)</f>
        <v>297.5</v>
      </c>
      <c r="C143" s="13">
        <f>COUNTIFS('Order Data'!$B$2:$B$1001,A143)</f>
        <v>4</v>
      </c>
      <c r="D143" s="13" t="str">
        <f t="shared" si="1"/>
        <v>Casual Customers</v>
      </c>
      <c r="E143" s="13">
        <f t="shared" si="2"/>
        <v>70</v>
      </c>
      <c r="F143" s="13"/>
      <c r="G143" s="13"/>
      <c r="H143" s="13"/>
      <c r="I143" s="13"/>
      <c r="J143" s="13"/>
      <c r="K143" s="13"/>
      <c r="L143" s="13"/>
      <c r="M143" s="13"/>
      <c r="N143" s="13"/>
      <c r="O143" s="13"/>
      <c r="P143" s="13"/>
      <c r="Q143" s="13"/>
      <c r="R143" s="13"/>
      <c r="S143" s="13"/>
      <c r="T143" s="13"/>
      <c r="U143" s="13"/>
      <c r="V143" s="13"/>
      <c r="W143" s="13"/>
      <c r="X143" s="13"/>
      <c r="Y143" s="13"/>
      <c r="Z143" s="13"/>
    </row>
    <row r="144">
      <c r="A144" s="13" t="str">
        <f>IFERROR(__xludf.DUMMYFUNCTION("""COMPUTED_VALUE"""),"CUST6669")</f>
        <v>CUST6669</v>
      </c>
      <c r="B144" s="13">
        <f>SUMIFS('Order Data'!$D$2:$D$1001,'Order Data'!$B$2:$B$1001,A144)</f>
        <v>160</v>
      </c>
      <c r="C144" s="13">
        <f>COUNTIFS('Order Data'!$B$2:$B$1001,A144)</f>
        <v>3</v>
      </c>
      <c r="D144" s="13" t="str">
        <f t="shared" si="1"/>
        <v>Casual Customers</v>
      </c>
      <c r="E144" s="13">
        <f t="shared" si="2"/>
        <v>86</v>
      </c>
      <c r="F144" s="13"/>
      <c r="G144" s="13"/>
      <c r="H144" s="13"/>
      <c r="I144" s="13"/>
      <c r="J144" s="13"/>
      <c r="K144" s="13"/>
      <c r="L144" s="13"/>
      <c r="M144" s="13"/>
      <c r="N144" s="13"/>
      <c r="O144" s="13"/>
      <c r="P144" s="13"/>
      <c r="Q144" s="13"/>
      <c r="R144" s="13"/>
      <c r="S144" s="13"/>
      <c r="T144" s="13"/>
      <c r="U144" s="13"/>
      <c r="V144" s="13"/>
      <c r="W144" s="13"/>
      <c r="X144" s="13"/>
      <c r="Y144" s="13"/>
      <c r="Z144" s="13"/>
    </row>
    <row r="145">
      <c r="A145" s="13" t="str">
        <f>IFERROR(__xludf.DUMMYFUNCTION("""COMPUTED_VALUE"""),"CUST2143")</f>
        <v>CUST2143</v>
      </c>
      <c r="B145" s="13">
        <f>SUMIFS('Order Data'!$D$2:$D$1001,'Order Data'!$B$2:$B$1001,A145)</f>
        <v>255</v>
      </c>
      <c r="C145" s="13">
        <f>COUNTIFS('Order Data'!$B$2:$B$1001,A145)</f>
        <v>3</v>
      </c>
      <c r="D145" s="13" t="str">
        <f t="shared" si="1"/>
        <v>Casual Customers</v>
      </c>
      <c r="E145" s="13">
        <f t="shared" si="2"/>
        <v>86</v>
      </c>
      <c r="F145" s="13"/>
      <c r="G145" s="13"/>
      <c r="H145" s="13"/>
      <c r="I145" s="13"/>
      <c r="J145" s="13"/>
      <c r="K145" s="13"/>
      <c r="L145" s="13"/>
      <c r="M145" s="13"/>
      <c r="N145" s="13"/>
      <c r="O145" s="13"/>
      <c r="P145" s="13"/>
      <c r="Q145" s="13"/>
      <c r="R145" s="13"/>
      <c r="S145" s="13"/>
      <c r="T145" s="13"/>
      <c r="U145" s="13"/>
      <c r="V145" s="13"/>
      <c r="W145" s="13"/>
      <c r="X145" s="13"/>
      <c r="Y145" s="13"/>
      <c r="Z145" s="13"/>
    </row>
    <row r="146">
      <c r="A146" s="13" t="str">
        <f>IFERROR(__xludf.DUMMYFUNCTION("""COMPUTED_VALUE"""),"CUST3521")</f>
        <v>CUST3521</v>
      </c>
      <c r="B146" s="13">
        <f>SUMIFS('Order Data'!$D$2:$D$1001,'Order Data'!$B$2:$B$1001,A146)</f>
        <v>1280</v>
      </c>
      <c r="C146" s="13">
        <f>COUNTIFS('Order Data'!$B$2:$B$1001,A146)</f>
        <v>11</v>
      </c>
      <c r="D146" s="13" t="str">
        <f t="shared" si="1"/>
        <v>Prime Customers</v>
      </c>
      <c r="E146" s="13">
        <f t="shared" si="2"/>
        <v>29</v>
      </c>
      <c r="F146" s="13"/>
      <c r="G146" s="13"/>
      <c r="H146" s="13"/>
      <c r="I146" s="13"/>
      <c r="J146" s="13"/>
      <c r="K146" s="13"/>
      <c r="L146" s="13"/>
      <c r="M146" s="13"/>
      <c r="N146" s="13"/>
      <c r="O146" s="13"/>
      <c r="P146" s="13"/>
      <c r="Q146" s="13"/>
      <c r="R146" s="13"/>
      <c r="S146" s="13"/>
      <c r="T146" s="13"/>
      <c r="U146" s="13"/>
      <c r="V146" s="13"/>
      <c r="W146" s="13"/>
      <c r="X146" s="13"/>
      <c r="Y146" s="13"/>
      <c r="Z146" s="13"/>
    </row>
    <row r="147">
      <c r="A147" s="13" t="str">
        <f>IFERROR(__xludf.DUMMYFUNCTION("""COMPUTED_VALUE"""),"CUST6542")</f>
        <v>CUST6542</v>
      </c>
      <c r="B147" s="13">
        <f>SUMIFS('Order Data'!$D$2:$D$1001,'Order Data'!$B$2:$B$1001,A147)</f>
        <v>97.5</v>
      </c>
      <c r="C147" s="13">
        <f>COUNTIFS('Order Data'!$B$2:$B$1001,A147)</f>
        <v>1</v>
      </c>
      <c r="D147" s="13" t="str">
        <f t="shared" si="1"/>
        <v>Casual Customers</v>
      </c>
      <c r="E147" s="13">
        <f t="shared" si="2"/>
        <v>117</v>
      </c>
      <c r="F147" s="13"/>
      <c r="G147" s="13"/>
      <c r="H147" s="13"/>
      <c r="I147" s="13"/>
      <c r="J147" s="13"/>
      <c r="K147" s="13"/>
      <c r="L147" s="13"/>
      <c r="M147" s="13"/>
      <c r="N147" s="13"/>
      <c r="O147" s="13"/>
      <c r="P147" s="13"/>
      <c r="Q147" s="13"/>
      <c r="R147" s="13"/>
      <c r="S147" s="13"/>
      <c r="T147" s="13"/>
      <c r="U147" s="13"/>
      <c r="V147" s="13"/>
      <c r="W147" s="13"/>
      <c r="X147" s="13"/>
      <c r="Y147" s="13"/>
      <c r="Z147" s="13"/>
    </row>
    <row r="148">
      <c r="A148" s="13" t="str">
        <f>IFERROR(__xludf.DUMMYFUNCTION("""COMPUTED_VALUE"""),"CUST3150")</f>
        <v>CUST3150</v>
      </c>
      <c r="B148" s="13">
        <f>SUMIFS('Order Data'!$D$2:$D$1001,'Order Data'!$B$2:$B$1001,A148)</f>
        <v>105</v>
      </c>
      <c r="C148" s="13">
        <f>COUNTIFS('Order Data'!$B$2:$B$1001,A148)</f>
        <v>1</v>
      </c>
      <c r="D148" s="13" t="str">
        <f t="shared" si="1"/>
        <v>Casual Customers</v>
      </c>
      <c r="E148" s="13">
        <f t="shared" si="2"/>
        <v>117</v>
      </c>
      <c r="F148" s="13"/>
      <c r="G148" s="13"/>
      <c r="H148" s="13"/>
      <c r="I148" s="13"/>
      <c r="J148" s="13"/>
      <c r="K148" s="13"/>
      <c r="L148" s="13"/>
      <c r="M148" s="13"/>
      <c r="N148" s="13"/>
      <c r="O148" s="13"/>
      <c r="P148" s="13"/>
      <c r="Q148" s="13"/>
      <c r="R148" s="13"/>
      <c r="S148" s="13"/>
      <c r="T148" s="13"/>
      <c r="U148" s="13"/>
      <c r="V148" s="13"/>
      <c r="W148" s="13"/>
      <c r="X148" s="13"/>
      <c r="Y148" s="13"/>
      <c r="Z148" s="13"/>
    </row>
    <row r="149">
      <c r="A149" s="13" t="str">
        <f>IFERROR(__xludf.DUMMYFUNCTION("""COMPUTED_VALUE"""),"CUST9064")</f>
        <v>CUST9064</v>
      </c>
      <c r="B149" s="13">
        <f>SUMIFS('Order Data'!$D$2:$D$1001,'Order Data'!$B$2:$B$1001,A149)</f>
        <v>200</v>
      </c>
      <c r="C149" s="13">
        <f>COUNTIFS('Order Data'!$B$2:$B$1001,A149)</f>
        <v>1</v>
      </c>
      <c r="D149" s="13" t="str">
        <f t="shared" si="1"/>
        <v>Casual Customers</v>
      </c>
      <c r="E149" s="13">
        <f t="shared" si="2"/>
        <v>117</v>
      </c>
      <c r="F149" s="13"/>
      <c r="G149" s="13"/>
      <c r="H149" s="13"/>
      <c r="I149" s="13"/>
      <c r="J149" s="13"/>
      <c r="K149" s="13"/>
      <c r="L149" s="13"/>
      <c r="M149" s="13"/>
      <c r="N149" s="13"/>
      <c r="O149" s="13"/>
      <c r="P149" s="13"/>
      <c r="Q149" s="13"/>
      <c r="R149" s="13"/>
      <c r="S149" s="13"/>
      <c r="T149" s="13"/>
      <c r="U149" s="13"/>
      <c r="V149" s="13"/>
      <c r="W149" s="13"/>
      <c r="X149" s="13"/>
      <c r="Y149" s="13"/>
      <c r="Z149" s="13"/>
    </row>
    <row r="150">
      <c r="A150" s="13" t="str">
        <f>IFERROR(__xludf.DUMMYFUNCTION("""COMPUTED_VALUE"""),"CUST2063")</f>
        <v>CUST2063</v>
      </c>
      <c r="B150" s="13">
        <f>SUMIFS('Order Data'!$D$2:$D$1001,'Order Data'!$B$2:$B$1001,A150)</f>
        <v>400</v>
      </c>
      <c r="C150" s="13">
        <f>COUNTIFS('Order Data'!$B$2:$B$1001,A150)</f>
        <v>1</v>
      </c>
      <c r="D150" s="13" t="str">
        <f t="shared" si="1"/>
        <v>Casual Customers</v>
      </c>
      <c r="E150" s="13">
        <f t="shared" si="2"/>
        <v>117</v>
      </c>
      <c r="F150" s="13"/>
      <c r="G150" s="13"/>
      <c r="H150" s="13"/>
      <c r="I150" s="13"/>
      <c r="J150" s="13"/>
      <c r="K150" s="13"/>
      <c r="L150" s="13"/>
      <c r="M150" s="13"/>
      <c r="N150" s="13"/>
      <c r="O150" s="13"/>
      <c r="P150" s="13"/>
      <c r="Q150" s="13"/>
      <c r="R150" s="13"/>
      <c r="S150" s="13"/>
      <c r="T150" s="13"/>
      <c r="U150" s="13"/>
      <c r="V150" s="13"/>
      <c r="W150" s="13"/>
      <c r="X150" s="13"/>
      <c r="Y150" s="13"/>
      <c r="Z150" s="13"/>
    </row>
    <row r="151">
      <c r="A151" s="13" t="str">
        <f>IFERROR(__xludf.DUMMYFUNCTION("""COMPUTED_VALUE"""),"CUST3024")</f>
        <v>CUST3024</v>
      </c>
      <c r="B151" s="13">
        <f>SUMIFS('Order Data'!$D$2:$D$1001,'Order Data'!$B$2:$B$1001,A151)</f>
        <v>92.5</v>
      </c>
      <c r="C151" s="13">
        <f>COUNTIFS('Order Data'!$B$2:$B$1001,A151)</f>
        <v>1</v>
      </c>
      <c r="D151" s="13" t="str">
        <f t="shared" si="1"/>
        <v>Casual Customers</v>
      </c>
      <c r="E151" s="13">
        <f t="shared" si="2"/>
        <v>117</v>
      </c>
      <c r="F151" s="13"/>
      <c r="G151" s="13"/>
      <c r="H151" s="13"/>
      <c r="I151" s="13"/>
      <c r="J151" s="13"/>
      <c r="K151" s="13"/>
      <c r="L151" s="13"/>
      <c r="M151" s="13"/>
      <c r="N151" s="13"/>
      <c r="O151" s="13"/>
      <c r="P151" s="13"/>
      <c r="Q151" s="13"/>
      <c r="R151" s="13"/>
      <c r="S151" s="13"/>
      <c r="T151" s="13"/>
      <c r="U151" s="13"/>
      <c r="V151" s="13"/>
      <c r="W151" s="13"/>
      <c r="X151" s="13"/>
      <c r="Y151" s="13"/>
      <c r="Z151" s="13"/>
    </row>
    <row r="152">
      <c r="A152" s="13" t="str">
        <f>IFERROR(__xludf.DUMMYFUNCTION("""COMPUTED_VALUE"""),"CUST9004")</f>
        <v>CUST9004</v>
      </c>
      <c r="B152" s="13">
        <f>SUMIFS('Order Data'!$D$2:$D$1001,'Order Data'!$B$2:$B$1001,A152)</f>
        <v>40</v>
      </c>
      <c r="C152" s="13">
        <f>COUNTIFS('Order Data'!$B$2:$B$1001,A152)</f>
        <v>1</v>
      </c>
      <c r="D152" s="13" t="str">
        <f t="shared" si="1"/>
        <v>Casual Customers</v>
      </c>
      <c r="E152" s="13">
        <f t="shared" si="2"/>
        <v>117</v>
      </c>
      <c r="F152" s="13"/>
      <c r="G152" s="13"/>
      <c r="H152" s="13"/>
      <c r="I152" s="13"/>
      <c r="J152" s="13"/>
      <c r="K152" s="13"/>
      <c r="L152" s="13"/>
      <c r="M152" s="13"/>
      <c r="N152" s="13"/>
      <c r="O152" s="13"/>
      <c r="P152" s="13"/>
      <c r="Q152" s="13"/>
      <c r="R152" s="13"/>
      <c r="S152" s="13"/>
      <c r="T152" s="13"/>
      <c r="U152" s="13"/>
      <c r="V152" s="13"/>
      <c r="W152" s="13"/>
      <c r="X152" s="13"/>
      <c r="Y152" s="13"/>
      <c r="Z152" s="13"/>
    </row>
    <row r="153">
      <c r="A153" s="13" t="str">
        <f>IFERROR(__xludf.DUMMYFUNCTION("""COMPUTED_VALUE"""),"CUST1182")</f>
        <v>CUST1182</v>
      </c>
      <c r="B153" s="13">
        <f>SUMIFS('Order Data'!$D$2:$D$1001,'Order Data'!$B$2:$B$1001,A153)</f>
        <v>97.5</v>
      </c>
      <c r="C153" s="13">
        <f>COUNTIFS('Order Data'!$B$2:$B$1001,A153)</f>
        <v>1</v>
      </c>
      <c r="D153" s="13" t="str">
        <f t="shared" si="1"/>
        <v>Casual Customers</v>
      </c>
      <c r="E153" s="13">
        <f t="shared" si="2"/>
        <v>117</v>
      </c>
      <c r="F153" s="13"/>
      <c r="G153" s="13"/>
      <c r="H153" s="13"/>
      <c r="I153" s="13"/>
      <c r="J153" s="13"/>
      <c r="K153" s="13"/>
      <c r="L153" s="13"/>
      <c r="M153" s="13"/>
      <c r="N153" s="13"/>
      <c r="O153" s="13"/>
      <c r="P153" s="13"/>
      <c r="Q153" s="13"/>
      <c r="R153" s="13"/>
      <c r="S153" s="13"/>
      <c r="T153" s="13"/>
      <c r="U153" s="13"/>
      <c r="V153" s="13"/>
      <c r="W153" s="13"/>
      <c r="X153" s="13"/>
      <c r="Y153" s="13"/>
      <c r="Z153" s="13"/>
    </row>
    <row r="154">
      <c r="A154" s="13" t="str">
        <f>IFERROR(__xludf.DUMMYFUNCTION("""COMPUTED_VALUE"""),"CUST1082")</f>
        <v>CUST1082</v>
      </c>
      <c r="B154" s="13">
        <f>SUMIFS('Order Data'!$D$2:$D$1001,'Order Data'!$B$2:$B$1001,A154)</f>
        <v>70</v>
      </c>
      <c r="C154" s="13">
        <f>COUNTIFS('Order Data'!$B$2:$B$1001,A154)</f>
        <v>1</v>
      </c>
      <c r="D154" s="13" t="str">
        <f t="shared" si="1"/>
        <v>Casual Customers</v>
      </c>
      <c r="E154" s="13">
        <f t="shared" si="2"/>
        <v>117</v>
      </c>
      <c r="F154" s="13"/>
      <c r="G154" s="13"/>
      <c r="H154" s="13"/>
      <c r="I154" s="13"/>
      <c r="J154" s="13"/>
      <c r="K154" s="13"/>
      <c r="L154" s="13"/>
      <c r="M154" s="13"/>
      <c r="N154" s="13"/>
      <c r="O154" s="13"/>
      <c r="P154" s="13"/>
      <c r="Q154" s="13"/>
      <c r="R154" s="13"/>
      <c r="S154" s="13"/>
      <c r="T154" s="13"/>
      <c r="U154" s="13"/>
      <c r="V154" s="13"/>
      <c r="W154" s="13"/>
      <c r="X154" s="13"/>
      <c r="Y154" s="13"/>
      <c r="Z154" s="13"/>
    </row>
    <row r="155">
      <c r="A155" s="13" t="str">
        <f>IFERROR(__xludf.DUMMYFUNCTION("""COMPUTED_VALUE"""),"CUST1517")</f>
        <v>CUST1517</v>
      </c>
      <c r="B155" s="13">
        <f>SUMIFS('Order Data'!$D$2:$D$1001,'Order Data'!$B$2:$B$1001,A155)</f>
        <v>200</v>
      </c>
      <c r="C155" s="13">
        <f>COUNTIFS('Order Data'!$B$2:$B$1001,A155)</f>
        <v>1</v>
      </c>
      <c r="D155" s="13" t="str">
        <f t="shared" si="1"/>
        <v>Casual Customers</v>
      </c>
      <c r="E155" s="13">
        <f t="shared" si="2"/>
        <v>117</v>
      </c>
      <c r="F155" s="13"/>
      <c r="G155" s="13"/>
      <c r="H155" s="13"/>
      <c r="I155" s="13"/>
      <c r="J155" s="13"/>
      <c r="K155" s="13"/>
      <c r="L155" s="13"/>
      <c r="M155" s="13"/>
      <c r="N155" s="13"/>
      <c r="O155" s="13"/>
      <c r="P155" s="13"/>
      <c r="Q155" s="13"/>
      <c r="R155" s="13"/>
      <c r="S155" s="13"/>
      <c r="T155" s="13"/>
      <c r="U155" s="13"/>
      <c r="V155" s="13"/>
      <c r="W155" s="13"/>
      <c r="X155" s="13"/>
      <c r="Y155" s="13"/>
      <c r="Z155" s="13"/>
    </row>
    <row r="156">
      <c r="A156" s="13" t="str">
        <f>IFERROR(__xludf.DUMMYFUNCTION("""COMPUTED_VALUE"""),"CUST7626")</f>
        <v>CUST7626</v>
      </c>
      <c r="B156" s="13">
        <f>SUMIFS('Order Data'!$D$2:$D$1001,'Order Data'!$B$2:$B$1001,A156)</f>
        <v>1317.5</v>
      </c>
      <c r="C156" s="13">
        <f>COUNTIFS('Order Data'!$B$2:$B$1001,A156)</f>
        <v>12</v>
      </c>
      <c r="D156" s="13" t="str">
        <f t="shared" si="1"/>
        <v>Prime Customers</v>
      </c>
      <c r="E156" s="13">
        <f t="shared" si="2"/>
        <v>23</v>
      </c>
      <c r="F156" s="13"/>
      <c r="G156" s="13"/>
      <c r="H156" s="13"/>
      <c r="I156" s="13"/>
      <c r="J156" s="13"/>
      <c r="K156" s="13"/>
      <c r="L156" s="13"/>
      <c r="M156" s="13"/>
      <c r="N156" s="13"/>
      <c r="O156" s="13"/>
      <c r="P156" s="13"/>
      <c r="Q156" s="13"/>
      <c r="R156" s="13"/>
      <c r="S156" s="13"/>
      <c r="T156" s="13"/>
      <c r="U156" s="13"/>
      <c r="V156" s="13"/>
      <c r="W156" s="13"/>
      <c r="X156" s="13"/>
      <c r="Y156" s="13"/>
      <c r="Z156" s="13"/>
    </row>
    <row r="157">
      <c r="A157" s="13" t="str">
        <f>IFERROR(__xludf.DUMMYFUNCTION("""COMPUTED_VALUE"""),"CUST6661")</f>
        <v>CUST6661</v>
      </c>
      <c r="B157" s="13">
        <f>SUMIFS('Order Data'!$D$2:$D$1001,'Order Data'!$B$2:$B$1001,A157)</f>
        <v>70</v>
      </c>
      <c r="C157" s="13">
        <f>COUNTIFS('Order Data'!$B$2:$B$1001,A157)</f>
        <v>1</v>
      </c>
      <c r="D157" s="13" t="str">
        <f t="shared" si="1"/>
        <v>Casual Customers</v>
      </c>
      <c r="E157" s="13">
        <f t="shared" si="2"/>
        <v>117</v>
      </c>
      <c r="F157" s="13"/>
      <c r="G157" s="13"/>
      <c r="H157" s="13"/>
      <c r="I157" s="13"/>
      <c r="J157" s="13"/>
      <c r="K157" s="13"/>
      <c r="L157" s="13"/>
      <c r="M157" s="13"/>
      <c r="N157" s="13"/>
      <c r="O157" s="13"/>
      <c r="P157" s="13"/>
      <c r="Q157" s="13"/>
      <c r="R157" s="13"/>
      <c r="S157" s="13"/>
      <c r="T157" s="13"/>
      <c r="U157" s="13"/>
      <c r="V157" s="13"/>
      <c r="W157" s="13"/>
      <c r="X157" s="13"/>
      <c r="Y157" s="13"/>
      <c r="Z157" s="13"/>
    </row>
    <row r="158">
      <c r="A158" s="13" t="str">
        <f>IFERROR(__xludf.DUMMYFUNCTION("""COMPUTED_VALUE"""),"CUST8149")</f>
        <v>CUST8149</v>
      </c>
      <c r="B158" s="13">
        <f>SUMIFS('Order Data'!$D$2:$D$1001,'Order Data'!$B$2:$B$1001,A158)</f>
        <v>80</v>
      </c>
      <c r="C158" s="13">
        <f>COUNTIFS('Order Data'!$B$2:$B$1001,A158)</f>
        <v>1</v>
      </c>
      <c r="D158" s="13" t="str">
        <f t="shared" si="1"/>
        <v>Casual Customers</v>
      </c>
      <c r="E158" s="13">
        <f t="shared" si="2"/>
        <v>117</v>
      </c>
      <c r="F158" s="13"/>
      <c r="G158" s="13"/>
      <c r="H158" s="13"/>
      <c r="I158" s="13"/>
      <c r="J158" s="13"/>
      <c r="K158" s="13"/>
      <c r="L158" s="13"/>
      <c r="M158" s="13"/>
      <c r="N158" s="13"/>
      <c r="O158" s="13"/>
      <c r="P158" s="13"/>
      <c r="Q158" s="13"/>
      <c r="R158" s="13"/>
      <c r="S158" s="13"/>
      <c r="T158" s="13"/>
      <c r="U158" s="13"/>
      <c r="V158" s="13"/>
      <c r="W158" s="13"/>
      <c r="X158" s="13"/>
      <c r="Y158" s="13"/>
      <c r="Z158" s="13"/>
    </row>
    <row r="159">
      <c r="A159" s="13" t="str">
        <f>IFERROR(__xludf.DUMMYFUNCTION("""COMPUTED_VALUE"""),"CUST1185")</f>
        <v>CUST1185</v>
      </c>
      <c r="B159" s="13">
        <f>SUMIFS('Order Data'!$D$2:$D$1001,'Order Data'!$B$2:$B$1001,A159)</f>
        <v>97.5</v>
      </c>
      <c r="C159" s="13">
        <f>COUNTIFS('Order Data'!$B$2:$B$1001,A159)</f>
        <v>1</v>
      </c>
      <c r="D159" s="13" t="str">
        <f t="shared" si="1"/>
        <v>Casual Customers</v>
      </c>
      <c r="E159" s="13">
        <f t="shared" si="2"/>
        <v>117</v>
      </c>
      <c r="F159" s="13"/>
      <c r="G159" s="13"/>
      <c r="H159" s="13"/>
      <c r="I159" s="13"/>
      <c r="J159" s="13"/>
      <c r="K159" s="13"/>
      <c r="L159" s="13"/>
      <c r="M159" s="13"/>
      <c r="N159" s="13"/>
      <c r="O159" s="13"/>
      <c r="P159" s="13"/>
      <c r="Q159" s="13"/>
      <c r="R159" s="13"/>
      <c r="S159" s="13"/>
      <c r="T159" s="13"/>
      <c r="U159" s="13"/>
      <c r="V159" s="13"/>
      <c r="W159" s="13"/>
      <c r="X159" s="13"/>
      <c r="Y159" s="13"/>
      <c r="Z159" s="13"/>
    </row>
    <row r="160">
      <c r="A160" s="13" t="str">
        <f>IFERROR(__xludf.DUMMYFUNCTION("""COMPUTED_VALUE"""),"CUST3804")</f>
        <v>CUST3804</v>
      </c>
      <c r="B160" s="13">
        <f>SUMIFS('Order Data'!$D$2:$D$1001,'Order Data'!$B$2:$B$1001,A160)</f>
        <v>150</v>
      </c>
      <c r="C160" s="13">
        <f>COUNTIFS('Order Data'!$B$2:$B$1001,A160)</f>
        <v>1</v>
      </c>
      <c r="D160" s="13" t="str">
        <f t="shared" si="1"/>
        <v>Casual Customers</v>
      </c>
      <c r="E160" s="13">
        <f t="shared" si="2"/>
        <v>117</v>
      </c>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1:E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3.13"/>
    <col customWidth="1" min="3" max="3" width="21.63"/>
    <col customWidth="1" min="4" max="4" width="25.13"/>
  </cols>
  <sheetData>
    <row r="1">
      <c r="A1" s="26" t="s">
        <v>2058</v>
      </c>
      <c r="H1" s="13"/>
      <c r="I1" s="13"/>
      <c r="J1" s="13"/>
      <c r="K1" s="13"/>
      <c r="L1" s="13"/>
      <c r="M1" s="13"/>
      <c r="N1" s="13"/>
      <c r="O1" s="13"/>
      <c r="P1" s="13"/>
      <c r="Q1" s="13"/>
      <c r="R1" s="13"/>
      <c r="S1" s="13"/>
      <c r="T1" s="13"/>
      <c r="U1" s="13"/>
      <c r="V1" s="13"/>
      <c r="W1" s="13"/>
      <c r="X1" s="13"/>
      <c r="Y1" s="13"/>
      <c r="Z1" s="13"/>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13"/>
      <c r="B3" s="13"/>
      <c r="C3" s="13"/>
      <c r="D3" s="13"/>
      <c r="E3" s="13"/>
      <c r="F3" s="13"/>
      <c r="G3" s="13"/>
      <c r="H3" s="13"/>
      <c r="I3" s="13"/>
      <c r="J3" s="13"/>
      <c r="K3" s="13"/>
      <c r="L3" s="13"/>
      <c r="M3" s="13"/>
      <c r="N3" s="13"/>
      <c r="O3" s="13"/>
      <c r="P3" s="13"/>
      <c r="Q3" s="13"/>
      <c r="R3" s="13"/>
      <c r="S3" s="13"/>
      <c r="T3" s="13"/>
      <c r="U3" s="13"/>
      <c r="V3" s="13"/>
      <c r="W3" s="13"/>
      <c r="X3" s="13"/>
      <c r="Y3" s="13"/>
      <c r="Z3" s="13"/>
    </row>
    <row r="4">
      <c r="A4" s="13"/>
      <c r="B4" s="13"/>
      <c r="C4" s="13"/>
      <c r="D4" s="13"/>
      <c r="E4" s="13"/>
      <c r="F4" s="13"/>
      <c r="G4" s="13"/>
      <c r="H4" s="13"/>
      <c r="I4" s="13"/>
      <c r="J4" s="13"/>
      <c r="K4" s="13"/>
      <c r="L4" s="13"/>
      <c r="M4" s="13"/>
      <c r="N4" s="13"/>
      <c r="O4" s="13"/>
      <c r="P4" s="13"/>
      <c r="Q4" s="13"/>
      <c r="R4" s="13"/>
      <c r="S4" s="13"/>
      <c r="T4" s="13"/>
      <c r="U4" s="13"/>
      <c r="V4" s="13"/>
      <c r="W4" s="13"/>
      <c r="X4" s="13"/>
      <c r="Y4" s="13"/>
      <c r="Z4" s="13"/>
    </row>
    <row r="5">
      <c r="A5" s="13"/>
      <c r="B5" s="13"/>
      <c r="C5" s="13"/>
      <c r="D5" s="13"/>
      <c r="E5" s="13"/>
      <c r="F5" s="13"/>
      <c r="G5" s="13"/>
      <c r="H5" s="13"/>
      <c r="I5" s="13"/>
      <c r="J5" s="13"/>
      <c r="K5" s="13"/>
      <c r="L5" s="13"/>
      <c r="M5" s="13"/>
      <c r="N5" s="13"/>
      <c r="O5" s="13"/>
      <c r="P5" s="13"/>
      <c r="Q5" s="13"/>
      <c r="R5" s="13"/>
      <c r="S5" s="13"/>
      <c r="T5" s="13"/>
      <c r="U5" s="13"/>
      <c r="V5" s="13"/>
      <c r="W5" s="13"/>
      <c r="X5" s="13"/>
      <c r="Y5" s="13"/>
      <c r="Z5" s="13"/>
    </row>
    <row r="6">
      <c r="A6" s="13"/>
      <c r="B6" s="13"/>
      <c r="C6" s="13"/>
      <c r="D6" s="13"/>
      <c r="E6" s="13"/>
      <c r="F6" s="13"/>
      <c r="G6" s="13"/>
      <c r="H6" s="13"/>
      <c r="I6" s="13"/>
      <c r="J6" s="13"/>
      <c r="K6" s="13"/>
      <c r="L6" s="13"/>
      <c r="M6" s="13"/>
      <c r="N6" s="13"/>
      <c r="O6" s="13"/>
      <c r="P6" s="13"/>
      <c r="Q6" s="13"/>
      <c r="R6" s="13"/>
      <c r="S6" s="13"/>
      <c r="T6" s="13"/>
      <c r="U6" s="13"/>
      <c r="V6" s="13"/>
      <c r="W6" s="13"/>
      <c r="X6" s="13"/>
      <c r="Y6" s="13"/>
      <c r="Z6" s="13"/>
    </row>
    <row r="7">
      <c r="A7" s="13"/>
      <c r="B7" s="13"/>
      <c r="C7" s="13"/>
      <c r="D7" s="13"/>
      <c r="E7" s="13"/>
      <c r="F7" s="13"/>
      <c r="G7" s="13"/>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27" t="s">
        <v>2056</v>
      </c>
      <c r="B16" s="27" t="s">
        <v>2059</v>
      </c>
      <c r="C16" s="27" t="s">
        <v>2060</v>
      </c>
      <c r="D16" s="27" t="s">
        <v>2061</v>
      </c>
      <c r="E16" s="13"/>
      <c r="F16" s="13"/>
      <c r="G16" s="13"/>
      <c r="H16" s="13"/>
      <c r="I16" s="13"/>
      <c r="J16" s="13"/>
      <c r="K16" s="13"/>
      <c r="L16" s="13"/>
      <c r="M16" s="13"/>
      <c r="N16" s="13"/>
      <c r="O16" s="13"/>
      <c r="P16" s="13"/>
      <c r="Q16" s="13"/>
      <c r="R16" s="13"/>
      <c r="S16" s="13"/>
      <c r="T16" s="13"/>
      <c r="U16" s="13"/>
      <c r="V16" s="13"/>
      <c r="W16" s="13"/>
      <c r="X16" s="13"/>
      <c r="Y16" s="13"/>
      <c r="Z16" s="13"/>
    </row>
    <row r="17">
      <c r="A17" s="28" t="str">
        <f>IFERROR(__xludf.DUMMYFUNCTION("UNIQUE('Order Frequency'!$D$3:$D$160)"),"Prime Customers")</f>
        <v>Prime Customers</v>
      </c>
      <c r="B17" s="28">
        <f>COUNTIFS('Order Frequency'!$D$3:$D$160,A17)</f>
        <v>53</v>
      </c>
      <c r="C17" s="28">
        <f>SUMIFS('Order Frequency'!$B$3:$B$160,'Order Frequency'!$D$3:$D$160,A17)</f>
        <v>91740</v>
      </c>
      <c r="D17" s="29">
        <f t="shared" ref="D17:D18" si="1">C17/B17</f>
        <v>1730.943396</v>
      </c>
      <c r="E17" s="13"/>
      <c r="F17" s="13"/>
      <c r="G17" s="13"/>
      <c r="H17" s="13"/>
      <c r="I17" s="13"/>
      <c r="J17" s="13"/>
      <c r="K17" s="13"/>
      <c r="L17" s="13"/>
      <c r="M17" s="13"/>
      <c r="N17" s="13"/>
      <c r="O17" s="13"/>
      <c r="P17" s="13"/>
      <c r="Q17" s="13"/>
      <c r="R17" s="13"/>
      <c r="S17" s="13"/>
      <c r="T17" s="13"/>
      <c r="U17" s="13"/>
      <c r="V17" s="13"/>
      <c r="W17" s="13"/>
      <c r="X17" s="13"/>
      <c r="Y17" s="13"/>
      <c r="Z17" s="13"/>
    </row>
    <row r="18">
      <c r="A18" s="28" t="str">
        <f>IFERROR(__xludf.DUMMYFUNCTION("""COMPUTED_VALUE"""),"Casual Customers")</f>
        <v>Casual Customers</v>
      </c>
      <c r="B18" s="28">
        <f>COUNTIFS('Order Frequency'!$D$3:$D$160,A18)</f>
        <v>105</v>
      </c>
      <c r="C18" s="28">
        <f>SUMIFS('Order Frequency'!$B$3:$B$160,'Order Frequency'!$D$3:$D$160,A18)</f>
        <v>32762.5</v>
      </c>
      <c r="D18" s="29">
        <f t="shared" si="1"/>
        <v>312.0238095</v>
      </c>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1">
    <mergeCell ref="A1:G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 customWidth="1" min="2" max="2" width="17.75"/>
    <col customWidth="1" min="3" max="3" width="21.75"/>
    <col customWidth="1" min="4" max="4" width="19.38"/>
  </cols>
  <sheetData>
    <row r="1">
      <c r="A1" s="23" t="s">
        <v>2062</v>
      </c>
      <c r="E1" s="13"/>
      <c r="F1" s="13"/>
      <c r="G1" s="13"/>
      <c r="H1" s="13"/>
      <c r="I1" s="13"/>
      <c r="J1" s="13"/>
      <c r="K1" s="13"/>
      <c r="L1" s="13"/>
      <c r="M1" s="13"/>
      <c r="N1" s="13"/>
      <c r="O1" s="13"/>
      <c r="P1" s="13"/>
      <c r="Q1" s="13"/>
      <c r="R1" s="13"/>
      <c r="S1" s="13"/>
      <c r="T1" s="13"/>
      <c r="U1" s="13"/>
      <c r="V1" s="13"/>
      <c r="W1" s="13"/>
      <c r="X1" s="13"/>
      <c r="Y1" s="13"/>
    </row>
    <row r="2">
      <c r="A2" s="22" t="s">
        <v>2054</v>
      </c>
      <c r="B2" s="22" t="s">
        <v>2045</v>
      </c>
      <c r="C2" s="22" t="s">
        <v>2056</v>
      </c>
      <c r="D2" s="22" t="s">
        <v>2063</v>
      </c>
      <c r="E2" s="13"/>
      <c r="F2" s="13"/>
      <c r="G2" s="13"/>
      <c r="H2" s="13"/>
      <c r="I2" s="13"/>
      <c r="J2" s="13"/>
      <c r="K2" s="13"/>
      <c r="L2" s="13"/>
      <c r="M2" s="13"/>
      <c r="N2" s="13"/>
      <c r="O2" s="13"/>
      <c r="P2" s="13"/>
      <c r="Q2" s="13"/>
      <c r="R2" s="13"/>
      <c r="S2" s="13"/>
      <c r="T2" s="13"/>
      <c r="U2" s="13"/>
      <c r="V2" s="13"/>
      <c r="W2" s="13"/>
      <c r="X2" s="13"/>
      <c r="Y2" s="13"/>
    </row>
    <row r="3">
      <c r="A3" s="13" t="str">
        <f>IFERROR(__xludf.DUMMYFUNCTION("UNIQUE('Order Data'!$B$2:$B$1001)"),"CUST8814")</f>
        <v>CUST8814</v>
      </c>
      <c r="B3" s="13">
        <f>SUMIFS('Order Data'!$D$2:$D$1001,'Order Data'!$B$2:$B$1001,A3)</f>
        <v>3102.5</v>
      </c>
      <c r="C3" s="13" t="str">
        <f t="shared" ref="C3:C160" si="1">IF(B3&lt;=1500,"Low Value Customer","High Value Customer")</f>
        <v>High Value Customer</v>
      </c>
      <c r="D3" s="13">
        <f t="shared" ref="D3:D160" si="2">RANK(B3,$B$3:$B$160)</f>
        <v>2</v>
      </c>
      <c r="E3" s="13"/>
      <c r="F3" s="13"/>
      <c r="G3" s="13"/>
      <c r="H3" s="13"/>
      <c r="I3" s="13"/>
      <c r="J3" s="13"/>
      <c r="K3" s="13"/>
      <c r="L3" s="13"/>
      <c r="M3" s="13"/>
      <c r="N3" s="13"/>
      <c r="O3" s="13"/>
      <c r="P3" s="13"/>
      <c r="Q3" s="13"/>
      <c r="R3" s="13"/>
      <c r="S3" s="13"/>
      <c r="T3" s="13"/>
      <c r="U3" s="13"/>
      <c r="V3" s="13"/>
      <c r="W3" s="13"/>
      <c r="X3" s="13"/>
      <c r="Y3" s="13"/>
    </row>
    <row r="4">
      <c r="A4" s="13" t="str">
        <f>IFERROR(__xludf.DUMMYFUNCTION("""COMPUTED_VALUE"""),"CUST2188")</f>
        <v>CUST2188</v>
      </c>
      <c r="B4" s="13">
        <f>SUMIFS('Order Data'!$D$2:$D$1001,'Order Data'!$B$2:$B$1001,A4)</f>
        <v>2835</v>
      </c>
      <c r="C4" s="13" t="str">
        <f t="shared" si="1"/>
        <v>High Value Customer</v>
      </c>
      <c r="D4" s="13">
        <f t="shared" si="2"/>
        <v>3</v>
      </c>
      <c r="E4" s="13"/>
      <c r="F4" s="13"/>
      <c r="G4" s="13"/>
      <c r="H4" s="13"/>
      <c r="I4" s="13"/>
      <c r="J4" s="13"/>
      <c r="K4" s="13"/>
      <c r="L4" s="13"/>
      <c r="M4" s="13"/>
      <c r="N4" s="13"/>
      <c r="O4" s="13"/>
      <c r="P4" s="13"/>
      <c r="Q4" s="13"/>
      <c r="R4" s="13"/>
      <c r="S4" s="13"/>
      <c r="T4" s="13"/>
      <c r="U4" s="13"/>
      <c r="V4" s="13"/>
      <c r="W4" s="13"/>
      <c r="X4" s="13"/>
      <c r="Y4" s="13"/>
    </row>
    <row r="5">
      <c r="A5" s="13" t="str">
        <f>IFERROR(__xludf.DUMMYFUNCTION("""COMPUTED_VALUE"""),"CUST4271")</f>
        <v>CUST4271</v>
      </c>
      <c r="B5" s="13">
        <f>SUMIFS('Order Data'!$D$2:$D$1001,'Order Data'!$B$2:$B$1001,A5)</f>
        <v>1515</v>
      </c>
      <c r="C5" s="13" t="str">
        <f t="shared" si="1"/>
        <v>High Value Customer</v>
      </c>
      <c r="D5" s="13">
        <f t="shared" si="2"/>
        <v>29</v>
      </c>
      <c r="E5" s="13"/>
      <c r="F5" s="13"/>
      <c r="G5" s="13"/>
      <c r="H5" s="13"/>
      <c r="I5" s="13"/>
      <c r="J5" s="13"/>
      <c r="K5" s="13"/>
      <c r="L5" s="13"/>
      <c r="M5" s="13"/>
      <c r="N5" s="13"/>
      <c r="O5" s="13"/>
      <c r="P5" s="13"/>
      <c r="Q5" s="13"/>
      <c r="R5" s="13"/>
      <c r="S5" s="13"/>
      <c r="T5" s="13"/>
      <c r="U5" s="13"/>
      <c r="V5" s="13"/>
      <c r="W5" s="13"/>
      <c r="X5" s="13"/>
      <c r="Y5" s="13"/>
    </row>
    <row r="6">
      <c r="A6" s="13" t="str">
        <f>IFERROR(__xludf.DUMMYFUNCTION("""COMPUTED_VALUE"""),"CUST4759")</f>
        <v>CUST4759</v>
      </c>
      <c r="B6" s="13">
        <f>SUMIFS('Order Data'!$D$2:$D$1001,'Order Data'!$B$2:$B$1001,A6)</f>
        <v>2572.5</v>
      </c>
      <c r="C6" s="13" t="str">
        <f t="shared" si="1"/>
        <v>High Value Customer</v>
      </c>
      <c r="D6" s="13">
        <f t="shared" si="2"/>
        <v>6</v>
      </c>
      <c r="E6" s="13"/>
      <c r="F6" s="13"/>
      <c r="G6" s="13"/>
      <c r="H6" s="13"/>
      <c r="I6" s="13"/>
      <c r="J6" s="13"/>
      <c r="K6" s="13"/>
      <c r="L6" s="13"/>
      <c r="M6" s="13"/>
      <c r="N6" s="13"/>
      <c r="O6" s="13"/>
      <c r="P6" s="13"/>
      <c r="Q6" s="13"/>
      <c r="R6" s="13"/>
      <c r="S6" s="13"/>
      <c r="T6" s="13"/>
      <c r="U6" s="13"/>
      <c r="V6" s="13"/>
      <c r="W6" s="13"/>
      <c r="X6" s="13"/>
      <c r="Y6" s="13"/>
    </row>
    <row r="7">
      <c r="A7" s="13" t="str">
        <f>IFERROR(__xludf.DUMMYFUNCTION("""COMPUTED_VALUE"""),"CUST2970")</f>
        <v>CUST2970</v>
      </c>
      <c r="B7" s="13">
        <f>SUMIFS('Order Data'!$D$2:$D$1001,'Order Data'!$B$2:$B$1001,A7)</f>
        <v>3445</v>
      </c>
      <c r="C7" s="13" t="str">
        <f t="shared" si="1"/>
        <v>High Value Customer</v>
      </c>
      <c r="D7" s="13">
        <f t="shared" si="2"/>
        <v>1</v>
      </c>
      <c r="E7" s="13"/>
      <c r="F7" s="13"/>
      <c r="G7" s="13"/>
      <c r="H7" s="13"/>
      <c r="I7" s="13"/>
      <c r="J7" s="13"/>
      <c r="K7" s="13"/>
      <c r="L7" s="13"/>
      <c r="M7" s="13"/>
      <c r="N7" s="13"/>
      <c r="O7" s="13"/>
      <c r="P7" s="13"/>
      <c r="Q7" s="13"/>
      <c r="R7" s="13"/>
      <c r="S7" s="13"/>
      <c r="T7" s="13"/>
      <c r="U7" s="13"/>
      <c r="V7" s="13"/>
      <c r="W7" s="13"/>
      <c r="X7" s="13"/>
      <c r="Y7" s="13"/>
    </row>
    <row r="8">
      <c r="A8" s="13" t="str">
        <f>IFERROR(__xludf.DUMMYFUNCTION("""COMPUTED_VALUE"""),"CUST8355")</f>
        <v>CUST8355</v>
      </c>
      <c r="B8" s="13">
        <f>SUMIFS('Order Data'!$D$2:$D$1001,'Order Data'!$B$2:$B$1001,A8)</f>
        <v>1777.5</v>
      </c>
      <c r="C8" s="13" t="str">
        <f t="shared" si="1"/>
        <v>High Value Customer</v>
      </c>
      <c r="D8" s="13">
        <f t="shared" si="2"/>
        <v>21</v>
      </c>
      <c r="E8" s="13"/>
      <c r="F8" s="13"/>
      <c r="G8" s="13"/>
      <c r="H8" s="13"/>
      <c r="I8" s="13"/>
      <c r="J8" s="13"/>
      <c r="K8" s="13"/>
      <c r="L8" s="13"/>
      <c r="M8" s="13"/>
      <c r="N8" s="13"/>
      <c r="O8" s="13"/>
      <c r="P8" s="13"/>
      <c r="Q8" s="13"/>
      <c r="R8" s="13"/>
      <c r="S8" s="13"/>
      <c r="T8" s="13"/>
      <c r="U8" s="13"/>
      <c r="V8" s="13"/>
      <c r="W8" s="13"/>
      <c r="X8" s="13"/>
      <c r="Y8" s="13"/>
    </row>
    <row r="9">
      <c r="A9" s="13" t="str">
        <f>IFERROR(__xludf.DUMMYFUNCTION("""COMPUTED_VALUE"""),"CUST8317")</f>
        <v>CUST8317</v>
      </c>
      <c r="B9" s="13">
        <f>SUMIFS('Order Data'!$D$2:$D$1001,'Order Data'!$B$2:$B$1001,A9)</f>
        <v>1995</v>
      </c>
      <c r="C9" s="13" t="str">
        <f t="shared" si="1"/>
        <v>High Value Customer</v>
      </c>
      <c r="D9" s="13">
        <f t="shared" si="2"/>
        <v>16</v>
      </c>
      <c r="E9" s="13"/>
      <c r="F9" s="13"/>
      <c r="G9" s="13"/>
      <c r="H9" s="13"/>
      <c r="I9" s="13"/>
      <c r="J9" s="13"/>
      <c r="K9" s="13"/>
      <c r="L9" s="13"/>
      <c r="M9" s="13"/>
      <c r="N9" s="13"/>
      <c r="O9" s="13"/>
      <c r="P9" s="13"/>
      <c r="Q9" s="13"/>
      <c r="R9" s="13"/>
      <c r="S9" s="13"/>
      <c r="T9" s="13"/>
      <c r="U9" s="13"/>
      <c r="V9" s="13"/>
      <c r="W9" s="13"/>
      <c r="X9" s="13"/>
      <c r="Y9" s="13"/>
    </row>
    <row r="10">
      <c r="A10" s="13" t="str">
        <f>IFERROR(__xludf.DUMMYFUNCTION("""COMPUTED_VALUE"""),"CUST1509")</f>
        <v>CUST1509</v>
      </c>
      <c r="B10" s="13">
        <f>SUMIFS('Order Data'!$D$2:$D$1001,'Order Data'!$B$2:$B$1001,A10)</f>
        <v>2617.5</v>
      </c>
      <c r="C10" s="13" t="str">
        <f t="shared" si="1"/>
        <v>High Value Customer</v>
      </c>
      <c r="D10" s="13">
        <f t="shared" si="2"/>
        <v>5</v>
      </c>
      <c r="E10" s="13"/>
      <c r="F10" s="13"/>
      <c r="G10" s="13"/>
      <c r="H10" s="13"/>
      <c r="I10" s="13"/>
      <c r="J10" s="13"/>
      <c r="K10" s="13"/>
      <c r="L10" s="13"/>
      <c r="M10" s="13"/>
      <c r="N10" s="13"/>
      <c r="O10" s="13"/>
      <c r="P10" s="13"/>
      <c r="Q10" s="13"/>
      <c r="R10" s="13"/>
      <c r="S10" s="13"/>
      <c r="T10" s="13"/>
      <c r="U10" s="13"/>
      <c r="V10" s="13"/>
      <c r="W10" s="13"/>
      <c r="X10" s="13"/>
      <c r="Y10" s="13"/>
    </row>
    <row r="11">
      <c r="A11" s="13" t="str">
        <f>IFERROR(__xludf.DUMMYFUNCTION("""COMPUTED_VALUE"""),"CUST3384")</f>
        <v>CUST3384</v>
      </c>
      <c r="B11" s="13">
        <f>SUMIFS('Order Data'!$D$2:$D$1001,'Order Data'!$B$2:$B$1001,A11)</f>
        <v>2175</v>
      </c>
      <c r="C11" s="13" t="str">
        <f t="shared" si="1"/>
        <v>High Value Customer</v>
      </c>
      <c r="D11" s="13">
        <f t="shared" si="2"/>
        <v>11</v>
      </c>
      <c r="E11" s="13"/>
      <c r="F11" s="13"/>
      <c r="G11" s="13"/>
      <c r="H11" s="13"/>
      <c r="I11" s="13"/>
      <c r="J11" s="13"/>
      <c r="K11" s="13"/>
      <c r="L11" s="13"/>
      <c r="M11" s="13"/>
      <c r="N11" s="13"/>
      <c r="O11" s="13"/>
      <c r="P11" s="13"/>
      <c r="Q11" s="13"/>
      <c r="R11" s="13"/>
      <c r="S11" s="13"/>
      <c r="T11" s="13"/>
      <c r="U11" s="13"/>
      <c r="V11" s="13"/>
      <c r="W11" s="13"/>
      <c r="X11" s="13"/>
      <c r="Y11" s="13"/>
    </row>
    <row r="12">
      <c r="A12" s="13" t="str">
        <f>IFERROR(__xludf.DUMMYFUNCTION("""COMPUTED_VALUE"""),"CUST2658")</f>
        <v>CUST2658</v>
      </c>
      <c r="B12" s="13">
        <f>SUMIFS('Order Data'!$D$2:$D$1001,'Order Data'!$B$2:$B$1001,A12)</f>
        <v>2215</v>
      </c>
      <c r="C12" s="13" t="str">
        <f t="shared" si="1"/>
        <v>High Value Customer</v>
      </c>
      <c r="D12" s="13">
        <f t="shared" si="2"/>
        <v>10</v>
      </c>
      <c r="E12" s="13"/>
      <c r="F12" s="13"/>
      <c r="G12" s="13"/>
      <c r="H12" s="13"/>
      <c r="I12" s="13"/>
      <c r="J12" s="13"/>
      <c r="K12" s="13"/>
      <c r="L12" s="13"/>
      <c r="M12" s="13"/>
      <c r="N12" s="13"/>
      <c r="O12" s="13"/>
      <c r="P12" s="13"/>
      <c r="Q12" s="13"/>
      <c r="R12" s="13"/>
      <c r="S12" s="13"/>
      <c r="T12" s="13"/>
      <c r="U12" s="13"/>
      <c r="V12" s="13"/>
      <c r="W12" s="13"/>
      <c r="X12" s="13"/>
      <c r="Y12" s="13"/>
    </row>
    <row r="13">
      <c r="A13" s="13" t="str">
        <f>IFERROR(__xludf.DUMMYFUNCTION("""COMPUTED_VALUE"""),"CUST1520")</f>
        <v>CUST1520</v>
      </c>
      <c r="B13" s="13">
        <f>SUMIFS('Order Data'!$D$2:$D$1001,'Order Data'!$B$2:$B$1001,A13)</f>
        <v>1570</v>
      </c>
      <c r="C13" s="13" t="str">
        <f t="shared" si="1"/>
        <v>High Value Customer</v>
      </c>
      <c r="D13" s="13">
        <f t="shared" si="2"/>
        <v>25</v>
      </c>
      <c r="E13" s="13"/>
      <c r="F13" s="13"/>
      <c r="G13" s="13"/>
      <c r="H13" s="13"/>
      <c r="I13" s="13"/>
      <c r="J13" s="13"/>
      <c r="K13" s="13"/>
      <c r="L13" s="13"/>
      <c r="M13" s="13"/>
      <c r="N13" s="13"/>
      <c r="O13" s="13"/>
      <c r="P13" s="13"/>
      <c r="Q13" s="13"/>
      <c r="R13" s="13"/>
      <c r="S13" s="13"/>
      <c r="T13" s="13"/>
      <c r="U13" s="13"/>
      <c r="V13" s="13"/>
      <c r="W13" s="13"/>
      <c r="X13" s="13"/>
      <c r="Y13" s="13"/>
    </row>
    <row r="14">
      <c r="A14" s="13" t="str">
        <f>IFERROR(__xludf.DUMMYFUNCTION("""COMPUTED_VALUE"""),"CUST5670")</f>
        <v>CUST5670</v>
      </c>
      <c r="B14" s="13">
        <f>SUMIFS('Order Data'!$D$2:$D$1001,'Order Data'!$B$2:$B$1001,A14)</f>
        <v>1397.5</v>
      </c>
      <c r="C14" s="13" t="str">
        <f t="shared" si="1"/>
        <v>Low Value Customer</v>
      </c>
      <c r="D14" s="13">
        <f t="shared" si="2"/>
        <v>35</v>
      </c>
      <c r="E14" s="13"/>
      <c r="F14" s="13"/>
      <c r="G14" s="13"/>
      <c r="H14" s="13"/>
      <c r="I14" s="13"/>
      <c r="J14" s="13"/>
      <c r="K14" s="13"/>
      <c r="L14" s="13"/>
      <c r="M14" s="13"/>
      <c r="N14" s="13"/>
      <c r="O14" s="13"/>
      <c r="P14" s="13"/>
      <c r="Q14" s="13"/>
      <c r="R14" s="13"/>
      <c r="S14" s="13"/>
      <c r="T14" s="13"/>
      <c r="U14" s="13"/>
      <c r="V14" s="13"/>
      <c r="W14" s="13"/>
      <c r="X14" s="13"/>
      <c r="Y14" s="13"/>
    </row>
    <row r="15">
      <c r="A15" s="13" t="str">
        <f>IFERROR(__xludf.DUMMYFUNCTION("""COMPUTED_VALUE"""),"CUST8724")</f>
        <v>CUST8724</v>
      </c>
      <c r="B15" s="13">
        <f>SUMIFS('Order Data'!$D$2:$D$1001,'Order Data'!$B$2:$B$1001,A15)</f>
        <v>955</v>
      </c>
      <c r="C15" s="13" t="str">
        <f t="shared" si="1"/>
        <v>Low Value Customer</v>
      </c>
      <c r="D15" s="13">
        <f t="shared" si="2"/>
        <v>53</v>
      </c>
      <c r="E15" s="13"/>
      <c r="F15" s="13"/>
      <c r="G15" s="13"/>
      <c r="H15" s="13"/>
      <c r="I15" s="13"/>
      <c r="J15" s="13"/>
      <c r="K15" s="13"/>
      <c r="L15" s="13"/>
      <c r="M15" s="13"/>
      <c r="N15" s="13"/>
      <c r="O15" s="13"/>
      <c r="P15" s="13"/>
      <c r="Q15" s="13"/>
      <c r="R15" s="13"/>
      <c r="S15" s="13"/>
      <c r="T15" s="13"/>
      <c r="U15" s="13"/>
      <c r="V15" s="13"/>
      <c r="W15" s="13"/>
      <c r="X15" s="13"/>
      <c r="Y15" s="13"/>
    </row>
    <row r="16">
      <c r="A16" s="13" t="str">
        <f>IFERROR(__xludf.DUMMYFUNCTION("""COMPUTED_VALUE"""),"CUST9148")</f>
        <v>CUST9148</v>
      </c>
      <c r="B16" s="13">
        <f>SUMIFS('Order Data'!$D$2:$D$1001,'Order Data'!$B$2:$B$1001,A16)</f>
        <v>642.5</v>
      </c>
      <c r="C16" s="13" t="str">
        <f t="shared" si="1"/>
        <v>Low Value Customer</v>
      </c>
      <c r="D16" s="13">
        <f t="shared" si="2"/>
        <v>66</v>
      </c>
      <c r="E16" s="13"/>
      <c r="F16" s="13"/>
      <c r="G16" s="13"/>
      <c r="H16" s="13"/>
      <c r="I16" s="13"/>
      <c r="J16" s="13"/>
      <c r="K16" s="13"/>
      <c r="L16" s="13"/>
      <c r="M16" s="13"/>
      <c r="N16" s="13"/>
      <c r="O16" s="13"/>
      <c r="P16" s="13"/>
      <c r="Q16" s="13"/>
      <c r="R16" s="13"/>
      <c r="S16" s="13"/>
      <c r="T16" s="13"/>
      <c r="U16" s="13"/>
      <c r="V16" s="13"/>
      <c r="W16" s="13"/>
      <c r="X16" s="13"/>
      <c r="Y16" s="13"/>
    </row>
    <row r="17">
      <c r="A17" s="13" t="str">
        <f>IFERROR(__xludf.DUMMYFUNCTION("""COMPUTED_VALUE"""),"CUST3153")</f>
        <v>CUST3153</v>
      </c>
      <c r="B17" s="13">
        <f>SUMIFS('Order Data'!$D$2:$D$1001,'Order Data'!$B$2:$B$1001,A17)</f>
        <v>1390</v>
      </c>
      <c r="C17" s="13" t="str">
        <f t="shared" si="1"/>
        <v>Low Value Customer</v>
      </c>
      <c r="D17" s="13">
        <f t="shared" si="2"/>
        <v>36</v>
      </c>
      <c r="E17" s="13"/>
      <c r="F17" s="13"/>
      <c r="G17" s="13"/>
      <c r="H17" s="13"/>
      <c r="I17" s="13"/>
      <c r="J17" s="13"/>
      <c r="K17" s="13"/>
      <c r="L17" s="13"/>
      <c r="M17" s="13"/>
      <c r="N17" s="13"/>
      <c r="O17" s="13"/>
      <c r="P17" s="13"/>
      <c r="Q17" s="13"/>
      <c r="R17" s="13"/>
      <c r="S17" s="13"/>
      <c r="T17" s="13"/>
      <c r="U17" s="13"/>
      <c r="V17" s="13"/>
      <c r="W17" s="13"/>
      <c r="X17" s="13"/>
      <c r="Y17" s="13"/>
    </row>
    <row r="18">
      <c r="A18" s="13" t="str">
        <f>IFERROR(__xludf.DUMMYFUNCTION("""COMPUTED_VALUE"""),"CUST1960")</f>
        <v>CUST1960</v>
      </c>
      <c r="B18" s="13">
        <f>SUMIFS('Order Data'!$D$2:$D$1001,'Order Data'!$B$2:$B$1001,A18)</f>
        <v>2367.5</v>
      </c>
      <c r="C18" s="13" t="str">
        <f t="shared" si="1"/>
        <v>High Value Customer</v>
      </c>
      <c r="D18" s="13">
        <f t="shared" si="2"/>
        <v>7</v>
      </c>
      <c r="E18" s="13"/>
      <c r="F18" s="13"/>
      <c r="G18" s="13"/>
      <c r="H18" s="13"/>
      <c r="I18" s="13"/>
      <c r="J18" s="13"/>
      <c r="K18" s="13"/>
      <c r="L18" s="13"/>
      <c r="M18" s="13"/>
      <c r="N18" s="13"/>
      <c r="O18" s="13"/>
      <c r="P18" s="13"/>
      <c r="Q18" s="13"/>
      <c r="R18" s="13"/>
      <c r="S18" s="13"/>
      <c r="T18" s="13"/>
      <c r="U18" s="13"/>
      <c r="V18" s="13"/>
      <c r="W18" s="13"/>
      <c r="X18" s="13"/>
      <c r="Y18" s="13"/>
    </row>
    <row r="19">
      <c r="A19" s="13" t="str">
        <f>IFERROR(__xludf.DUMMYFUNCTION("""COMPUTED_VALUE"""),"CUST2832")</f>
        <v>CUST2832</v>
      </c>
      <c r="B19" s="13">
        <f>SUMIFS('Order Data'!$D$2:$D$1001,'Order Data'!$B$2:$B$1001,A19)</f>
        <v>1217.5</v>
      </c>
      <c r="C19" s="13" t="str">
        <f t="shared" si="1"/>
        <v>Low Value Customer</v>
      </c>
      <c r="D19" s="13">
        <f t="shared" si="2"/>
        <v>46</v>
      </c>
      <c r="E19" s="13"/>
      <c r="F19" s="13"/>
      <c r="G19" s="13"/>
      <c r="H19" s="13"/>
      <c r="I19" s="13"/>
      <c r="J19" s="13"/>
      <c r="K19" s="13"/>
      <c r="L19" s="13"/>
      <c r="M19" s="13"/>
      <c r="N19" s="13"/>
      <c r="O19" s="13"/>
      <c r="P19" s="13"/>
      <c r="Q19" s="13"/>
      <c r="R19" s="13"/>
      <c r="S19" s="13"/>
      <c r="T19" s="13"/>
      <c r="U19" s="13"/>
      <c r="V19" s="13"/>
      <c r="W19" s="13"/>
      <c r="X19" s="13"/>
      <c r="Y19" s="13"/>
    </row>
    <row r="20">
      <c r="A20" s="13" t="str">
        <f>IFERROR(__xludf.DUMMYFUNCTION("""COMPUTED_VALUE"""),"CUST8529")</f>
        <v>CUST8529</v>
      </c>
      <c r="B20" s="13">
        <f>SUMIFS('Order Data'!$D$2:$D$1001,'Order Data'!$B$2:$B$1001,A20)</f>
        <v>385</v>
      </c>
      <c r="C20" s="13" t="str">
        <f t="shared" si="1"/>
        <v>Low Value Customer</v>
      </c>
      <c r="D20" s="13">
        <f t="shared" si="2"/>
        <v>86</v>
      </c>
      <c r="E20" s="13"/>
      <c r="F20" s="13"/>
      <c r="G20" s="13"/>
      <c r="H20" s="13"/>
      <c r="I20" s="13"/>
      <c r="J20" s="13"/>
      <c r="K20" s="13"/>
      <c r="L20" s="13"/>
      <c r="M20" s="13"/>
      <c r="N20" s="13"/>
      <c r="O20" s="13"/>
      <c r="P20" s="13"/>
      <c r="Q20" s="13"/>
      <c r="R20" s="13"/>
      <c r="S20" s="13"/>
      <c r="T20" s="13"/>
      <c r="U20" s="13"/>
      <c r="V20" s="13"/>
      <c r="W20" s="13"/>
      <c r="X20" s="13"/>
      <c r="Y20" s="13"/>
    </row>
    <row r="21">
      <c r="A21" s="13" t="str">
        <f>IFERROR(__xludf.DUMMYFUNCTION("""COMPUTED_VALUE"""),"CUST9482")</f>
        <v>CUST9482</v>
      </c>
      <c r="B21" s="13">
        <f>SUMIFS('Order Data'!$D$2:$D$1001,'Order Data'!$B$2:$B$1001,A21)</f>
        <v>2645</v>
      </c>
      <c r="C21" s="13" t="str">
        <f t="shared" si="1"/>
        <v>High Value Customer</v>
      </c>
      <c r="D21" s="13">
        <f t="shared" si="2"/>
        <v>4</v>
      </c>
      <c r="E21" s="13"/>
      <c r="F21" s="13"/>
      <c r="G21" s="13"/>
      <c r="H21" s="13"/>
      <c r="I21" s="13"/>
      <c r="J21" s="13"/>
      <c r="K21" s="13"/>
      <c r="L21" s="13"/>
      <c r="M21" s="13"/>
      <c r="N21" s="13"/>
      <c r="O21" s="13"/>
      <c r="P21" s="13"/>
      <c r="Q21" s="13"/>
      <c r="R21" s="13"/>
      <c r="S21" s="13"/>
      <c r="T21" s="13"/>
      <c r="U21" s="13"/>
      <c r="V21" s="13"/>
      <c r="W21" s="13"/>
      <c r="X21" s="13"/>
      <c r="Y21" s="13"/>
    </row>
    <row r="22">
      <c r="A22" s="13" t="str">
        <f>IFERROR(__xludf.DUMMYFUNCTION("""COMPUTED_VALUE"""),"CUST5349")</f>
        <v>CUST5349</v>
      </c>
      <c r="B22" s="13">
        <f>SUMIFS('Order Data'!$D$2:$D$1001,'Order Data'!$B$2:$B$1001,A22)</f>
        <v>2000</v>
      </c>
      <c r="C22" s="13" t="str">
        <f t="shared" si="1"/>
        <v>High Value Customer</v>
      </c>
      <c r="D22" s="13">
        <f t="shared" si="2"/>
        <v>15</v>
      </c>
      <c r="E22" s="13"/>
      <c r="F22" s="13"/>
      <c r="G22" s="13"/>
      <c r="H22" s="13"/>
      <c r="I22" s="13"/>
      <c r="J22" s="13"/>
      <c r="K22" s="13"/>
      <c r="L22" s="13"/>
      <c r="M22" s="13"/>
      <c r="N22" s="13"/>
      <c r="O22" s="13"/>
      <c r="P22" s="13"/>
      <c r="Q22" s="13"/>
      <c r="R22" s="13"/>
      <c r="S22" s="13"/>
      <c r="T22" s="13"/>
      <c r="U22" s="13"/>
      <c r="V22" s="13"/>
      <c r="W22" s="13"/>
      <c r="X22" s="13"/>
      <c r="Y22" s="13"/>
    </row>
    <row r="23">
      <c r="A23" s="13" t="str">
        <f>IFERROR(__xludf.DUMMYFUNCTION("""COMPUTED_VALUE"""),"CUST4675")</f>
        <v>CUST4675</v>
      </c>
      <c r="B23" s="13">
        <f>SUMIFS('Order Data'!$D$2:$D$1001,'Order Data'!$B$2:$B$1001,A23)</f>
        <v>1987.5</v>
      </c>
      <c r="C23" s="13" t="str">
        <f t="shared" si="1"/>
        <v>High Value Customer</v>
      </c>
      <c r="D23" s="13">
        <f t="shared" si="2"/>
        <v>17</v>
      </c>
      <c r="E23" s="13"/>
      <c r="F23" s="13"/>
      <c r="G23" s="13"/>
      <c r="H23" s="13"/>
      <c r="I23" s="13"/>
      <c r="J23" s="13"/>
      <c r="K23" s="13"/>
      <c r="L23" s="13"/>
      <c r="M23" s="13"/>
      <c r="N23" s="13"/>
      <c r="O23" s="13"/>
      <c r="P23" s="13"/>
      <c r="Q23" s="13"/>
      <c r="R23" s="13"/>
      <c r="S23" s="13"/>
      <c r="T23" s="13"/>
      <c r="U23" s="13"/>
      <c r="V23" s="13"/>
      <c r="W23" s="13"/>
      <c r="X23" s="13"/>
      <c r="Y23" s="13"/>
    </row>
    <row r="24">
      <c r="A24" s="13" t="str">
        <f>IFERROR(__xludf.DUMMYFUNCTION("""COMPUTED_VALUE"""),"CUST2169")</f>
        <v>CUST2169</v>
      </c>
      <c r="B24" s="13">
        <f>SUMIFS('Order Data'!$D$2:$D$1001,'Order Data'!$B$2:$B$1001,A24)</f>
        <v>2032.5</v>
      </c>
      <c r="C24" s="13" t="str">
        <f t="shared" si="1"/>
        <v>High Value Customer</v>
      </c>
      <c r="D24" s="13">
        <f t="shared" si="2"/>
        <v>14</v>
      </c>
      <c r="E24" s="13"/>
      <c r="F24" s="13"/>
      <c r="G24" s="13"/>
      <c r="H24" s="13"/>
      <c r="I24" s="13"/>
      <c r="J24" s="13"/>
      <c r="K24" s="13"/>
      <c r="L24" s="13"/>
      <c r="M24" s="13"/>
      <c r="N24" s="13"/>
      <c r="O24" s="13"/>
      <c r="P24" s="13"/>
      <c r="Q24" s="13"/>
      <c r="R24" s="13"/>
      <c r="S24" s="13"/>
      <c r="T24" s="13"/>
      <c r="U24" s="13"/>
      <c r="V24" s="13"/>
      <c r="W24" s="13"/>
      <c r="X24" s="13"/>
      <c r="Y24" s="13"/>
    </row>
    <row r="25">
      <c r="A25" s="13" t="str">
        <f>IFERROR(__xludf.DUMMYFUNCTION("""COMPUTED_VALUE"""),"CUST9582")</f>
        <v>CUST9582</v>
      </c>
      <c r="B25" s="13">
        <f>SUMIFS('Order Data'!$D$2:$D$1001,'Order Data'!$B$2:$B$1001,A25)</f>
        <v>617.5</v>
      </c>
      <c r="C25" s="13" t="str">
        <f t="shared" si="1"/>
        <v>Low Value Customer</v>
      </c>
      <c r="D25" s="13">
        <f t="shared" si="2"/>
        <v>70</v>
      </c>
      <c r="E25" s="13"/>
      <c r="F25" s="13"/>
      <c r="G25" s="13"/>
      <c r="H25" s="13"/>
      <c r="I25" s="13"/>
      <c r="J25" s="13"/>
      <c r="K25" s="13"/>
      <c r="L25" s="13"/>
      <c r="M25" s="13"/>
      <c r="N25" s="13"/>
      <c r="O25" s="13"/>
      <c r="P25" s="13"/>
      <c r="Q25" s="13"/>
      <c r="R25" s="13"/>
      <c r="S25" s="13"/>
      <c r="T25" s="13"/>
      <c r="U25" s="13"/>
      <c r="V25" s="13"/>
      <c r="W25" s="13"/>
      <c r="X25" s="13"/>
      <c r="Y25" s="13"/>
    </row>
    <row r="26">
      <c r="A26" s="13" t="str">
        <f>IFERROR(__xludf.DUMMYFUNCTION("""COMPUTED_VALUE"""),"CUST9317")</f>
        <v>CUST9317</v>
      </c>
      <c r="B26" s="13">
        <f>SUMIFS('Order Data'!$D$2:$D$1001,'Order Data'!$B$2:$B$1001,A26)</f>
        <v>845</v>
      </c>
      <c r="C26" s="13" t="str">
        <f t="shared" si="1"/>
        <v>Low Value Customer</v>
      </c>
      <c r="D26" s="13">
        <f t="shared" si="2"/>
        <v>57</v>
      </c>
      <c r="E26" s="13"/>
      <c r="F26" s="13"/>
      <c r="G26" s="13"/>
      <c r="H26" s="13"/>
      <c r="I26" s="13"/>
      <c r="J26" s="13"/>
      <c r="K26" s="13"/>
      <c r="L26" s="13"/>
      <c r="M26" s="13"/>
      <c r="N26" s="13"/>
      <c r="O26" s="13"/>
      <c r="P26" s="13"/>
      <c r="Q26" s="13"/>
      <c r="R26" s="13"/>
      <c r="S26" s="13"/>
      <c r="T26" s="13"/>
      <c r="U26" s="13"/>
      <c r="V26" s="13"/>
      <c r="W26" s="13"/>
      <c r="X26" s="13"/>
      <c r="Y26" s="13"/>
    </row>
    <row r="27">
      <c r="A27" s="13" t="str">
        <f>IFERROR(__xludf.DUMMYFUNCTION("""COMPUTED_VALUE"""),"CUST8532")</f>
        <v>CUST8532</v>
      </c>
      <c r="B27" s="13">
        <f>SUMIFS('Order Data'!$D$2:$D$1001,'Order Data'!$B$2:$B$1001,A27)</f>
        <v>507.5</v>
      </c>
      <c r="C27" s="13" t="str">
        <f t="shared" si="1"/>
        <v>Low Value Customer</v>
      </c>
      <c r="D27" s="13">
        <f t="shared" si="2"/>
        <v>77</v>
      </c>
      <c r="E27" s="13"/>
      <c r="F27" s="13"/>
      <c r="G27" s="13"/>
      <c r="H27" s="13"/>
      <c r="I27" s="13"/>
      <c r="J27" s="13"/>
      <c r="K27" s="13"/>
      <c r="L27" s="13"/>
      <c r="M27" s="13"/>
      <c r="N27" s="13"/>
      <c r="O27" s="13"/>
      <c r="P27" s="13"/>
      <c r="Q27" s="13"/>
      <c r="R27" s="13"/>
      <c r="S27" s="13"/>
      <c r="T27" s="13"/>
      <c r="U27" s="13"/>
      <c r="V27" s="13"/>
      <c r="W27" s="13"/>
      <c r="X27" s="13"/>
      <c r="Y27" s="13"/>
    </row>
    <row r="28">
      <c r="A28" s="13" t="str">
        <f>IFERROR(__xludf.DUMMYFUNCTION("""COMPUTED_VALUE"""),"CUST4022")</f>
        <v>CUST4022</v>
      </c>
      <c r="B28" s="13">
        <f>SUMIFS('Order Data'!$D$2:$D$1001,'Order Data'!$B$2:$B$1001,A28)</f>
        <v>1710</v>
      </c>
      <c r="C28" s="13" t="str">
        <f t="shared" si="1"/>
        <v>High Value Customer</v>
      </c>
      <c r="D28" s="13">
        <f t="shared" si="2"/>
        <v>24</v>
      </c>
      <c r="E28" s="13"/>
      <c r="F28" s="13"/>
      <c r="G28" s="13"/>
      <c r="H28" s="13"/>
      <c r="I28" s="13"/>
      <c r="J28" s="13"/>
      <c r="K28" s="13"/>
      <c r="L28" s="13"/>
      <c r="M28" s="13"/>
      <c r="N28" s="13"/>
      <c r="O28" s="13"/>
      <c r="P28" s="13"/>
      <c r="Q28" s="13"/>
      <c r="R28" s="13"/>
      <c r="S28" s="13"/>
      <c r="T28" s="13"/>
      <c r="U28" s="13"/>
      <c r="V28" s="13"/>
      <c r="W28" s="13"/>
      <c r="X28" s="13"/>
      <c r="Y28" s="13"/>
    </row>
    <row r="29">
      <c r="A29" s="13" t="str">
        <f>IFERROR(__xludf.DUMMYFUNCTION("""COMPUTED_VALUE"""),"CUST9584")</f>
        <v>CUST9584</v>
      </c>
      <c r="B29" s="13">
        <f>SUMIFS('Order Data'!$D$2:$D$1001,'Order Data'!$B$2:$B$1001,A29)</f>
        <v>157.5</v>
      </c>
      <c r="C29" s="13" t="str">
        <f t="shared" si="1"/>
        <v>Low Value Customer</v>
      </c>
      <c r="D29" s="13">
        <f t="shared" si="2"/>
        <v>126</v>
      </c>
      <c r="E29" s="13"/>
      <c r="F29" s="13"/>
      <c r="G29" s="13"/>
      <c r="H29" s="13"/>
      <c r="I29" s="13"/>
      <c r="J29" s="13"/>
      <c r="K29" s="13"/>
      <c r="L29" s="13"/>
      <c r="M29" s="13"/>
      <c r="N29" s="13"/>
      <c r="O29" s="13"/>
      <c r="P29" s="13"/>
      <c r="Q29" s="13"/>
      <c r="R29" s="13"/>
      <c r="S29" s="13"/>
      <c r="T29" s="13"/>
      <c r="U29" s="13"/>
      <c r="V29" s="13"/>
      <c r="W29" s="13"/>
      <c r="X29" s="13"/>
      <c r="Y29" s="13"/>
    </row>
    <row r="30">
      <c r="A30" s="13" t="str">
        <f>IFERROR(__xludf.DUMMYFUNCTION("""COMPUTED_VALUE"""),"CUST6570")</f>
        <v>CUST6570</v>
      </c>
      <c r="B30" s="13">
        <f>SUMIFS('Order Data'!$D$2:$D$1001,'Order Data'!$B$2:$B$1001,A30)</f>
        <v>2340</v>
      </c>
      <c r="C30" s="13" t="str">
        <f t="shared" si="1"/>
        <v>High Value Customer</v>
      </c>
      <c r="D30" s="13">
        <f t="shared" si="2"/>
        <v>8</v>
      </c>
      <c r="E30" s="13"/>
      <c r="F30" s="13"/>
      <c r="G30" s="13"/>
      <c r="H30" s="13"/>
      <c r="I30" s="13"/>
      <c r="J30" s="13"/>
      <c r="K30" s="13"/>
      <c r="L30" s="13"/>
      <c r="M30" s="13"/>
      <c r="N30" s="13"/>
      <c r="O30" s="13"/>
      <c r="P30" s="13"/>
      <c r="Q30" s="13"/>
      <c r="R30" s="13"/>
      <c r="S30" s="13"/>
      <c r="T30" s="13"/>
      <c r="U30" s="13"/>
      <c r="V30" s="13"/>
      <c r="W30" s="13"/>
      <c r="X30" s="13"/>
      <c r="Y30" s="13"/>
    </row>
    <row r="31">
      <c r="A31" s="13" t="str">
        <f>IFERROR(__xludf.DUMMYFUNCTION("""COMPUTED_VALUE"""),"CUST4401")</f>
        <v>CUST4401</v>
      </c>
      <c r="B31" s="13">
        <f>SUMIFS('Order Data'!$D$2:$D$1001,'Order Data'!$B$2:$B$1001,A31)</f>
        <v>192.5</v>
      </c>
      <c r="C31" s="13" t="str">
        <f t="shared" si="1"/>
        <v>Low Value Customer</v>
      </c>
      <c r="D31" s="13">
        <f t="shared" si="2"/>
        <v>109</v>
      </c>
      <c r="E31" s="13"/>
      <c r="F31" s="13"/>
      <c r="G31" s="13"/>
      <c r="H31" s="13"/>
      <c r="I31" s="13"/>
      <c r="J31" s="13"/>
      <c r="K31" s="13"/>
      <c r="L31" s="13"/>
      <c r="M31" s="13"/>
      <c r="N31" s="13"/>
      <c r="O31" s="13"/>
      <c r="P31" s="13"/>
      <c r="Q31" s="13"/>
      <c r="R31" s="13"/>
      <c r="S31" s="13"/>
      <c r="T31" s="13"/>
      <c r="U31" s="13"/>
      <c r="V31" s="13"/>
      <c r="W31" s="13"/>
      <c r="X31" s="13"/>
      <c r="Y31" s="13"/>
    </row>
    <row r="32">
      <c r="A32" s="13" t="str">
        <f>IFERROR(__xludf.DUMMYFUNCTION("""COMPUTED_VALUE"""),"CUST8552")</f>
        <v>CUST8552</v>
      </c>
      <c r="B32" s="13">
        <f>SUMIFS('Order Data'!$D$2:$D$1001,'Order Data'!$B$2:$B$1001,A32)</f>
        <v>1875</v>
      </c>
      <c r="C32" s="13" t="str">
        <f t="shared" si="1"/>
        <v>High Value Customer</v>
      </c>
      <c r="D32" s="13">
        <f t="shared" si="2"/>
        <v>20</v>
      </c>
      <c r="E32" s="13"/>
      <c r="F32" s="13"/>
      <c r="G32" s="13"/>
      <c r="H32" s="13"/>
      <c r="I32" s="13"/>
      <c r="J32" s="13"/>
      <c r="K32" s="13"/>
      <c r="L32" s="13"/>
      <c r="M32" s="13"/>
      <c r="N32" s="13"/>
      <c r="O32" s="13"/>
      <c r="P32" s="13"/>
      <c r="Q32" s="13"/>
      <c r="R32" s="13"/>
      <c r="S32" s="13"/>
      <c r="T32" s="13"/>
      <c r="U32" s="13"/>
      <c r="V32" s="13"/>
      <c r="W32" s="13"/>
      <c r="X32" s="13"/>
      <c r="Y32" s="13"/>
    </row>
    <row r="33">
      <c r="A33" s="13" t="str">
        <f>IFERROR(__xludf.DUMMYFUNCTION("""COMPUTED_VALUE"""),"CUST4275")</f>
        <v>CUST4275</v>
      </c>
      <c r="B33" s="13">
        <f>SUMIFS('Order Data'!$D$2:$D$1001,'Order Data'!$B$2:$B$1001,A33)</f>
        <v>205</v>
      </c>
      <c r="C33" s="13" t="str">
        <f t="shared" si="1"/>
        <v>Low Value Customer</v>
      </c>
      <c r="D33" s="13">
        <f t="shared" si="2"/>
        <v>104</v>
      </c>
      <c r="E33" s="13"/>
      <c r="F33" s="13"/>
      <c r="G33" s="13"/>
      <c r="H33" s="13"/>
      <c r="I33" s="13"/>
      <c r="J33" s="13"/>
      <c r="K33" s="13"/>
      <c r="L33" s="13"/>
      <c r="M33" s="13"/>
      <c r="N33" s="13"/>
      <c r="O33" s="13"/>
      <c r="P33" s="13"/>
      <c r="Q33" s="13"/>
      <c r="R33" s="13"/>
      <c r="S33" s="13"/>
      <c r="T33" s="13"/>
      <c r="U33" s="13"/>
      <c r="V33" s="13"/>
      <c r="W33" s="13"/>
      <c r="X33" s="13"/>
      <c r="Y33" s="13"/>
    </row>
    <row r="34">
      <c r="A34" s="13" t="str">
        <f>IFERROR(__xludf.DUMMYFUNCTION("""COMPUTED_VALUE"""),"CUST4371")</f>
        <v>CUST4371</v>
      </c>
      <c r="B34" s="13">
        <f>SUMIFS('Order Data'!$D$2:$D$1001,'Order Data'!$B$2:$B$1001,A34)</f>
        <v>890</v>
      </c>
      <c r="C34" s="13" t="str">
        <f t="shared" si="1"/>
        <v>Low Value Customer</v>
      </c>
      <c r="D34" s="13">
        <f t="shared" si="2"/>
        <v>55</v>
      </c>
      <c r="E34" s="13"/>
      <c r="F34" s="13"/>
      <c r="G34" s="13"/>
      <c r="H34" s="13"/>
      <c r="I34" s="13"/>
      <c r="J34" s="13"/>
      <c r="K34" s="13"/>
      <c r="L34" s="13"/>
      <c r="M34" s="13"/>
      <c r="N34" s="13"/>
      <c r="O34" s="13"/>
      <c r="P34" s="13"/>
      <c r="Q34" s="13"/>
      <c r="R34" s="13"/>
      <c r="S34" s="13"/>
      <c r="T34" s="13"/>
      <c r="U34" s="13"/>
      <c r="V34" s="13"/>
      <c r="W34" s="13"/>
      <c r="X34" s="13"/>
      <c r="Y34" s="13"/>
    </row>
    <row r="35">
      <c r="A35" s="13" t="str">
        <f>IFERROR(__xludf.DUMMYFUNCTION("""COMPUTED_VALUE"""),"CUST7921")</f>
        <v>CUST7921</v>
      </c>
      <c r="B35" s="13">
        <f>SUMIFS('Order Data'!$D$2:$D$1001,'Order Data'!$B$2:$B$1001,A35)</f>
        <v>347.5</v>
      </c>
      <c r="C35" s="13" t="str">
        <f t="shared" si="1"/>
        <v>Low Value Customer</v>
      </c>
      <c r="D35" s="13">
        <f t="shared" si="2"/>
        <v>91</v>
      </c>
      <c r="E35" s="13"/>
      <c r="F35" s="13"/>
      <c r="G35" s="13"/>
      <c r="H35" s="13"/>
      <c r="I35" s="13"/>
      <c r="J35" s="13"/>
      <c r="K35" s="13"/>
      <c r="L35" s="13"/>
      <c r="M35" s="13"/>
      <c r="N35" s="13"/>
      <c r="O35" s="13"/>
      <c r="P35" s="13"/>
      <c r="Q35" s="13"/>
      <c r="R35" s="13"/>
      <c r="S35" s="13"/>
      <c r="T35" s="13"/>
      <c r="U35" s="13"/>
      <c r="V35" s="13"/>
      <c r="W35" s="13"/>
      <c r="X35" s="13"/>
      <c r="Y35" s="13"/>
    </row>
    <row r="36">
      <c r="A36" s="13" t="str">
        <f>IFERROR(__xludf.DUMMYFUNCTION("""COMPUTED_VALUE"""),"CUST4923")</f>
        <v>CUST4923</v>
      </c>
      <c r="B36" s="13">
        <f>SUMIFS('Order Data'!$D$2:$D$1001,'Order Data'!$B$2:$B$1001,A36)</f>
        <v>605</v>
      </c>
      <c r="C36" s="13" t="str">
        <f t="shared" si="1"/>
        <v>Low Value Customer</v>
      </c>
      <c r="D36" s="13">
        <f t="shared" si="2"/>
        <v>72</v>
      </c>
      <c r="E36" s="13"/>
      <c r="F36" s="13"/>
      <c r="G36" s="13"/>
      <c r="H36" s="13"/>
      <c r="I36" s="13"/>
      <c r="J36" s="13"/>
      <c r="K36" s="13"/>
      <c r="L36" s="13"/>
      <c r="M36" s="13"/>
      <c r="N36" s="13"/>
      <c r="O36" s="13"/>
      <c r="P36" s="13"/>
      <c r="Q36" s="13"/>
      <c r="R36" s="13"/>
      <c r="S36" s="13"/>
      <c r="T36" s="13"/>
      <c r="U36" s="13"/>
      <c r="V36" s="13"/>
      <c r="W36" s="13"/>
      <c r="X36" s="13"/>
      <c r="Y36" s="13"/>
    </row>
    <row r="37">
      <c r="A37" s="13" t="str">
        <f>IFERROR(__xludf.DUMMYFUNCTION("""COMPUTED_VALUE"""),"CUST6201")</f>
        <v>CUST6201</v>
      </c>
      <c r="B37" s="13">
        <f>SUMIFS('Order Data'!$D$2:$D$1001,'Order Data'!$B$2:$B$1001,A37)</f>
        <v>1380</v>
      </c>
      <c r="C37" s="13" t="str">
        <f t="shared" si="1"/>
        <v>Low Value Customer</v>
      </c>
      <c r="D37" s="13">
        <f t="shared" si="2"/>
        <v>37</v>
      </c>
      <c r="E37" s="13"/>
      <c r="F37" s="13"/>
      <c r="G37" s="13"/>
      <c r="H37" s="13"/>
      <c r="I37" s="13"/>
      <c r="J37" s="13"/>
      <c r="K37" s="13"/>
      <c r="L37" s="13"/>
      <c r="M37" s="13"/>
      <c r="N37" s="13"/>
      <c r="O37" s="13"/>
      <c r="P37" s="13"/>
      <c r="Q37" s="13"/>
      <c r="R37" s="13"/>
      <c r="S37" s="13"/>
      <c r="T37" s="13"/>
      <c r="U37" s="13"/>
      <c r="V37" s="13"/>
      <c r="W37" s="13"/>
      <c r="X37" s="13"/>
      <c r="Y37" s="13"/>
    </row>
    <row r="38">
      <c r="A38" s="13" t="str">
        <f>IFERROR(__xludf.DUMMYFUNCTION("""COMPUTED_VALUE"""),"CUST7461")</f>
        <v>CUST7461</v>
      </c>
      <c r="B38" s="13">
        <f>SUMIFS('Order Data'!$D$2:$D$1001,'Order Data'!$B$2:$B$1001,A38)</f>
        <v>1350</v>
      </c>
      <c r="C38" s="13" t="str">
        <f t="shared" si="1"/>
        <v>Low Value Customer</v>
      </c>
      <c r="D38" s="13">
        <f t="shared" si="2"/>
        <v>38</v>
      </c>
      <c r="E38" s="13"/>
      <c r="F38" s="13"/>
      <c r="G38" s="13"/>
      <c r="H38" s="13"/>
      <c r="I38" s="13"/>
      <c r="J38" s="13"/>
      <c r="K38" s="13"/>
      <c r="L38" s="13"/>
      <c r="M38" s="13"/>
      <c r="N38" s="13"/>
      <c r="O38" s="13"/>
      <c r="P38" s="13"/>
      <c r="Q38" s="13"/>
      <c r="R38" s="13"/>
      <c r="S38" s="13"/>
      <c r="T38" s="13"/>
      <c r="U38" s="13"/>
      <c r="V38" s="13"/>
      <c r="W38" s="13"/>
      <c r="X38" s="13"/>
      <c r="Y38" s="13"/>
    </row>
    <row r="39">
      <c r="A39" s="13" t="str">
        <f>IFERROR(__xludf.DUMMYFUNCTION("""COMPUTED_VALUE"""),"CUST7429")</f>
        <v>CUST7429</v>
      </c>
      <c r="B39" s="13">
        <f>SUMIFS('Order Data'!$D$2:$D$1001,'Order Data'!$B$2:$B$1001,A39)</f>
        <v>377.5</v>
      </c>
      <c r="C39" s="13" t="str">
        <f t="shared" si="1"/>
        <v>Low Value Customer</v>
      </c>
      <c r="D39" s="13">
        <f t="shared" si="2"/>
        <v>88</v>
      </c>
      <c r="E39" s="13"/>
      <c r="F39" s="13"/>
      <c r="G39" s="13"/>
      <c r="H39" s="13"/>
      <c r="I39" s="13"/>
      <c r="J39" s="13"/>
      <c r="K39" s="13"/>
      <c r="L39" s="13"/>
      <c r="M39" s="13"/>
      <c r="N39" s="13"/>
      <c r="O39" s="13"/>
      <c r="P39" s="13"/>
      <c r="Q39" s="13"/>
      <c r="R39" s="13"/>
      <c r="S39" s="13"/>
      <c r="T39" s="13"/>
      <c r="U39" s="13"/>
      <c r="V39" s="13"/>
      <c r="W39" s="13"/>
      <c r="X39" s="13"/>
      <c r="Y39" s="13"/>
    </row>
    <row r="40">
      <c r="A40" s="13" t="str">
        <f>IFERROR(__xludf.DUMMYFUNCTION("""COMPUTED_VALUE"""),"CUST3392")</f>
        <v>CUST3392</v>
      </c>
      <c r="B40" s="13">
        <f>SUMIFS('Order Data'!$D$2:$D$1001,'Order Data'!$B$2:$B$1001,A40)</f>
        <v>670</v>
      </c>
      <c r="C40" s="13" t="str">
        <f t="shared" si="1"/>
        <v>Low Value Customer</v>
      </c>
      <c r="D40" s="13">
        <f t="shared" si="2"/>
        <v>64</v>
      </c>
      <c r="E40" s="13"/>
      <c r="F40" s="13"/>
      <c r="G40" s="13"/>
      <c r="H40" s="13"/>
      <c r="I40" s="13"/>
      <c r="J40" s="13"/>
      <c r="K40" s="13"/>
      <c r="L40" s="13"/>
      <c r="M40" s="13"/>
      <c r="N40" s="13"/>
      <c r="O40" s="13"/>
      <c r="P40" s="13"/>
      <c r="Q40" s="13"/>
      <c r="R40" s="13"/>
      <c r="S40" s="13"/>
      <c r="T40" s="13"/>
      <c r="U40" s="13"/>
      <c r="V40" s="13"/>
      <c r="W40" s="13"/>
      <c r="X40" s="13"/>
      <c r="Y40" s="13"/>
    </row>
    <row r="41">
      <c r="A41" s="13" t="str">
        <f>IFERROR(__xludf.DUMMYFUNCTION("""COMPUTED_VALUE"""),"CUST3704")</f>
        <v>CUST3704</v>
      </c>
      <c r="B41" s="13">
        <f>SUMIFS('Order Data'!$D$2:$D$1001,'Order Data'!$B$2:$B$1001,A41)</f>
        <v>1050</v>
      </c>
      <c r="C41" s="13" t="str">
        <f t="shared" si="1"/>
        <v>Low Value Customer</v>
      </c>
      <c r="D41" s="13">
        <f t="shared" si="2"/>
        <v>51</v>
      </c>
      <c r="E41" s="13"/>
      <c r="F41" s="13"/>
      <c r="G41" s="13"/>
      <c r="H41" s="13"/>
      <c r="I41" s="13"/>
      <c r="J41" s="13"/>
      <c r="K41" s="13"/>
      <c r="L41" s="13"/>
      <c r="M41" s="13"/>
      <c r="N41" s="13"/>
      <c r="O41" s="13"/>
      <c r="P41" s="13"/>
      <c r="Q41" s="13"/>
      <c r="R41" s="13"/>
      <c r="S41" s="13"/>
      <c r="T41" s="13"/>
      <c r="U41" s="13"/>
      <c r="V41" s="13"/>
      <c r="W41" s="13"/>
      <c r="X41" s="13"/>
      <c r="Y41" s="13"/>
    </row>
    <row r="42">
      <c r="A42" s="13" t="str">
        <f>IFERROR(__xludf.DUMMYFUNCTION("""COMPUTED_VALUE"""),"CUST1502")</f>
        <v>CUST1502</v>
      </c>
      <c r="B42" s="13">
        <f>SUMIFS('Order Data'!$D$2:$D$1001,'Order Data'!$B$2:$B$1001,A42)</f>
        <v>750</v>
      </c>
      <c r="C42" s="13" t="str">
        <f t="shared" si="1"/>
        <v>Low Value Customer</v>
      </c>
      <c r="D42" s="13">
        <f t="shared" si="2"/>
        <v>60</v>
      </c>
      <c r="E42" s="13"/>
      <c r="F42" s="13"/>
      <c r="G42" s="13"/>
      <c r="H42" s="13"/>
      <c r="I42" s="13"/>
      <c r="J42" s="13"/>
      <c r="K42" s="13"/>
      <c r="L42" s="13"/>
      <c r="M42" s="13"/>
      <c r="N42" s="13"/>
      <c r="O42" s="13"/>
      <c r="P42" s="13"/>
      <c r="Q42" s="13"/>
      <c r="R42" s="13"/>
      <c r="S42" s="13"/>
      <c r="T42" s="13"/>
      <c r="U42" s="13"/>
      <c r="V42" s="13"/>
      <c r="W42" s="13"/>
      <c r="X42" s="13"/>
      <c r="Y42" s="13"/>
    </row>
    <row r="43">
      <c r="A43" s="13" t="str">
        <f>IFERROR(__xludf.DUMMYFUNCTION("""COMPUTED_VALUE"""),"CUST7909")</f>
        <v>CUST7909</v>
      </c>
      <c r="B43" s="13">
        <f>SUMIFS('Order Data'!$D$2:$D$1001,'Order Data'!$B$2:$B$1001,A43)</f>
        <v>1090</v>
      </c>
      <c r="C43" s="13" t="str">
        <f t="shared" si="1"/>
        <v>Low Value Customer</v>
      </c>
      <c r="D43" s="13">
        <f t="shared" si="2"/>
        <v>50</v>
      </c>
      <c r="E43" s="13"/>
      <c r="F43" s="13"/>
      <c r="G43" s="13"/>
      <c r="H43" s="13"/>
      <c r="I43" s="13"/>
      <c r="J43" s="13"/>
      <c r="K43" s="13"/>
      <c r="L43" s="13"/>
      <c r="M43" s="13"/>
      <c r="N43" s="13"/>
      <c r="O43" s="13"/>
      <c r="P43" s="13"/>
      <c r="Q43" s="13"/>
      <c r="R43" s="13"/>
      <c r="S43" s="13"/>
      <c r="T43" s="13"/>
      <c r="U43" s="13"/>
      <c r="V43" s="13"/>
      <c r="W43" s="13"/>
      <c r="X43" s="13"/>
      <c r="Y43" s="13"/>
    </row>
    <row r="44">
      <c r="A44" s="13" t="str">
        <f>IFERROR(__xludf.DUMMYFUNCTION("""COMPUTED_VALUE"""),"CUST8924")</f>
        <v>CUST8924</v>
      </c>
      <c r="B44" s="13">
        <f>SUMIFS('Order Data'!$D$2:$D$1001,'Order Data'!$B$2:$B$1001,A44)</f>
        <v>1447.5</v>
      </c>
      <c r="C44" s="13" t="str">
        <f t="shared" si="1"/>
        <v>Low Value Customer</v>
      </c>
      <c r="D44" s="13">
        <f t="shared" si="2"/>
        <v>33</v>
      </c>
      <c r="E44" s="13"/>
      <c r="F44" s="13"/>
      <c r="G44" s="13"/>
      <c r="H44" s="13"/>
      <c r="I44" s="13"/>
      <c r="J44" s="13"/>
      <c r="K44" s="13"/>
      <c r="L44" s="13"/>
      <c r="M44" s="13"/>
      <c r="N44" s="13"/>
      <c r="O44" s="13"/>
      <c r="P44" s="13"/>
      <c r="Q44" s="13"/>
      <c r="R44" s="13"/>
      <c r="S44" s="13"/>
      <c r="T44" s="13"/>
      <c r="U44" s="13"/>
      <c r="V44" s="13"/>
      <c r="W44" s="13"/>
      <c r="X44" s="13"/>
      <c r="Y44" s="13"/>
    </row>
    <row r="45">
      <c r="A45" s="13" t="str">
        <f>IFERROR(__xludf.DUMMYFUNCTION("""COMPUTED_VALUE"""),"CUST9409")</f>
        <v>CUST9409</v>
      </c>
      <c r="B45" s="13">
        <f>SUMIFS('Order Data'!$D$2:$D$1001,'Order Data'!$B$2:$B$1001,A45)</f>
        <v>850</v>
      </c>
      <c r="C45" s="13" t="str">
        <f t="shared" si="1"/>
        <v>Low Value Customer</v>
      </c>
      <c r="D45" s="13">
        <f t="shared" si="2"/>
        <v>56</v>
      </c>
      <c r="E45" s="13"/>
      <c r="F45" s="13"/>
      <c r="G45" s="13"/>
      <c r="H45" s="13"/>
      <c r="I45" s="13"/>
      <c r="J45" s="13"/>
      <c r="K45" s="13"/>
      <c r="L45" s="13"/>
      <c r="M45" s="13"/>
      <c r="N45" s="13"/>
      <c r="O45" s="13"/>
      <c r="P45" s="13"/>
      <c r="Q45" s="13"/>
      <c r="R45" s="13"/>
      <c r="S45" s="13"/>
      <c r="T45" s="13"/>
      <c r="U45" s="13"/>
      <c r="V45" s="13"/>
      <c r="W45" s="13"/>
      <c r="X45" s="13"/>
      <c r="Y45" s="13"/>
    </row>
    <row r="46">
      <c r="A46" s="13" t="str">
        <f>IFERROR(__xludf.DUMMYFUNCTION("""COMPUTED_VALUE"""),"CUST8449")</f>
        <v>CUST8449</v>
      </c>
      <c r="B46" s="13">
        <f>SUMIFS('Order Data'!$D$2:$D$1001,'Order Data'!$B$2:$B$1001,A46)</f>
        <v>780</v>
      </c>
      <c r="C46" s="13" t="str">
        <f t="shared" si="1"/>
        <v>Low Value Customer</v>
      </c>
      <c r="D46" s="13">
        <f t="shared" si="2"/>
        <v>59</v>
      </c>
      <c r="E46" s="13"/>
      <c r="F46" s="13"/>
      <c r="G46" s="13"/>
      <c r="H46" s="13"/>
      <c r="I46" s="13"/>
      <c r="J46" s="13"/>
      <c r="K46" s="13"/>
      <c r="L46" s="13"/>
      <c r="M46" s="13"/>
      <c r="N46" s="13"/>
      <c r="O46" s="13"/>
      <c r="P46" s="13"/>
      <c r="Q46" s="13"/>
      <c r="R46" s="13"/>
      <c r="S46" s="13"/>
      <c r="T46" s="13"/>
      <c r="U46" s="13"/>
      <c r="V46" s="13"/>
      <c r="W46" s="13"/>
      <c r="X46" s="13"/>
      <c r="Y46" s="13"/>
    </row>
    <row r="47">
      <c r="A47" s="13" t="str">
        <f>IFERROR(__xludf.DUMMYFUNCTION("""COMPUTED_VALUE"""),"CUST6869")</f>
        <v>CUST6869</v>
      </c>
      <c r="B47" s="13">
        <f>SUMIFS('Order Data'!$D$2:$D$1001,'Order Data'!$B$2:$B$1001,A47)</f>
        <v>1730</v>
      </c>
      <c r="C47" s="13" t="str">
        <f t="shared" si="1"/>
        <v>High Value Customer</v>
      </c>
      <c r="D47" s="13">
        <f t="shared" si="2"/>
        <v>23</v>
      </c>
      <c r="E47" s="13"/>
      <c r="F47" s="13"/>
      <c r="G47" s="13"/>
      <c r="H47" s="13"/>
      <c r="I47" s="13"/>
      <c r="J47" s="13"/>
      <c r="K47" s="13"/>
      <c r="L47" s="13"/>
      <c r="M47" s="13"/>
      <c r="N47" s="13"/>
      <c r="O47" s="13"/>
      <c r="P47" s="13"/>
      <c r="Q47" s="13"/>
      <c r="R47" s="13"/>
      <c r="S47" s="13"/>
      <c r="T47" s="13"/>
      <c r="U47" s="13"/>
      <c r="V47" s="13"/>
      <c r="W47" s="13"/>
      <c r="X47" s="13"/>
      <c r="Y47" s="13"/>
    </row>
    <row r="48">
      <c r="A48" s="13" t="str">
        <f>IFERROR(__xludf.DUMMYFUNCTION("""COMPUTED_VALUE"""),"CUST1803")</f>
        <v>CUST1803</v>
      </c>
      <c r="B48" s="13">
        <f>SUMIFS('Order Data'!$D$2:$D$1001,'Order Data'!$B$2:$B$1001,A48)</f>
        <v>1260</v>
      </c>
      <c r="C48" s="13" t="str">
        <f t="shared" si="1"/>
        <v>Low Value Customer</v>
      </c>
      <c r="D48" s="13">
        <f t="shared" si="2"/>
        <v>43</v>
      </c>
      <c r="E48" s="13"/>
      <c r="F48" s="13"/>
      <c r="G48" s="13"/>
      <c r="H48" s="13"/>
      <c r="I48" s="13"/>
      <c r="J48" s="13"/>
      <c r="K48" s="13"/>
      <c r="L48" s="13"/>
      <c r="M48" s="13"/>
      <c r="N48" s="13"/>
      <c r="O48" s="13"/>
      <c r="P48" s="13"/>
      <c r="Q48" s="13"/>
      <c r="R48" s="13"/>
      <c r="S48" s="13"/>
      <c r="T48" s="13"/>
      <c r="U48" s="13"/>
      <c r="V48" s="13"/>
      <c r="W48" s="13"/>
      <c r="X48" s="13"/>
      <c r="Y48" s="13"/>
    </row>
    <row r="49">
      <c r="A49" s="13" t="str">
        <f>IFERROR(__xludf.DUMMYFUNCTION("""COMPUTED_VALUE"""),"CUST7965")</f>
        <v>CUST7965</v>
      </c>
      <c r="B49" s="13">
        <f>SUMIFS('Order Data'!$D$2:$D$1001,'Order Data'!$B$2:$B$1001,A49)</f>
        <v>355</v>
      </c>
      <c r="C49" s="13" t="str">
        <f t="shared" si="1"/>
        <v>Low Value Customer</v>
      </c>
      <c r="D49" s="13">
        <f t="shared" si="2"/>
        <v>89</v>
      </c>
      <c r="E49" s="13"/>
      <c r="F49" s="13"/>
      <c r="G49" s="13"/>
      <c r="H49" s="13"/>
      <c r="I49" s="13"/>
      <c r="J49" s="13"/>
      <c r="K49" s="13"/>
      <c r="L49" s="13"/>
      <c r="M49" s="13"/>
      <c r="N49" s="13"/>
      <c r="O49" s="13"/>
      <c r="P49" s="13"/>
      <c r="Q49" s="13"/>
      <c r="R49" s="13"/>
      <c r="S49" s="13"/>
      <c r="T49" s="13"/>
      <c r="U49" s="13"/>
      <c r="V49" s="13"/>
      <c r="W49" s="13"/>
      <c r="X49" s="13"/>
      <c r="Y49" s="13"/>
    </row>
    <row r="50">
      <c r="A50" s="13" t="str">
        <f>IFERROR(__xludf.DUMMYFUNCTION("""COMPUTED_VALUE"""),"CUST8909")</f>
        <v>CUST8909</v>
      </c>
      <c r="B50" s="13">
        <f>SUMIFS('Order Data'!$D$2:$D$1001,'Order Data'!$B$2:$B$1001,A50)</f>
        <v>1237.5</v>
      </c>
      <c r="C50" s="13" t="str">
        <f t="shared" si="1"/>
        <v>Low Value Customer</v>
      </c>
      <c r="D50" s="13">
        <f t="shared" si="2"/>
        <v>45</v>
      </c>
      <c r="E50" s="13"/>
      <c r="F50" s="13"/>
      <c r="G50" s="13"/>
      <c r="H50" s="13"/>
      <c r="I50" s="13"/>
      <c r="J50" s="13"/>
      <c r="K50" s="13"/>
      <c r="L50" s="13"/>
      <c r="M50" s="13"/>
      <c r="N50" s="13"/>
      <c r="O50" s="13"/>
      <c r="P50" s="13"/>
      <c r="Q50" s="13"/>
      <c r="R50" s="13"/>
      <c r="S50" s="13"/>
      <c r="T50" s="13"/>
      <c r="U50" s="13"/>
      <c r="V50" s="13"/>
      <c r="W50" s="13"/>
      <c r="X50" s="13"/>
      <c r="Y50" s="13"/>
    </row>
    <row r="51">
      <c r="A51" s="13" t="str">
        <f>IFERROR(__xludf.DUMMYFUNCTION("""COMPUTED_VALUE"""),"CUST2234")</f>
        <v>CUST2234</v>
      </c>
      <c r="B51" s="13">
        <f>SUMIFS('Order Data'!$D$2:$D$1001,'Order Data'!$B$2:$B$1001,A51)</f>
        <v>670</v>
      </c>
      <c r="C51" s="13" t="str">
        <f t="shared" si="1"/>
        <v>Low Value Customer</v>
      </c>
      <c r="D51" s="13">
        <f t="shared" si="2"/>
        <v>64</v>
      </c>
      <c r="E51" s="13"/>
      <c r="F51" s="13"/>
      <c r="G51" s="13"/>
      <c r="H51" s="13"/>
      <c r="I51" s="13"/>
      <c r="J51" s="13"/>
      <c r="K51" s="13"/>
      <c r="L51" s="13"/>
      <c r="M51" s="13"/>
      <c r="N51" s="13"/>
      <c r="O51" s="13"/>
      <c r="P51" s="13"/>
      <c r="Q51" s="13"/>
      <c r="R51" s="13"/>
      <c r="S51" s="13"/>
      <c r="T51" s="13"/>
      <c r="U51" s="13"/>
      <c r="V51" s="13"/>
      <c r="W51" s="13"/>
      <c r="X51" s="13"/>
      <c r="Y51" s="13"/>
    </row>
    <row r="52">
      <c r="A52" s="13" t="str">
        <f>IFERROR(__xludf.DUMMYFUNCTION("""COMPUTED_VALUE"""),"CUST1879")</f>
        <v>CUST1879</v>
      </c>
      <c r="B52" s="13">
        <f>SUMIFS('Order Data'!$D$2:$D$1001,'Order Data'!$B$2:$B$1001,A52)</f>
        <v>680</v>
      </c>
      <c r="C52" s="13" t="str">
        <f t="shared" si="1"/>
        <v>Low Value Customer</v>
      </c>
      <c r="D52" s="13">
        <f t="shared" si="2"/>
        <v>63</v>
      </c>
      <c r="E52" s="13"/>
      <c r="F52" s="13"/>
      <c r="G52" s="13"/>
      <c r="H52" s="13"/>
      <c r="I52" s="13"/>
      <c r="J52" s="13"/>
      <c r="K52" s="13"/>
      <c r="L52" s="13"/>
      <c r="M52" s="13"/>
      <c r="N52" s="13"/>
      <c r="O52" s="13"/>
      <c r="P52" s="13"/>
      <c r="Q52" s="13"/>
      <c r="R52" s="13"/>
      <c r="S52" s="13"/>
      <c r="T52" s="13"/>
      <c r="U52" s="13"/>
      <c r="V52" s="13"/>
      <c r="W52" s="13"/>
      <c r="X52" s="13"/>
      <c r="Y52" s="13"/>
    </row>
    <row r="53">
      <c r="A53" s="13" t="str">
        <f>IFERROR(__xludf.DUMMYFUNCTION("""COMPUTED_VALUE"""),"CUST8951")</f>
        <v>CUST8951</v>
      </c>
      <c r="B53" s="13">
        <f>SUMIFS('Order Data'!$D$2:$D$1001,'Order Data'!$B$2:$B$1001,A53)</f>
        <v>1207.5</v>
      </c>
      <c r="C53" s="13" t="str">
        <f t="shared" si="1"/>
        <v>Low Value Customer</v>
      </c>
      <c r="D53" s="13">
        <f t="shared" si="2"/>
        <v>47</v>
      </c>
      <c r="E53" s="13"/>
      <c r="F53" s="13"/>
      <c r="G53" s="13"/>
      <c r="H53" s="13"/>
      <c r="I53" s="13"/>
      <c r="J53" s="13"/>
      <c r="K53" s="13"/>
      <c r="L53" s="13"/>
      <c r="M53" s="13"/>
      <c r="N53" s="13"/>
      <c r="O53" s="13"/>
      <c r="P53" s="13"/>
      <c r="Q53" s="13"/>
      <c r="R53" s="13"/>
      <c r="S53" s="13"/>
      <c r="T53" s="13"/>
      <c r="U53" s="13"/>
      <c r="V53" s="13"/>
      <c r="W53" s="13"/>
      <c r="X53" s="13"/>
      <c r="Y53" s="13"/>
    </row>
    <row r="54">
      <c r="A54" s="13" t="str">
        <f>IFERROR(__xludf.DUMMYFUNCTION("""COMPUTED_VALUE"""),"CUST2527")</f>
        <v>CUST2527</v>
      </c>
      <c r="B54" s="13">
        <f>SUMIFS('Order Data'!$D$2:$D$1001,'Order Data'!$B$2:$B$1001,A54)</f>
        <v>527.5</v>
      </c>
      <c r="C54" s="13" t="str">
        <f t="shared" si="1"/>
        <v>Low Value Customer</v>
      </c>
      <c r="D54" s="13">
        <f t="shared" si="2"/>
        <v>75</v>
      </c>
      <c r="E54" s="13"/>
      <c r="F54" s="13"/>
      <c r="G54" s="13"/>
      <c r="H54" s="13"/>
      <c r="I54" s="13"/>
      <c r="J54" s="13"/>
      <c r="K54" s="13"/>
      <c r="L54" s="13"/>
      <c r="M54" s="13"/>
      <c r="N54" s="13"/>
      <c r="O54" s="13"/>
      <c r="P54" s="13"/>
      <c r="Q54" s="13"/>
      <c r="R54" s="13"/>
      <c r="S54" s="13"/>
      <c r="T54" s="13"/>
      <c r="U54" s="13"/>
      <c r="V54" s="13"/>
      <c r="W54" s="13"/>
      <c r="X54" s="13"/>
      <c r="Y54" s="13"/>
    </row>
    <row r="55">
      <c r="A55" s="13" t="str">
        <f>IFERROR(__xludf.DUMMYFUNCTION("""COMPUTED_VALUE"""),"CUST6228")</f>
        <v>CUST6228</v>
      </c>
      <c r="B55" s="13">
        <f>SUMIFS('Order Data'!$D$2:$D$1001,'Order Data'!$B$2:$B$1001,A55)</f>
        <v>452.5</v>
      </c>
      <c r="C55" s="13" t="str">
        <f t="shared" si="1"/>
        <v>Low Value Customer</v>
      </c>
      <c r="D55" s="13">
        <f t="shared" si="2"/>
        <v>80</v>
      </c>
      <c r="E55" s="13"/>
      <c r="F55" s="13"/>
      <c r="G55" s="13"/>
      <c r="H55" s="13"/>
      <c r="I55" s="13"/>
      <c r="J55" s="13"/>
      <c r="K55" s="13"/>
      <c r="L55" s="13"/>
      <c r="M55" s="13"/>
      <c r="N55" s="13"/>
      <c r="O55" s="13"/>
      <c r="P55" s="13"/>
      <c r="Q55" s="13"/>
      <c r="R55" s="13"/>
      <c r="S55" s="13"/>
      <c r="T55" s="13"/>
      <c r="U55" s="13"/>
      <c r="V55" s="13"/>
      <c r="W55" s="13"/>
      <c r="X55" s="13"/>
      <c r="Y55" s="13"/>
    </row>
    <row r="56">
      <c r="A56" s="13" t="str">
        <f>IFERROR(__xludf.DUMMYFUNCTION("""COMPUTED_VALUE"""),"CUST2982")</f>
        <v>CUST2982</v>
      </c>
      <c r="B56" s="13">
        <f>SUMIFS('Order Data'!$D$2:$D$1001,'Order Data'!$B$2:$B$1001,A56)</f>
        <v>1000</v>
      </c>
      <c r="C56" s="13" t="str">
        <f t="shared" si="1"/>
        <v>Low Value Customer</v>
      </c>
      <c r="D56" s="13">
        <f t="shared" si="2"/>
        <v>52</v>
      </c>
      <c r="E56" s="13"/>
      <c r="F56" s="13"/>
      <c r="G56" s="13"/>
      <c r="H56" s="13"/>
      <c r="I56" s="13"/>
      <c r="J56" s="13"/>
      <c r="K56" s="13"/>
      <c r="L56" s="13"/>
      <c r="M56" s="13"/>
      <c r="N56" s="13"/>
      <c r="O56" s="13"/>
      <c r="P56" s="13"/>
      <c r="Q56" s="13"/>
      <c r="R56" s="13"/>
      <c r="S56" s="13"/>
      <c r="T56" s="13"/>
      <c r="U56" s="13"/>
      <c r="V56" s="13"/>
      <c r="W56" s="13"/>
      <c r="X56" s="13"/>
      <c r="Y56" s="13"/>
    </row>
    <row r="57">
      <c r="A57" s="13" t="str">
        <f>IFERROR(__xludf.DUMMYFUNCTION("""COMPUTED_VALUE"""),"CUST2124")</f>
        <v>CUST2124</v>
      </c>
      <c r="B57" s="13">
        <f>SUMIFS('Order Data'!$D$2:$D$1001,'Order Data'!$B$2:$B$1001,A57)</f>
        <v>1525</v>
      </c>
      <c r="C57" s="13" t="str">
        <f t="shared" si="1"/>
        <v>High Value Customer</v>
      </c>
      <c r="D57" s="13">
        <f t="shared" si="2"/>
        <v>28</v>
      </c>
      <c r="E57" s="13"/>
      <c r="F57" s="13"/>
      <c r="G57" s="13"/>
      <c r="H57" s="13"/>
      <c r="I57" s="13"/>
      <c r="J57" s="13"/>
      <c r="K57" s="13"/>
      <c r="L57" s="13"/>
      <c r="M57" s="13"/>
      <c r="N57" s="13"/>
      <c r="O57" s="13"/>
      <c r="P57" s="13"/>
      <c r="Q57" s="13"/>
      <c r="R57" s="13"/>
      <c r="S57" s="13"/>
      <c r="T57" s="13"/>
      <c r="U57" s="13"/>
      <c r="V57" s="13"/>
      <c r="W57" s="13"/>
      <c r="X57" s="13"/>
      <c r="Y57" s="13"/>
    </row>
    <row r="58">
      <c r="A58" s="13" t="str">
        <f>IFERROR(__xludf.DUMMYFUNCTION("""COMPUTED_VALUE"""),"CUST6818")</f>
        <v>CUST6818</v>
      </c>
      <c r="B58" s="13">
        <f>SUMIFS('Order Data'!$D$2:$D$1001,'Order Data'!$B$2:$B$1001,A58)</f>
        <v>1327.5</v>
      </c>
      <c r="C58" s="13" t="str">
        <f t="shared" si="1"/>
        <v>Low Value Customer</v>
      </c>
      <c r="D58" s="13">
        <f t="shared" si="2"/>
        <v>39</v>
      </c>
      <c r="E58" s="13"/>
      <c r="F58" s="13"/>
      <c r="G58" s="13"/>
      <c r="H58" s="13"/>
      <c r="I58" s="13"/>
      <c r="J58" s="13"/>
      <c r="K58" s="13"/>
      <c r="L58" s="13"/>
      <c r="M58" s="13"/>
      <c r="N58" s="13"/>
      <c r="O58" s="13"/>
      <c r="P58" s="13"/>
      <c r="Q58" s="13"/>
      <c r="R58" s="13"/>
      <c r="S58" s="13"/>
      <c r="T58" s="13"/>
      <c r="U58" s="13"/>
      <c r="V58" s="13"/>
      <c r="W58" s="13"/>
      <c r="X58" s="13"/>
      <c r="Y58" s="13"/>
    </row>
    <row r="59">
      <c r="A59" s="13" t="str">
        <f>IFERROR(__xludf.DUMMYFUNCTION("""COMPUTED_VALUE"""),"CUST8616")</f>
        <v>CUST8616</v>
      </c>
      <c r="B59" s="13">
        <f>SUMIFS('Order Data'!$D$2:$D$1001,'Order Data'!$B$2:$B$1001,A59)</f>
        <v>1412.5</v>
      </c>
      <c r="C59" s="13" t="str">
        <f t="shared" si="1"/>
        <v>Low Value Customer</v>
      </c>
      <c r="D59" s="13">
        <f t="shared" si="2"/>
        <v>34</v>
      </c>
      <c r="E59" s="13"/>
      <c r="F59" s="13"/>
      <c r="G59" s="13"/>
      <c r="H59" s="13"/>
      <c r="I59" s="13"/>
      <c r="J59" s="13"/>
      <c r="K59" s="13"/>
      <c r="L59" s="13"/>
      <c r="M59" s="13"/>
      <c r="N59" s="13"/>
      <c r="O59" s="13"/>
      <c r="P59" s="13"/>
      <c r="Q59" s="13"/>
      <c r="R59" s="13"/>
      <c r="S59" s="13"/>
      <c r="T59" s="13"/>
      <c r="U59" s="13"/>
      <c r="V59" s="13"/>
      <c r="W59" s="13"/>
      <c r="X59" s="13"/>
      <c r="Y59" s="13"/>
    </row>
    <row r="60">
      <c r="A60" s="13" t="str">
        <f>IFERROR(__xludf.DUMMYFUNCTION("""COMPUTED_VALUE"""),"CUST9276")</f>
        <v>CUST9276</v>
      </c>
      <c r="B60" s="13">
        <f>SUMIFS('Order Data'!$D$2:$D$1001,'Order Data'!$B$2:$B$1001,A60)</f>
        <v>190</v>
      </c>
      <c r="C60" s="13" t="str">
        <f t="shared" si="1"/>
        <v>Low Value Customer</v>
      </c>
      <c r="D60" s="13">
        <f t="shared" si="2"/>
        <v>110</v>
      </c>
      <c r="E60" s="13"/>
      <c r="F60" s="13"/>
      <c r="G60" s="13"/>
      <c r="H60" s="13"/>
      <c r="I60" s="13"/>
      <c r="J60" s="13"/>
      <c r="K60" s="13"/>
      <c r="L60" s="13"/>
      <c r="M60" s="13"/>
      <c r="N60" s="13"/>
      <c r="O60" s="13"/>
      <c r="P60" s="13"/>
      <c r="Q60" s="13"/>
      <c r="R60" s="13"/>
      <c r="S60" s="13"/>
      <c r="T60" s="13"/>
      <c r="U60" s="13"/>
      <c r="V60" s="13"/>
      <c r="W60" s="13"/>
      <c r="X60" s="13"/>
      <c r="Y60" s="13"/>
    </row>
    <row r="61">
      <c r="A61" s="13" t="str">
        <f>IFERROR(__xludf.DUMMYFUNCTION("""COMPUTED_VALUE"""),"CUST7043")</f>
        <v>CUST7043</v>
      </c>
      <c r="B61" s="13">
        <f>SUMIFS('Order Data'!$D$2:$D$1001,'Order Data'!$B$2:$B$1001,A61)</f>
        <v>1500</v>
      </c>
      <c r="C61" s="13" t="str">
        <f t="shared" si="1"/>
        <v>Low Value Customer</v>
      </c>
      <c r="D61" s="13">
        <f t="shared" si="2"/>
        <v>31</v>
      </c>
      <c r="E61" s="13"/>
      <c r="F61" s="13"/>
      <c r="G61" s="13"/>
      <c r="H61" s="13"/>
      <c r="I61" s="13"/>
      <c r="J61" s="13"/>
      <c r="K61" s="13"/>
      <c r="L61" s="13"/>
      <c r="M61" s="13"/>
      <c r="N61" s="13"/>
      <c r="O61" s="13"/>
      <c r="P61" s="13"/>
      <c r="Q61" s="13"/>
      <c r="R61" s="13"/>
      <c r="S61" s="13"/>
      <c r="T61" s="13"/>
      <c r="U61" s="13"/>
      <c r="V61" s="13"/>
      <c r="W61" s="13"/>
      <c r="X61" s="13"/>
      <c r="Y61" s="13"/>
    </row>
    <row r="62">
      <c r="A62" s="13" t="str">
        <f>IFERROR(__xludf.DUMMYFUNCTION("""COMPUTED_VALUE"""),"CUST4485")</f>
        <v>CUST4485</v>
      </c>
      <c r="B62" s="13">
        <f>SUMIFS('Order Data'!$D$2:$D$1001,'Order Data'!$B$2:$B$1001,A62)</f>
        <v>2110</v>
      </c>
      <c r="C62" s="13" t="str">
        <f t="shared" si="1"/>
        <v>High Value Customer</v>
      </c>
      <c r="D62" s="13">
        <f t="shared" si="2"/>
        <v>12</v>
      </c>
      <c r="E62" s="13"/>
      <c r="F62" s="13"/>
      <c r="G62" s="13"/>
      <c r="H62" s="13"/>
      <c r="I62" s="13"/>
      <c r="J62" s="13"/>
      <c r="K62" s="13"/>
      <c r="L62" s="13"/>
      <c r="M62" s="13"/>
      <c r="N62" s="13"/>
      <c r="O62" s="13"/>
      <c r="P62" s="13"/>
      <c r="Q62" s="13"/>
      <c r="R62" s="13"/>
      <c r="S62" s="13"/>
      <c r="T62" s="13"/>
      <c r="U62" s="13"/>
      <c r="V62" s="13"/>
      <c r="W62" s="13"/>
      <c r="X62" s="13"/>
      <c r="Y62" s="13"/>
    </row>
    <row r="63">
      <c r="A63" s="13" t="str">
        <f>IFERROR(__xludf.DUMMYFUNCTION("""COMPUTED_VALUE"""),"CUST2121")</f>
        <v>CUST2121</v>
      </c>
      <c r="B63" s="13">
        <f>SUMIFS('Order Data'!$D$2:$D$1001,'Order Data'!$B$2:$B$1001,A63)</f>
        <v>70</v>
      </c>
      <c r="C63" s="13" t="str">
        <f t="shared" si="1"/>
        <v>Low Value Customer</v>
      </c>
      <c r="D63" s="13">
        <f t="shared" si="2"/>
        <v>150</v>
      </c>
      <c r="E63" s="13"/>
      <c r="F63" s="13"/>
      <c r="G63" s="13"/>
      <c r="H63" s="13"/>
      <c r="I63" s="13"/>
      <c r="J63" s="13"/>
      <c r="K63" s="13"/>
      <c r="L63" s="13"/>
      <c r="M63" s="13"/>
      <c r="N63" s="13"/>
      <c r="O63" s="13"/>
      <c r="P63" s="13"/>
      <c r="Q63" s="13"/>
      <c r="R63" s="13"/>
      <c r="S63" s="13"/>
      <c r="T63" s="13"/>
      <c r="U63" s="13"/>
      <c r="V63" s="13"/>
      <c r="W63" s="13"/>
      <c r="X63" s="13"/>
      <c r="Y63" s="13"/>
    </row>
    <row r="64">
      <c r="A64" s="13" t="str">
        <f>IFERROR(__xludf.DUMMYFUNCTION("""COMPUTED_VALUE"""),"CUST8178")</f>
        <v>CUST8178</v>
      </c>
      <c r="B64" s="13">
        <f>SUMIFS('Order Data'!$D$2:$D$1001,'Order Data'!$B$2:$B$1001,A64)</f>
        <v>200</v>
      </c>
      <c r="C64" s="13" t="str">
        <f t="shared" si="1"/>
        <v>Low Value Customer</v>
      </c>
      <c r="D64" s="13">
        <f t="shared" si="2"/>
        <v>105</v>
      </c>
      <c r="E64" s="13"/>
      <c r="F64" s="13"/>
      <c r="G64" s="13"/>
      <c r="H64" s="13"/>
      <c r="I64" s="13"/>
      <c r="J64" s="13"/>
      <c r="K64" s="13"/>
      <c r="L64" s="13"/>
      <c r="M64" s="13"/>
      <c r="N64" s="13"/>
      <c r="O64" s="13"/>
      <c r="P64" s="13"/>
      <c r="Q64" s="13"/>
      <c r="R64" s="13"/>
      <c r="S64" s="13"/>
      <c r="T64" s="13"/>
      <c r="U64" s="13"/>
      <c r="V64" s="13"/>
      <c r="W64" s="13"/>
      <c r="X64" s="13"/>
      <c r="Y64" s="13"/>
    </row>
    <row r="65">
      <c r="A65" s="13" t="str">
        <f>IFERROR(__xludf.DUMMYFUNCTION("""COMPUTED_VALUE"""),"CUST4164")</f>
        <v>CUST4164</v>
      </c>
      <c r="B65" s="13">
        <f>SUMIFS('Order Data'!$D$2:$D$1001,'Order Data'!$B$2:$B$1001,A65)</f>
        <v>190</v>
      </c>
      <c r="C65" s="13" t="str">
        <f t="shared" si="1"/>
        <v>Low Value Customer</v>
      </c>
      <c r="D65" s="13">
        <f t="shared" si="2"/>
        <v>110</v>
      </c>
      <c r="E65" s="13"/>
      <c r="F65" s="13"/>
      <c r="G65" s="13"/>
      <c r="H65" s="13"/>
      <c r="I65" s="13"/>
      <c r="J65" s="13"/>
      <c r="K65" s="13"/>
      <c r="L65" s="13"/>
      <c r="M65" s="13"/>
      <c r="N65" s="13"/>
      <c r="O65" s="13"/>
      <c r="P65" s="13"/>
      <c r="Q65" s="13"/>
      <c r="R65" s="13"/>
      <c r="S65" s="13"/>
      <c r="T65" s="13"/>
      <c r="U65" s="13"/>
      <c r="V65" s="13"/>
      <c r="W65" s="13"/>
      <c r="X65" s="13"/>
      <c r="Y65" s="13"/>
    </row>
    <row r="66">
      <c r="A66" s="13" t="str">
        <f>IFERROR(__xludf.DUMMYFUNCTION("""COMPUTED_VALUE"""),"CUST9821")</f>
        <v>CUST9821</v>
      </c>
      <c r="B66" s="13">
        <f>SUMIFS('Order Data'!$D$2:$D$1001,'Order Data'!$B$2:$B$1001,A66)</f>
        <v>182.5</v>
      </c>
      <c r="C66" s="13" t="str">
        <f t="shared" si="1"/>
        <v>Low Value Customer</v>
      </c>
      <c r="D66" s="13">
        <f t="shared" si="2"/>
        <v>118</v>
      </c>
      <c r="E66" s="13"/>
      <c r="F66" s="13"/>
      <c r="G66" s="13"/>
      <c r="H66" s="13"/>
      <c r="I66" s="13"/>
      <c r="J66" s="13"/>
      <c r="K66" s="13"/>
      <c r="L66" s="13"/>
      <c r="M66" s="13"/>
      <c r="N66" s="13"/>
      <c r="O66" s="13"/>
      <c r="P66" s="13"/>
      <c r="Q66" s="13"/>
      <c r="R66" s="13"/>
      <c r="S66" s="13"/>
      <c r="T66" s="13"/>
      <c r="U66" s="13"/>
      <c r="V66" s="13"/>
      <c r="W66" s="13"/>
      <c r="X66" s="13"/>
      <c r="Y66" s="13"/>
    </row>
    <row r="67">
      <c r="A67" s="13" t="str">
        <f>IFERROR(__xludf.DUMMYFUNCTION("""COMPUTED_VALUE"""),"CUST8135")</f>
        <v>CUST8135</v>
      </c>
      <c r="B67" s="13">
        <f>SUMIFS('Order Data'!$D$2:$D$1001,'Order Data'!$B$2:$B$1001,A67)</f>
        <v>325</v>
      </c>
      <c r="C67" s="13" t="str">
        <f t="shared" si="1"/>
        <v>Low Value Customer</v>
      </c>
      <c r="D67" s="13">
        <f t="shared" si="2"/>
        <v>93</v>
      </c>
      <c r="E67" s="13"/>
      <c r="F67" s="13"/>
      <c r="G67" s="13"/>
      <c r="H67" s="13"/>
      <c r="I67" s="13"/>
      <c r="J67" s="13"/>
      <c r="K67" s="13"/>
      <c r="L67" s="13"/>
      <c r="M67" s="13"/>
      <c r="N67" s="13"/>
      <c r="O67" s="13"/>
      <c r="P67" s="13"/>
      <c r="Q67" s="13"/>
      <c r="R67" s="13"/>
      <c r="S67" s="13"/>
      <c r="T67" s="13"/>
      <c r="U67" s="13"/>
      <c r="V67" s="13"/>
      <c r="W67" s="13"/>
      <c r="X67" s="13"/>
      <c r="Y67" s="13"/>
    </row>
    <row r="68">
      <c r="A68" s="13" t="str">
        <f>IFERROR(__xludf.DUMMYFUNCTION("""COMPUTED_VALUE"""),"CUST3846")</f>
        <v>CUST3846</v>
      </c>
      <c r="B68" s="13">
        <f>SUMIFS('Order Data'!$D$2:$D$1001,'Order Data'!$B$2:$B$1001,A68)</f>
        <v>300</v>
      </c>
      <c r="C68" s="13" t="str">
        <f t="shared" si="1"/>
        <v>Low Value Customer</v>
      </c>
      <c r="D68" s="13">
        <f t="shared" si="2"/>
        <v>96</v>
      </c>
      <c r="E68" s="13"/>
      <c r="F68" s="13"/>
      <c r="G68" s="13"/>
      <c r="H68" s="13"/>
      <c r="I68" s="13"/>
      <c r="J68" s="13"/>
      <c r="K68" s="13"/>
      <c r="L68" s="13"/>
      <c r="M68" s="13"/>
      <c r="N68" s="13"/>
      <c r="O68" s="13"/>
      <c r="P68" s="13"/>
      <c r="Q68" s="13"/>
      <c r="R68" s="13"/>
      <c r="S68" s="13"/>
      <c r="T68" s="13"/>
      <c r="U68" s="13"/>
      <c r="V68" s="13"/>
      <c r="W68" s="13"/>
      <c r="X68" s="13"/>
      <c r="Y68" s="13"/>
    </row>
    <row r="69">
      <c r="A69" s="13" t="str">
        <f>IFERROR(__xludf.DUMMYFUNCTION("""COMPUTED_VALUE"""),"CUST8105")</f>
        <v>CUST8105</v>
      </c>
      <c r="B69" s="13">
        <f>SUMIFS('Order Data'!$D$2:$D$1001,'Order Data'!$B$2:$B$1001,A69)</f>
        <v>1972.5</v>
      </c>
      <c r="C69" s="13" t="str">
        <f t="shared" si="1"/>
        <v>High Value Customer</v>
      </c>
      <c r="D69" s="13">
        <f t="shared" si="2"/>
        <v>18</v>
      </c>
      <c r="E69" s="13"/>
      <c r="F69" s="13"/>
      <c r="G69" s="13"/>
      <c r="H69" s="13"/>
      <c r="I69" s="13"/>
      <c r="J69" s="13"/>
      <c r="K69" s="13"/>
      <c r="L69" s="13"/>
      <c r="M69" s="13"/>
      <c r="N69" s="13"/>
      <c r="O69" s="13"/>
      <c r="P69" s="13"/>
      <c r="Q69" s="13"/>
      <c r="R69" s="13"/>
      <c r="S69" s="13"/>
      <c r="T69" s="13"/>
      <c r="U69" s="13"/>
      <c r="V69" s="13"/>
      <c r="W69" s="13"/>
      <c r="X69" s="13"/>
      <c r="Y69" s="13"/>
    </row>
    <row r="70">
      <c r="A70" s="13" t="str">
        <f>IFERROR(__xludf.DUMMYFUNCTION("""COMPUTED_VALUE"""),"CUST4729")</f>
        <v>CUST4729</v>
      </c>
      <c r="B70" s="13">
        <f>SUMIFS('Order Data'!$D$2:$D$1001,'Order Data'!$B$2:$B$1001,A70)</f>
        <v>492.5</v>
      </c>
      <c r="C70" s="13" t="str">
        <f t="shared" si="1"/>
        <v>Low Value Customer</v>
      </c>
      <c r="D70" s="13">
        <f t="shared" si="2"/>
        <v>78</v>
      </c>
      <c r="E70" s="13"/>
      <c r="F70" s="13"/>
      <c r="G70" s="13"/>
      <c r="H70" s="13"/>
      <c r="I70" s="13"/>
      <c r="J70" s="13"/>
      <c r="K70" s="13"/>
      <c r="L70" s="13"/>
      <c r="M70" s="13"/>
      <c r="N70" s="13"/>
      <c r="O70" s="13"/>
      <c r="P70" s="13"/>
      <c r="Q70" s="13"/>
      <c r="R70" s="13"/>
      <c r="S70" s="13"/>
      <c r="T70" s="13"/>
      <c r="U70" s="13"/>
      <c r="V70" s="13"/>
      <c r="W70" s="13"/>
      <c r="X70" s="13"/>
      <c r="Y70" s="13"/>
    </row>
    <row r="71">
      <c r="A71" s="13" t="str">
        <f>IFERROR(__xludf.DUMMYFUNCTION("""COMPUTED_VALUE"""),"CUST8381")</f>
        <v>CUST8381</v>
      </c>
      <c r="B71" s="13">
        <f>SUMIFS('Order Data'!$D$2:$D$1001,'Order Data'!$B$2:$B$1001,A71)</f>
        <v>585</v>
      </c>
      <c r="C71" s="13" t="str">
        <f t="shared" si="1"/>
        <v>Low Value Customer</v>
      </c>
      <c r="D71" s="13">
        <f t="shared" si="2"/>
        <v>73</v>
      </c>
      <c r="E71" s="13"/>
      <c r="F71" s="13"/>
      <c r="G71" s="13"/>
      <c r="H71" s="13"/>
      <c r="I71" s="13"/>
      <c r="J71" s="13"/>
      <c r="K71" s="13"/>
      <c r="L71" s="13"/>
      <c r="M71" s="13"/>
      <c r="N71" s="13"/>
      <c r="O71" s="13"/>
      <c r="P71" s="13"/>
      <c r="Q71" s="13"/>
      <c r="R71" s="13"/>
      <c r="S71" s="13"/>
      <c r="T71" s="13"/>
      <c r="U71" s="13"/>
      <c r="V71" s="13"/>
      <c r="W71" s="13"/>
      <c r="X71" s="13"/>
      <c r="Y71" s="13"/>
    </row>
    <row r="72">
      <c r="A72" s="13" t="str">
        <f>IFERROR(__xludf.DUMMYFUNCTION("""COMPUTED_VALUE"""),"CUST5905")</f>
        <v>CUST5905</v>
      </c>
      <c r="B72" s="13">
        <f>SUMIFS('Order Data'!$D$2:$D$1001,'Order Data'!$B$2:$B$1001,A72)</f>
        <v>485</v>
      </c>
      <c r="C72" s="13" t="str">
        <f t="shared" si="1"/>
        <v>Low Value Customer</v>
      </c>
      <c r="D72" s="13">
        <f t="shared" si="2"/>
        <v>79</v>
      </c>
      <c r="E72" s="13"/>
      <c r="F72" s="13"/>
      <c r="G72" s="13"/>
      <c r="H72" s="13"/>
      <c r="I72" s="13"/>
      <c r="J72" s="13"/>
      <c r="K72" s="13"/>
      <c r="L72" s="13"/>
      <c r="M72" s="13"/>
      <c r="N72" s="13"/>
      <c r="O72" s="13"/>
      <c r="P72" s="13"/>
      <c r="Q72" s="13"/>
      <c r="R72" s="13"/>
      <c r="S72" s="13"/>
      <c r="T72" s="13"/>
      <c r="U72" s="13"/>
      <c r="V72" s="13"/>
      <c r="W72" s="13"/>
      <c r="X72" s="13"/>
      <c r="Y72" s="13"/>
    </row>
    <row r="73">
      <c r="A73" s="13" t="str">
        <f>IFERROR(__xludf.DUMMYFUNCTION("""COMPUTED_VALUE"""),"CUST9595")</f>
        <v>CUST9595</v>
      </c>
      <c r="B73" s="13">
        <f>SUMIFS('Order Data'!$D$2:$D$1001,'Order Data'!$B$2:$B$1001,A73)</f>
        <v>230</v>
      </c>
      <c r="C73" s="13" t="str">
        <f t="shared" si="1"/>
        <v>Low Value Customer</v>
      </c>
      <c r="D73" s="13">
        <f t="shared" si="2"/>
        <v>102</v>
      </c>
      <c r="E73" s="13"/>
      <c r="F73" s="13"/>
      <c r="G73" s="13"/>
      <c r="H73" s="13"/>
      <c r="I73" s="13"/>
      <c r="J73" s="13"/>
      <c r="K73" s="13"/>
      <c r="L73" s="13"/>
      <c r="M73" s="13"/>
      <c r="N73" s="13"/>
      <c r="O73" s="13"/>
      <c r="P73" s="13"/>
      <c r="Q73" s="13"/>
      <c r="R73" s="13"/>
      <c r="S73" s="13"/>
      <c r="T73" s="13"/>
      <c r="U73" s="13"/>
      <c r="V73" s="13"/>
      <c r="W73" s="13"/>
      <c r="X73" s="13"/>
      <c r="Y73" s="13"/>
    </row>
    <row r="74">
      <c r="A74" s="13" t="str">
        <f>IFERROR(__xludf.DUMMYFUNCTION("""COMPUTED_VALUE"""),"CUST4943")</f>
        <v>CUST4943</v>
      </c>
      <c r="B74" s="13">
        <f>SUMIFS('Order Data'!$D$2:$D$1001,'Order Data'!$B$2:$B$1001,A74)</f>
        <v>392.5</v>
      </c>
      <c r="C74" s="13" t="str">
        <f t="shared" si="1"/>
        <v>Low Value Customer</v>
      </c>
      <c r="D74" s="13">
        <f t="shared" si="2"/>
        <v>85</v>
      </c>
      <c r="E74" s="13"/>
      <c r="F74" s="13"/>
      <c r="G74" s="13"/>
      <c r="H74" s="13"/>
      <c r="I74" s="13"/>
      <c r="J74" s="13"/>
      <c r="K74" s="13"/>
      <c r="L74" s="13"/>
      <c r="M74" s="13"/>
      <c r="N74" s="13"/>
      <c r="O74" s="13"/>
      <c r="P74" s="13"/>
      <c r="Q74" s="13"/>
      <c r="R74" s="13"/>
      <c r="S74" s="13"/>
      <c r="T74" s="13"/>
      <c r="U74" s="13"/>
      <c r="V74" s="13"/>
      <c r="W74" s="13"/>
      <c r="X74" s="13"/>
      <c r="Y74" s="13"/>
    </row>
    <row r="75">
      <c r="A75" s="13" t="str">
        <f>IFERROR(__xludf.DUMMYFUNCTION("""COMPUTED_VALUE"""),"CUST8848")</f>
        <v>CUST8848</v>
      </c>
      <c r="B75" s="13">
        <f>SUMIFS('Order Data'!$D$2:$D$1001,'Order Data'!$B$2:$B$1001,A75)</f>
        <v>410</v>
      </c>
      <c r="C75" s="13" t="str">
        <f t="shared" si="1"/>
        <v>Low Value Customer</v>
      </c>
      <c r="D75" s="13">
        <f t="shared" si="2"/>
        <v>81</v>
      </c>
      <c r="E75" s="13"/>
      <c r="F75" s="13"/>
      <c r="G75" s="13"/>
      <c r="H75" s="13"/>
      <c r="I75" s="13"/>
      <c r="J75" s="13"/>
      <c r="K75" s="13"/>
      <c r="L75" s="13"/>
      <c r="M75" s="13"/>
      <c r="N75" s="13"/>
      <c r="O75" s="13"/>
      <c r="P75" s="13"/>
      <c r="Q75" s="13"/>
      <c r="R75" s="13"/>
      <c r="S75" s="13"/>
      <c r="T75" s="13"/>
      <c r="U75" s="13"/>
      <c r="V75" s="13"/>
      <c r="W75" s="13"/>
      <c r="X75" s="13"/>
      <c r="Y75" s="13"/>
    </row>
    <row r="76">
      <c r="A76" s="13" t="str">
        <f>IFERROR(__xludf.DUMMYFUNCTION("""COMPUTED_VALUE"""),"CUST4291")</f>
        <v>CUST4291</v>
      </c>
      <c r="B76" s="13">
        <f>SUMIFS('Order Data'!$D$2:$D$1001,'Order Data'!$B$2:$B$1001,A76)</f>
        <v>400</v>
      </c>
      <c r="C76" s="13" t="str">
        <f t="shared" si="1"/>
        <v>Low Value Customer</v>
      </c>
      <c r="D76" s="13">
        <f t="shared" si="2"/>
        <v>83</v>
      </c>
      <c r="E76" s="13"/>
      <c r="F76" s="13"/>
      <c r="G76" s="13"/>
      <c r="H76" s="13"/>
      <c r="I76" s="13"/>
      <c r="J76" s="13"/>
      <c r="K76" s="13"/>
      <c r="L76" s="13"/>
      <c r="M76" s="13"/>
      <c r="N76" s="13"/>
      <c r="O76" s="13"/>
      <c r="P76" s="13"/>
      <c r="Q76" s="13"/>
      <c r="R76" s="13"/>
      <c r="S76" s="13"/>
      <c r="T76" s="13"/>
      <c r="U76" s="13"/>
      <c r="V76" s="13"/>
      <c r="W76" s="13"/>
      <c r="X76" s="13"/>
      <c r="Y76" s="13"/>
    </row>
    <row r="77">
      <c r="A77" s="13" t="str">
        <f>IFERROR(__xludf.DUMMYFUNCTION("""COMPUTED_VALUE"""),"CUST8311")</f>
        <v>CUST8311</v>
      </c>
      <c r="B77" s="13">
        <f>SUMIFS('Order Data'!$D$2:$D$1001,'Order Data'!$B$2:$B$1001,A77)</f>
        <v>615</v>
      </c>
      <c r="C77" s="13" t="str">
        <f t="shared" si="1"/>
        <v>Low Value Customer</v>
      </c>
      <c r="D77" s="13">
        <f t="shared" si="2"/>
        <v>71</v>
      </c>
      <c r="E77" s="13"/>
      <c r="F77" s="13"/>
      <c r="G77" s="13"/>
      <c r="H77" s="13"/>
      <c r="I77" s="13"/>
      <c r="J77" s="13"/>
      <c r="K77" s="13"/>
      <c r="L77" s="13"/>
      <c r="M77" s="13"/>
      <c r="N77" s="13"/>
      <c r="O77" s="13"/>
      <c r="P77" s="13"/>
      <c r="Q77" s="13"/>
      <c r="R77" s="13"/>
      <c r="S77" s="13"/>
      <c r="T77" s="13"/>
      <c r="U77" s="13"/>
      <c r="V77" s="13"/>
      <c r="W77" s="13"/>
      <c r="X77" s="13"/>
      <c r="Y77" s="13"/>
    </row>
    <row r="78">
      <c r="A78" s="13" t="str">
        <f>IFERROR(__xludf.DUMMYFUNCTION("""COMPUTED_VALUE"""),"CUST1193")</f>
        <v>CUST1193</v>
      </c>
      <c r="B78" s="13">
        <f>SUMIFS('Order Data'!$D$2:$D$1001,'Order Data'!$B$2:$B$1001,A78)</f>
        <v>522.5</v>
      </c>
      <c r="C78" s="13" t="str">
        <f t="shared" si="1"/>
        <v>Low Value Customer</v>
      </c>
      <c r="D78" s="13">
        <f t="shared" si="2"/>
        <v>76</v>
      </c>
      <c r="E78" s="13"/>
      <c r="F78" s="13"/>
      <c r="G78" s="13"/>
      <c r="H78" s="13"/>
      <c r="I78" s="13"/>
      <c r="J78" s="13"/>
      <c r="K78" s="13"/>
      <c r="L78" s="13"/>
      <c r="M78" s="13"/>
      <c r="N78" s="13"/>
      <c r="O78" s="13"/>
      <c r="P78" s="13"/>
      <c r="Q78" s="13"/>
      <c r="R78" s="13"/>
      <c r="S78" s="13"/>
      <c r="T78" s="13"/>
      <c r="U78" s="13"/>
      <c r="V78" s="13"/>
      <c r="W78" s="13"/>
      <c r="X78" s="13"/>
      <c r="Y78" s="13"/>
    </row>
    <row r="79">
      <c r="A79" s="13" t="str">
        <f>IFERROR(__xludf.DUMMYFUNCTION("""COMPUTED_VALUE"""),"CUST3938")</f>
        <v>CUST3938</v>
      </c>
      <c r="B79" s="13">
        <f>SUMIFS('Order Data'!$D$2:$D$1001,'Order Data'!$B$2:$B$1001,A79)</f>
        <v>145</v>
      </c>
      <c r="C79" s="13" t="str">
        <f t="shared" si="1"/>
        <v>Low Value Customer</v>
      </c>
      <c r="D79" s="13">
        <f t="shared" si="2"/>
        <v>128</v>
      </c>
      <c r="E79" s="13"/>
      <c r="F79" s="13"/>
      <c r="G79" s="13"/>
      <c r="H79" s="13"/>
      <c r="I79" s="13"/>
      <c r="J79" s="13"/>
      <c r="K79" s="13"/>
      <c r="L79" s="13"/>
      <c r="M79" s="13"/>
      <c r="N79" s="13"/>
      <c r="O79" s="13"/>
      <c r="P79" s="13"/>
      <c r="Q79" s="13"/>
      <c r="R79" s="13"/>
      <c r="S79" s="13"/>
      <c r="T79" s="13"/>
      <c r="U79" s="13"/>
      <c r="V79" s="13"/>
      <c r="W79" s="13"/>
      <c r="X79" s="13"/>
      <c r="Y79" s="13"/>
    </row>
    <row r="80">
      <c r="A80" s="13" t="str">
        <f>IFERROR(__xludf.DUMMYFUNCTION("""COMPUTED_VALUE"""),"CUST4804")</f>
        <v>CUST4804</v>
      </c>
      <c r="B80" s="13">
        <f>SUMIFS('Order Data'!$D$2:$D$1001,'Order Data'!$B$2:$B$1001,A80)</f>
        <v>212.5</v>
      </c>
      <c r="C80" s="13" t="str">
        <f t="shared" si="1"/>
        <v>Low Value Customer</v>
      </c>
      <c r="D80" s="13">
        <f t="shared" si="2"/>
        <v>103</v>
      </c>
      <c r="E80" s="13"/>
      <c r="F80" s="13"/>
      <c r="G80" s="13"/>
      <c r="H80" s="13"/>
      <c r="I80" s="13"/>
      <c r="J80" s="13"/>
      <c r="K80" s="13"/>
      <c r="L80" s="13"/>
      <c r="M80" s="13"/>
      <c r="N80" s="13"/>
      <c r="O80" s="13"/>
      <c r="P80" s="13"/>
      <c r="Q80" s="13"/>
      <c r="R80" s="13"/>
      <c r="S80" s="13"/>
      <c r="T80" s="13"/>
      <c r="U80" s="13"/>
      <c r="V80" s="13"/>
      <c r="W80" s="13"/>
      <c r="X80" s="13"/>
      <c r="Y80" s="13"/>
    </row>
    <row r="81">
      <c r="A81" s="13" t="str">
        <f>IFERROR(__xludf.DUMMYFUNCTION("""COMPUTED_VALUE"""),"CUST5067")</f>
        <v>CUST5067</v>
      </c>
      <c r="B81" s="13">
        <f>SUMIFS('Order Data'!$D$2:$D$1001,'Order Data'!$B$2:$B$1001,A81)</f>
        <v>1532.5</v>
      </c>
      <c r="C81" s="13" t="str">
        <f t="shared" si="1"/>
        <v>High Value Customer</v>
      </c>
      <c r="D81" s="13">
        <f t="shared" si="2"/>
        <v>27</v>
      </c>
      <c r="E81" s="13"/>
      <c r="F81" s="13"/>
      <c r="G81" s="13"/>
      <c r="H81" s="13"/>
      <c r="I81" s="13"/>
      <c r="J81" s="13"/>
      <c r="K81" s="13"/>
      <c r="L81" s="13"/>
      <c r="M81" s="13"/>
      <c r="N81" s="13"/>
      <c r="O81" s="13"/>
      <c r="P81" s="13"/>
      <c r="Q81" s="13"/>
      <c r="R81" s="13"/>
      <c r="S81" s="13"/>
      <c r="T81" s="13"/>
      <c r="U81" s="13"/>
      <c r="V81" s="13"/>
      <c r="W81" s="13"/>
      <c r="X81" s="13"/>
      <c r="Y81" s="13"/>
    </row>
    <row r="82">
      <c r="A82" s="13" t="str">
        <f>IFERROR(__xludf.DUMMYFUNCTION("""COMPUTED_VALUE"""),"CUST6549")</f>
        <v>CUST6549</v>
      </c>
      <c r="B82" s="13">
        <f>SUMIFS('Order Data'!$D$2:$D$1001,'Order Data'!$B$2:$B$1001,A82)</f>
        <v>1242.5</v>
      </c>
      <c r="C82" s="13" t="str">
        <f t="shared" si="1"/>
        <v>Low Value Customer</v>
      </c>
      <c r="D82" s="13">
        <f t="shared" si="2"/>
        <v>44</v>
      </c>
      <c r="E82" s="13"/>
      <c r="F82" s="13"/>
      <c r="G82" s="13"/>
      <c r="H82" s="13"/>
      <c r="I82" s="13"/>
      <c r="J82" s="13"/>
      <c r="K82" s="13"/>
      <c r="L82" s="13"/>
      <c r="M82" s="13"/>
      <c r="N82" s="13"/>
      <c r="O82" s="13"/>
      <c r="P82" s="13"/>
      <c r="Q82" s="13"/>
      <c r="R82" s="13"/>
      <c r="S82" s="13"/>
      <c r="T82" s="13"/>
      <c r="U82" s="13"/>
      <c r="V82" s="13"/>
      <c r="W82" s="13"/>
      <c r="X82" s="13"/>
      <c r="Y82" s="13"/>
    </row>
    <row r="83">
      <c r="A83" s="13" t="str">
        <f>IFERROR(__xludf.DUMMYFUNCTION("""COMPUTED_VALUE"""),"CUST4510")</f>
        <v>CUST4510</v>
      </c>
      <c r="B83" s="13">
        <f>SUMIFS('Order Data'!$D$2:$D$1001,'Order Data'!$B$2:$B$1001,A83)</f>
        <v>265</v>
      </c>
      <c r="C83" s="13" t="str">
        <f t="shared" si="1"/>
        <v>Low Value Customer</v>
      </c>
      <c r="D83" s="13">
        <f t="shared" si="2"/>
        <v>100</v>
      </c>
      <c r="E83" s="13"/>
      <c r="F83" s="13"/>
      <c r="G83" s="13"/>
      <c r="H83" s="13"/>
      <c r="I83" s="13"/>
      <c r="J83" s="13"/>
      <c r="K83" s="13"/>
      <c r="L83" s="13"/>
      <c r="M83" s="13"/>
      <c r="N83" s="13"/>
      <c r="O83" s="13"/>
      <c r="P83" s="13"/>
      <c r="Q83" s="13"/>
      <c r="R83" s="13"/>
      <c r="S83" s="13"/>
      <c r="T83" s="13"/>
      <c r="U83" s="13"/>
      <c r="V83" s="13"/>
      <c r="W83" s="13"/>
      <c r="X83" s="13"/>
      <c r="Y83" s="13"/>
    </row>
    <row r="84">
      <c r="A84" s="13" t="str">
        <f>IFERROR(__xludf.DUMMYFUNCTION("""COMPUTED_VALUE"""),"CUST8369")</f>
        <v>CUST8369</v>
      </c>
      <c r="B84" s="13">
        <f>SUMIFS('Order Data'!$D$2:$D$1001,'Order Data'!$B$2:$B$1001,A84)</f>
        <v>737.5</v>
      </c>
      <c r="C84" s="13" t="str">
        <f t="shared" si="1"/>
        <v>Low Value Customer</v>
      </c>
      <c r="D84" s="13">
        <f t="shared" si="2"/>
        <v>61</v>
      </c>
      <c r="E84" s="13"/>
      <c r="F84" s="13"/>
      <c r="G84" s="13"/>
      <c r="H84" s="13"/>
      <c r="I84" s="13"/>
      <c r="J84" s="13"/>
      <c r="K84" s="13"/>
      <c r="L84" s="13"/>
      <c r="M84" s="13"/>
      <c r="N84" s="13"/>
      <c r="O84" s="13"/>
      <c r="P84" s="13"/>
      <c r="Q84" s="13"/>
      <c r="R84" s="13"/>
      <c r="S84" s="13"/>
      <c r="T84" s="13"/>
      <c r="U84" s="13"/>
      <c r="V84" s="13"/>
      <c r="W84" s="13"/>
      <c r="X84" s="13"/>
      <c r="Y84" s="13"/>
    </row>
    <row r="85">
      <c r="A85" s="13" t="str">
        <f>IFERROR(__xludf.DUMMYFUNCTION("""COMPUTED_VALUE"""),"CUST7322")</f>
        <v>CUST7322</v>
      </c>
      <c r="B85" s="13">
        <f>SUMIFS('Order Data'!$D$2:$D$1001,'Order Data'!$B$2:$B$1001,A85)</f>
        <v>177.5</v>
      </c>
      <c r="C85" s="13" t="str">
        <f t="shared" si="1"/>
        <v>Low Value Customer</v>
      </c>
      <c r="D85" s="13">
        <f t="shared" si="2"/>
        <v>119</v>
      </c>
      <c r="E85" s="13"/>
      <c r="F85" s="13"/>
      <c r="G85" s="13"/>
      <c r="H85" s="13"/>
      <c r="I85" s="13"/>
      <c r="J85" s="13"/>
      <c r="K85" s="13"/>
      <c r="L85" s="13"/>
      <c r="M85" s="13"/>
      <c r="N85" s="13"/>
      <c r="O85" s="13"/>
      <c r="P85" s="13"/>
      <c r="Q85" s="13"/>
      <c r="R85" s="13"/>
      <c r="S85" s="13"/>
      <c r="T85" s="13"/>
      <c r="U85" s="13"/>
      <c r="V85" s="13"/>
      <c r="W85" s="13"/>
      <c r="X85" s="13"/>
      <c r="Y85" s="13"/>
    </row>
    <row r="86">
      <c r="A86" s="13" t="str">
        <f>IFERROR(__xludf.DUMMYFUNCTION("""COMPUTED_VALUE"""),"CUST4614")</f>
        <v>CUST4614</v>
      </c>
      <c r="B86" s="13">
        <f>SUMIFS('Order Data'!$D$2:$D$1001,'Order Data'!$B$2:$B$1001,A86)</f>
        <v>175</v>
      </c>
      <c r="C86" s="13" t="str">
        <f t="shared" si="1"/>
        <v>Low Value Customer</v>
      </c>
      <c r="D86" s="13">
        <f t="shared" si="2"/>
        <v>120</v>
      </c>
      <c r="E86" s="13"/>
      <c r="F86" s="13"/>
      <c r="G86" s="13"/>
      <c r="H86" s="13"/>
      <c r="I86" s="13"/>
      <c r="J86" s="13"/>
      <c r="K86" s="13"/>
      <c r="L86" s="13"/>
      <c r="M86" s="13"/>
      <c r="N86" s="13"/>
      <c r="O86" s="13"/>
      <c r="P86" s="13"/>
      <c r="Q86" s="13"/>
      <c r="R86" s="13"/>
      <c r="S86" s="13"/>
      <c r="T86" s="13"/>
      <c r="U86" s="13"/>
      <c r="V86" s="13"/>
      <c r="W86" s="13"/>
      <c r="X86" s="13"/>
      <c r="Y86" s="13"/>
    </row>
    <row r="87">
      <c r="A87" s="13" t="str">
        <f>IFERROR(__xludf.DUMMYFUNCTION("""COMPUTED_VALUE"""),"CUST9288")</f>
        <v>CUST9288</v>
      </c>
      <c r="B87" s="13">
        <f>SUMIFS('Order Data'!$D$2:$D$1001,'Order Data'!$B$2:$B$1001,A87)</f>
        <v>270</v>
      </c>
      <c r="C87" s="13" t="str">
        <f t="shared" si="1"/>
        <v>Low Value Customer</v>
      </c>
      <c r="D87" s="13">
        <f t="shared" si="2"/>
        <v>99</v>
      </c>
      <c r="E87" s="13"/>
      <c r="F87" s="13"/>
      <c r="G87" s="13"/>
      <c r="H87" s="13"/>
      <c r="I87" s="13"/>
      <c r="J87" s="13"/>
      <c r="K87" s="13"/>
      <c r="L87" s="13"/>
      <c r="M87" s="13"/>
      <c r="N87" s="13"/>
      <c r="O87" s="13"/>
      <c r="P87" s="13"/>
      <c r="Q87" s="13"/>
      <c r="R87" s="13"/>
      <c r="S87" s="13"/>
      <c r="T87" s="13"/>
      <c r="U87" s="13"/>
      <c r="V87" s="13"/>
      <c r="W87" s="13"/>
      <c r="X87" s="13"/>
      <c r="Y87" s="13"/>
    </row>
    <row r="88">
      <c r="A88" s="13" t="str">
        <f>IFERROR(__xludf.DUMMYFUNCTION("""COMPUTED_VALUE"""),"CUST7753")</f>
        <v>CUST7753</v>
      </c>
      <c r="B88" s="13">
        <f>SUMIFS('Order Data'!$D$2:$D$1001,'Order Data'!$B$2:$B$1001,A88)</f>
        <v>285</v>
      </c>
      <c r="C88" s="13" t="str">
        <f t="shared" si="1"/>
        <v>Low Value Customer</v>
      </c>
      <c r="D88" s="13">
        <f t="shared" si="2"/>
        <v>98</v>
      </c>
      <c r="E88" s="13"/>
      <c r="F88" s="13"/>
      <c r="G88" s="13"/>
      <c r="H88" s="13"/>
      <c r="I88" s="13"/>
      <c r="J88" s="13"/>
      <c r="K88" s="13"/>
      <c r="L88" s="13"/>
      <c r="M88" s="13"/>
      <c r="N88" s="13"/>
      <c r="O88" s="13"/>
      <c r="P88" s="13"/>
      <c r="Q88" s="13"/>
      <c r="R88" s="13"/>
      <c r="S88" s="13"/>
      <c r="T88" s="13"/>
      <c r="U88" s="13"/>
      <c r="V88" s="13"/>
      <c r="W88" s="13"/>
      <c r="X88" s="13"/>
      <c r="Y88" s="13"/>
    </row>
    <row r="89">
      <c r="A89" s="13" t="str">
        <f>IFERROR(__xludf.DUMMYFUNCTION("""COMPUTED_VALUE"""),"CUST5843")</f>
        <v>CUST5843</v>
      </c>
      <c r="B89" s="13">
        <f>SUMIFS('Order Data'!$D$2:$D$1001,'Order Data'!$B$2:$B$1001,A89)</f>
        <v>52.5</v>
      </c>
      <c r="C89" s="13" t="str">
        <f t="shared" si="1"/>
        <v>Low Value Customer</v>
      </c>
      <c r="D89" s="13">
        <f t="shared" si="2"/>
        <v>155</v>
      </c>
      <c r="E89" s="13"/>
      <c r="F89" s="13"/>
      <c r="G89" s="13"/>
      <c r="H89" s="13"/>
      <c r="I89" s="13"/>
      <c r="J89" s="13"/>
      <c r="K89" s="13"/>
      <c r="L89" s="13"/>
      <c r="M89" s="13"/>
      <c r="N89" s="13"/>
      <c r="O89" s="13"/>
      <c r="P89" s="13"/>
      <c r="Q89" s="13"/>
      <c r="R89" s="13"/>
      <c r="S89" s="13"/>
      <c r="T89" s="13"/>
      <c r="U89" s="13"/>
      <c r="V89" s="13"/>
      <c r="W89" s="13"/>
      <c r="X89" s="13"/>
      <c r="Y89" s="13"/>
    </row>
    <row r="90">
      <c r="A90" s="13" t="str">
        <f>IFERROR(__xludf.DUMMYFUNCTION("""COMPUTED_VALUE"""),"CUST8925")</f>
        <v>CUST8925</v>
      </c>
      <c r="B90" s="13">
        <f>SUMIFS('Order Data'!$D$2:$D$1001,'Order Data'!$B$2:$B$1001,A90)</f>
        <v>185</v>
      </c>
      <c r="C90" s="13" t="str">
        <f t="shared" si="1"/>
        <v>Low Value Customer</v>
      </c>
      <c r="D90" s="13">
        <f t="shared" si="2"/>
        <v>112</v>
      </c>
      <c r="E90" s="13"/>
      <c r="F90" s="13"/>
      <c r="G90" s="13"/>
      <c r="H90" s="13"/>
      <c r="I90" s="13"/>
      <c r="J90" s="13"/>
      <c r="K90" s="13"/>
      <c r="L90" s="13"/>
      <c r="M90" s="13"/>
      <c r="N90" s="13"/>
      <c r="O90" s="13"/>
      <c r="P90" s="13"/>
      <c r="Q90" s="13"/>
      <c r="R90" s="13"/>
      <c r="S90" s="13"/>
      <c r="T90" s="13"/>
      <c r="U90" s="13"/>
      <c r="V90" s="13"/>
      <c r="W90" s="13"/>
      <c r="X90" s="13"/>
      <c r="Y90" s="13"/>
    </row>
    <row r="91">
      <c r="A91" s="13" t="str">
        <f>IFERROR(__xludf.DUMMYFUNCTION("""COMPUTED_VALUE"""),"CUST4090")</f>
        <v>CUST4090</v>
      </c>
      <c r="B91" s="13">
        <f>SUMIFS('Order Data'!$D$2:$D$1001,'Order Data'!$B$2:$B$1001,A91)</f>
        <v>185</v>
      </c>
      <c r="C91" s="13" t="str">
        <f t="shared" si="1"/>
        <v>Low Value Customer</v>
      </c>
      <c r="D91" s="13">
        <f t="shared" si="2"/>
        <v>112</v>
      </c>
      <c r="E91" s="13"/>
      <c r="F91" s="13"/>
      <c r="G91" s="13"/>
      <c r="H91" s="13"/>
      <c r="I91" s="13"/>
      <c r="J91" s="13"/>
      <c r="K91" s="13"/>
      <c r="L91" s="13"/>
      <c r="M91" s="13"/>
      <c r="N91" s="13"/>
      <c r="O91" s="13"/>
      <c r="P91" s="13"/>
      <c r="Q91" s="13"/>
      <c r="R91" s="13"/>
      <c r="S91" s="13"/>
      <c r="T91" s="13"/>
      <c r="U91" s="13"/>
      <c r="V91" s="13"/>
      <c r="W91" s="13"/>
      <c r="X91" s="13"/>
      <c r="Y91" s="13"/>
    </row>
    <row r="92">
      <c r="A92" s="13" t="str">
        <f>IFERROR(__xludf.DUMMYFUNCTION("""COMPUTED_VALUE"""),"CUST2419")</f>
        <v>CUST2419</v>
      </c>
      <c r="B92" s="13">
        <f>SUMIFS('Order Data'!$D$2:$D$1001,'Order Data'!$B$2:$B$1001,A92)</f>
        <v>140</v>
      </c>
      <c r="C92" s="13" t="str">
        <f t="shared" si="1"/>
        <v>Low Value Customer</v>
      </c>
      <c r="D92" s="13">
        <f t="shared" si="2"/>
        <v>129</v>
      </c>
      <c r="E92" s="13"/>
      <c r="F92" s="13"/>
      <c r="G92" s="13"/>
      <c r="H92" s="13"/>
      <c r="I92" s="13"/>
      <c r="J92" s="13"/>
      <c r="K92" s="13"/>
      <c r="L92" s="13"/>
      <c r="M92" s="13"/>
      <c r="N92" s="13"/>
      <c r="O92" s="13"/>
      <c r="P92" s="13"/>
      <c r="Q92" s="13"/>
      <c r="R92" s="13"/>
      <c r="S92" s="13"/>
      <c r="T92" s="13"/>
      <c r="U92" s="13"/>
      <c r="V92" s="13"/>
      <c r="W92" s="13"/>
      <c r="X92" s="13"/>
      <c r="Y92" s="13"/>
    </row>
    <row r="93">
      <c r="A93" s="13" t="str">
        <f>IFERROR(__xludf.DUMMYFUNCTION("""COMPUTED_VALUE"""),"CUST9374")</f>
        <v>CUST9374</v>
      </c>
      <c r="B93" s="13">
        <f>SUMIFS('Order Data'!$D$2:$D$1001,'Order Data'!$B$2:$B$1001,A93)</f>
        <v>80</v>
      </c>
      <c r="C93" s="13" t="str">
        <f t="shared" si="1"/>
        <v>Low Value Customer</v>
      </c>
      <c r="D93" s="13">
        <f t="shared" si="2"/>
        <v>147</v>
      </c>
      <c r="E93" s="13"/>
      <c r="F93" s="13"/>
      <c r="G93" s="13"/>
      <c r="H93" s="13"/>
      <c r="I93" s="13"/>
      <c r="J93" s="13"/>
      <c r="K93" s="13"/>
      <c r="L93" s="13"/>
      <c r="M93" s="13"/>
      <c r="N93" s="13"/>
      <c r="O93" s="13"/>
      <c r="P93" s="13"/>
      <c r="Q93" s="13"/>
      <c r="R93" s="13"/>
      <c r="S93" s="13"/>
      <c r="T93" s="13"/>
      <c r="U93" s="13"/>
      <c r="V93" s="13"/>
      <c r="W93" s="13"/>
      <c r="X93" s="13"/>
      <c r="Y93" s="13"/>
    </row>
    <row r="94">
      <c r="A94" s="13" t="str">
        <f>IFERROR(__xludf.DUMMYFUNCTION("""COMPUTED_VALUE"""),"CUST8790")</f>
        <v>CUST8790</v>
      </c>
      <c r="B94" s="13">
        <f>SUMIFS('Order Data'!$D$2:$D$1001,'Order Data'!$B$2:$B$1001,A94)</f>
        <v>92.5</v>
      </c>
      <c r="C94" s="13" t="str">
        <f t="shared" si="1"/>
        <v>Low Value Customer</v>
      </c>
      <c r="D94" s="13">
        <f t="shared" si="2"/>
        <v>143</v>
      </c>
      <c r="E94" s="13"/>
      <c r="F94" s="13"/>
      <c r="G94" s="13"/>
      <c r="H94" s="13"/>
      <c r="I94" s="13"/>
      <c r="J94" s="13"/>
      <c r="K94" s="13"/>
      <c r="L94" s="13"/>
      <c r="M94" s="13"/>
      <c r="N94" s="13"/>
      <c r="O94" s="13"/>
      <c r="P94" s="13"/>
      <c r="Q94" s="13"/>
      <c r="R94" s="13"/>
      <c r="S94" s="13"/>
      <c r="T94" s="13"/>
      <c r="U94" s="13"/>
      <c r="V94" s="13"/>
      <c r="W94" s="13"/>
      <c r="X94" s="13"/>
      <c r="Y94" s="13"/>
    </row>
    <row r="95">
      <c r="A95" s="13" t="str">
        <f>IFERROR(__xludf.DUMMYFUNCTION("""COMPUTED_VALUE"""),"CUST5622")</f>
        <v>CUST5622</v>
      </c>
      <c r="B95" s="13">
        <f>SUMIFS('Order Data'!$D$2:$D$1001,'Order Data'!$B$2:$B$1001,A95)</f>
        <v>97.5</v>
      </c>
      <c r="C95" s="13" t="str">
        <f t="shared" si="1"/>
        <v>Low Value Customer</v>
      </c>
      <c r="D95" s="13">
        <f t="shared" si="2"/>
        <v>139</v>
      </c>
      <c r="E95" s="13"/>
      <c r="F95" s="13"/>
      <c r="G95" s="13"/>
      <c r="H95" s="13"/>
      <c r="I95" s="13"/>
      <c r="J95" s="13"/>
      <c r="K95" s="13"/>
      <c r="L95" s="13"/>
      <c r="M95" s="13"/>
      <c r="N95" s="13"/>
      <c r="O95" s="13"/>
      <c r="P95" s="13"/>
      <c r="Q95" s="13"/>
      <c r="R95" s="13"/>
      <c r="S95" s="13"/>
      <c r="T95" s="13"/>
      <c r="U95" s="13"/>
      <c r="V95" s="13"/>
      <c r="W95" s="13"/>
      <c r="X95" s="13"/>
      <c r="Y95" s="13"/>
    </row>
    <row r="96">
      <c r="A96" s="13" t="str">
        <f>IFERROR(__xludf.DUMMYFUNCTION("""COMPUTED_VALUE"""),"CUST2336")</f>
        <v>CUST2336</v>
      </c>
      <c r="B96" s="13">
        <f>SUMIFS('Order Data'!$D$2:$D$1001,'Order Data'!$B$2:$B$1001,A96)</f>
        <v>165</v>
      </c>
      <c r="C96" s="13" t="str">
        <f t="shared" si="1"/>
        <v>Low Value Customer</v>
      </c>
      <c r="D96" s="13">
        <f t="shared" si="2"/>
        <v>123</v>
      </c>
      <c r="E96" s="13"/>
      <c r="F96" s="13"/>
      <c r="G96" s="13"/>
      <c r="H96" s="13"/>
      <c r="I96" s="13"/>
      <c r="J96" s="13"/>
      <c r="K96" s="13"/>
      <c r="L96" s="13"/>
      <c r="M96" s="13"/>
      <c r="N96" s="13"/>
      <c r="O96" s="13"/>
      <c r="P96" s="13"/>
      <c r="Q96" s="13"/>
      <c r="R96" s="13"/>
      <c r="S96" s="13"/>
      <c r="T96" s="13"/>
      <c r="U96" s="13"/>
      <c r="V96" s="13"/>
      <c r="W96" s="13"/>
      <c r="X96" s="13"/>
      <c r="Y96" s="13"/>
    </row>
    <row r="97">
      <c r="A97" s="13" t="str">
        <f>IFERROR(__xludf.DUMMYFUNCTION("""COMPUTED_VALUE"""),"CUST2344")</f>
        <v>CUST2344</v>
      </c>
      <c r="B97" s="13">
        <f>SUMIFS('Order Data'!$D$2:$D$1001,'Order Data'!$B$2:$B$1001,A97)</f>
        <v>110</v>
      </c>
      <c r="C97" s="13" t="str">
        <f t="shared" si="1"/>
        <v>Low Value Customer</v>
      </c>
      <c r="D97" s="13">
        <f t="shared" si="2"/>
        <v>134</v>
      </c>
      <c r="E97" s="13"/>
      <c r="F97" s="13"/>
      <c r="G97" s="13"/>
      <c r="H97" s="13"/>
      <c r="I97" s="13"/>
      <c r="J97" s="13"/>
      <c r="K97" s="13"/>
      <c r="L97" s="13"/>
      <c r="M97" s="13"/>
      <c r="N97" s="13"/>
      <c r="O97" s="13"/>
      <c r="P97" s="13"/>
      <c r="Q97" s="13"/>
      <c r="R97" s="13"/>
      <c r="S97" s="13"/>
      <c r="T97" s="13"/>
      <c r="U97" s="13"/>
      <c r="V97" s="13"/>
      <c r="W97" s="13"/>
      <c r="X97" s="13"/>
      <c r="Y97" s="13"/>
    </row>
    <row r="98">
      <c r="A98" s="13" t="str">
        <f>IFERROR(__xludf.DUMMYFUNCTION("""COMPUTED_VALUE"""),"CUST3399")</f>
        <v>CUST3399</v>
      </c>
      <c r="B98" s="13">
        <f>SUMIFS('Order Data'!$D$2:$D$1001,'Order Data'!$B$2:$B$1001,A98)</f>
        <v>325</v>
      </c>
      <c r="C98" s="13" t="str">
        <f t="shared" si="1"/>
        <v>Low Value Customer</v>
      </c>
      <c r="D98" s="13">
        <f t="shared" si="2"/>
        <v>93</v>
      </c>
      <c r="E98" s="13"/>
      <c r="F98" s="13"/>
      <c r="G98" s="13"/>
      <c r="H98" s="13"/>
      <c r="I98" s="13"/>
      <c r="J98" s="13"/>
      <c r="K98" s="13"/>
      <c r="L98" s="13"/>
      <c r="M98" s="13"/>
      <c r="N98" s="13"/>
      <c r="O98" s="13"/>
      <c r="P98" s="13"/>
      <c r="Q98" s="13"/>
      <c r="R98" s="13"/>
      <c r="S98" s="13"/>
      <c r="T98" s="13"/>
      <c r="U98" s="13"/>
      <c r="V98" s="13"/>
      <c r="W98" s="13"/>
      <c r="X98" s="13"/>
      <c r="Y98" s="13"/>
    </row>
    <row r="99">
      <c r="A99" s="13" t="str">
        <f>IFERROR(__xludf.DUMMYFUNCTION("""COMPUTED_VALUE"""),"CUST4792")</f>
        <v>CUST4792</v>
      </c>
      <c r="B99" s="13">
        <f>SUMIFS('Order Data'!$D$2:$D$1001,'Order Data'!$B$2:$B$1001,A99)</f>
        <v>80</v>
      </c>
      <c r="C99" s="13" t="str">
        <f t="shared" si="1"/>
        <v>Low Value Customer</v>
      </c>
      <c r="D99" s="13">
        <f t="shared" si="2"/>
        <v>147</v>
      </c>
      <c r="E99" s="13"/>
      <c r="F99" s="13"/>
      <c r="G99" s="13"/>
      <c r="H99" s="13"/>
      <c r="I99" s="13"/>
      <c r="J99" s="13"/>
      <c r="K99" s="13"/>
      <c r="L99" s="13"/>
      <c r="M99" s="13"/>
      <c r="N99" s="13"/>
      <c r="O99" s="13"/>
      <c r="P99" s="13"/>
      <c r="Q99" s="13"/>
      <c r="R99" s="13"/>
      <c r="S99" s="13"/>
      <c r="T99" s="13"/>
      <c r="U99" s="13"/>
      <c r="V99" s="13"/>
      <c r="W99" s="13"/>
      <c r="X99" s="13"/>
      <c r="Y99" s="13"/>
    </row>
    <row r="100">
      <c r="A100" s="13" t="str">
        <f>IFERROR(__xludf.DUMMYFUNCTION("""COMPUTED_VALUE"""),"CUST8836")</f>
        <v>CUST8836</v>
      </c>
      <c r="B100" s="13">
        <f>SUMIFS('Order Data'!$D$2:$D$1001,'Order Data'!$B$2:$B$1001,A100)</f>
        <v>1297.5</v>
      </c>
      <c r="C100" s="13" t="str">
        <f t="shared" si="1"/>
        <v>Low Value Customer</v>
      </c>
      <c r="D100" s="13">
        <f t="shared" si="2"/>
        <v>41</v>
      </c>
      <c r="E100" s="13"/>
      <c r="F100" s="13"/>
      <c r="G100" s="13"/>
      <c r="H100" s="13"/>
      <c r="I100" s="13"/>
      <c r="J100" s="13"/>
      <c r="K100" s="13"/>
      <c r="L100" s="13"/>
      <c r="M100" s="13"/>
      <c r="N100" s="13"/>
      <c r="O100" s="13"/>
      <c r="P100" s="13"/>
      <c r="Q100" s="13"/>
      <c r="R100" s="13"/>
      <c r="S100" s="13"/>
      <c r="T100" s="13"/>
      <c r="U100" s="13"/>
      <c r="V100" s="13"/>
      <c r="W100" s="13"/>
      <c r="X100" s="13"/>
      <c r="Y100" s="13"/>
    </row>
    <row r="101">
      <c r="A101" s="13" t="str">
        <f>IFERROR(__xludf.DUMMYFUNCTION("""COMPUTED_VALUE"""),"CUST9680")</f>
        <v>CUST9680</v>
      </c>
      <c r="B101" s="13">
        <f>SUMIFS('Order Data'!$D$2:$D$1001,'Order Data'!$B$2:$B$1001,A101)</f>
        <v>185</v>
      </c>
      <c r="C101" s="13" t="str">
        <f t="shared" si="1"/>
        <v>Low Value Customer</v>
      </c>
      <c r="D101" s="13">
        <f t="shared" si="2"/>
        <v>112</v>
      </c>
      <c r="E101" s="13"/>
      <c r="F101" s="13"/>
      <c r="G101" s="13"/>
      <c r="H101" s="13"/>
      <c r="I101" s="13"/>
      <c r="J101" s="13"/>
      <c r="K101" s="13"/>
      <c r="L101" s="13"/>
      <c r="M101" s="13"/>
      <c r="N101" s="13"/>
      <c r="O101" s="13"/>
      <c r="P101" s="13"/>
      <c r="Q101" s="13"/>
      <c r="R101" s="13"/>
      <c r="S101" s="13"/>
      <c r="T101" s="13"/>
      <c r="U101" s="13"/>
      <c r="V101" s="13"/>
      <c r="W101" s="13"/>
      <c r="X101" s="13"/>
      <c r="Y101" s="13"/>
    </row>
    <row r="102">
      <c r="A102" s="13" t="str">
        <f>IFERROR(__xludf.DUMMYFUNCTION("""COMPUTED_VALUE"""),"CUST2624")</f>
        <v>CUST2624</v>
      </c>
      <c r="B102" s="13">
        <f>SUMIFS('Order Data'!$D$2:$D$1001,'Order Data'!$B$2:$B$1001,A102)</f>
        <v>1465</v>
      </c>
      <c r="C102" s="13" t="str">
        <f t="shared" si="1"/>
        <v>Low Value Customer</v>
      </c>
      <c r="D102" s="13">
        <f t="shared" si="2"/>
        <v>32</v>
      </c>
      <c r="E102" s="13"/>
      <c r="F102" s="13"/>
      <c r="G102" s="13"/>
      <c r="H102" s="13"/>
      <c r="I102" s="13"/>
      <c r="J102" s="13"/>
      <c r="K102" s="13"/>
      <c r="L102" s="13"/>
      <c r="M102" s="13"/>
      <c r="N102" s="13"/>
      <c r="O102" s="13"/>
      <c r="P102" s="13"/>
      <c r="Q102" s="13"/>
      <c r="R102" s="13"/>
      <c r="S102" s="13"/>
      <c r="T102" s="13"/>
      <c r="U102" s="13"/>
      <c r="V102" s="13"/>
      <c r="W102" s="13"/>
      <c r="X102" s="13"/>
      <c r="Y102" s="13"/>
    </row>
    <row r="103">
      <c r="A103" s="13" t="str">
        <f>IFERROR(__xludf.DUMMYFUNCTION("""COMPUTED_VALUE"""),"CUST2562")</f>
        <v>CUST2562</v>
      </c>
      <c r="B103" s="13">
        <f>SUMIFS('Order Data'!$D$2:$D$1001,'Order Data'!$B$2:$B$1001,A103)</f>
        <v>185</v>
      </c>
      <c r="C103" s="13" t="str">
        <f t="shared" si="1"/>
        <v>Low Value Customer</v>
      </c>
      <c r="D103" s="13">
        <f t="shared" si="2"/>
        <v>112</v>
      </c>
      <c r="E103" s="13"/>
      <c r="F103" s="13"/>
      <c r="G103" s="13"/>
      <c r="H103" s="13"/>
      <c r="I103" s="13"/>
      <c r="J103" s="13"/>
      <c r="K103" s="13"/>
      <c r="L103" s="13"/>
      <c r="M103" s="13"/>
      <c r="N103" s="13"/>
      <c r="O103" s="13"/>
      <c r="P103" s="13"/>
      <c r="Q103" s="13"/>
      <c r="R103" s="13"/>
      <c r="S103" s="13"/>
      <c r="T103" s="13"/>
      <c r="U103" s="13"/>
      <c r="V103" s="13"/>
      <c r="W103" s="13"/>
      <c r="X103" s="13"/>
      <c r="Y103" s="13"/>
    </row>
    <row r="104">
      <c r="A104" s="13" t="str">
        <f>IFERROR(__xludf.DUMMYFUNCTION("""COMPUTED_VALUE"""),"CUST5107")</f>
        <v>CUST5107</v>
      </c>
      <c r="B104" s="13">
        <f>SUMIFS('Order Data'!$D$2:$D$1001,'Order Data'!$B$2:$B$1001,A104)</f>
        <v>337.5</v>
      </c>
      <c r="C104" s="13" t="str">
        <f t="shared" si="1"/>
        <v>Low Value Customer</v>
      </c>
      <c r="D104" s="13">
        <f t="shared" si="2"/>
        <v>92</v>
      </c>
      <c r="E104" s="13"/>
      <c r="F104" s="13"/>
      <c r="G104" s="13"/>
      <c r="H104" s="13"/>
      <c r="I104" s="13"/>
      <c r="J104" s="13"/>
      <c r="K104" s="13"/>
      <c r="L104" s="13"/>
      <c r="M104" s="13"/>
      <c r="N104" s="13"/>
      <c r="O104" s="13"/>
      <c r="P104" s="13"/>
      <c r="Q104" s="13"/>
      <c r="R104" s="13"/>
      <c r="S104" s="13"/>
      <c r="T104" s="13"/>
      <c r="U104" s="13"/>
      <c r="V104" s="13"/>
      <c r="W104" s="13"/>
      <c r="X104" s="13"/>
      <c r="Y104" s="13"/>
    </row>
    <row r="105">
      <c r="A105" s="13" t="str">
        <f>IFERROR(__xludf.DUMMYFUNCTION("""COMPUTED_VALUE"""),"CUST2679")</f>
        <v>CUST2679</v>
      </c>
      <c r="B105" s="13">
        <f>SUMIFS('Order Data'!$D$2:$D$1001,'Order Data'!$B$2:$B$1001,A105)</f>
        <v>2035</v>
      </c>
      <c r="C105" s="13" t="str">
        <f t="shared" si="1"/>
        <v>High Value Customer</v>
      </c>
      <c r="D105" s="13">
        <f t="shared" si="2"/>
        <v>13</v>
      </c>
      <c r="E105" s="13"/>
      <c r="F105" s="13"/>
      <c r="G105" s="13"/>
      <c r="H105" s="13"/>
      <c r="I105" s="13"/>
      <c r="J105" s="13"/>
      <c r="K105" s="13"/>
      <c r="L105" s="13"/>
      <c r="M105" s="13"/>
      <c r="N105" s="13"/>
      <c r="O105" s="13"/>
      <c r="P105" s="13"/>
      <c r="Q105" s="13"/>
      <c r="R105" s="13"/>
      <c r="S105" s="13"/>
      <c r="T105" s="13"/>
      <c r="U105" s="13"/>
      <c r="V105" s="13"/>
      <c r="W105" s="13"/>
      <c r="X105" s="13"/>
      <c r="Y105" s="13"/>
    </row>
    <row r="106">
      <c r="A106" s="13" t="str">
        <f>IFERROR(__xludf.DUMMYFUNCTION("""COMPUTED_VALUE"""),"CUST8225")</f>
        <v>CUST8225</v>
      </c>
      <c r="B106" s="13">
        <f>SUMIFS('Order Data'!$D$2:$D$1001,'Order Data'!$B$2:$B$1001,A106)</f>
        <v>90</v>
      </c>
      <c r="C106" s="13" t="str">
        <f t="shared" si="1"/>
        <v>Low Value Customer</v>
      </c>
      <c r="D106" s="13">
        <f t="shared" si="2"/>
        <v>145</v>
      </c>
      <c r="E106" s="13"/>
      <c r="F106" s="13"/>
      <c r="G106" s="13"/>
      <c r="H106" s="13"/>
      <c r="I106" s="13"/>
      <c r="J106" s="13"/>
      <c r="K106" s="13"/>
      <c r="L106" s="13"/>
      <c r="M106" s="13"/>
      <c r="N106" s="13"/>
      <c r="O106" s="13"/>
      <c r="P106" s="13"/>
      <c r="Q106" s="13"/>
      <c r="R106" s="13"/>
      <c r="S106" s="13"/>
      <c r="T106" s="13"/>
      <c r="U106" s="13"/>
      <c r="V106" s="13"/>
      <c r="W106" s="13"/>
      <c r="X106" s="13"/>
      <c r="Y106" s="13"/>
    </row>
    <row r="107">
      <c r="A107" s="13" t="str">
        <f>IFERROR(__xludf.DUMMYFUNCTION("""COMPUTED_VALUE"""),"CUST4912")</f>
        <v>CUST4912</v>
      </c>
      <c r="B107" s="13">
        <f>SUMIFS('Order Data'!$D$2:$D$1001,'Order Data'!$B$2:$B$1001,A107)</f>
        <v>140</v>
      </c>
      <c r="C107" s="13" t="str">
        <f t="shared" si="1"/>
        <v>Low Value Customer</v>
      </c>
      <c r="D107" s="13">
        <f t="shared" si="2"/>
        <v>129</v>
      </c>
      <c r="E107" s="13"/>
      <c r="F107" s="13"/>
      <c r="G107" s="13"/>
      <c r="H107" s="13"/>
      <c r="I107" s="13"/>
      <c r="J107" s="13"/>
      <c r="K107" s="13"/>
      <c r="L107" s="13"/>
      <c r="M107" s="13"/>
      <c r="N107" s="13"/>
      <c r="O107" s="13"/>
      <c r="P107" s="13"/>
      <c r="Q107" s="13"/>
      <c r="R107" s="13"/>
      <c r="S107" s="13"/>
      <c r="T107" s="13"/>
      <c r="U107" s="13"/>
      <c r="V107" s="13"/>
      <c r="W107" s="13"/>
      <c r="X107" s="13"/>
      <c r="Y107" s="13"/>
    </row>
    <row r="108">
      <c r="A108" s="13" t="str">
        <f>IFERROR(__xludf.DUMMYFUNCTION("""COMPUTED_VALUE"""),"CUST3954")</f>
        <v>CUST3954</v>
      </c>
      <c r="B108" s="13">
        <f>SUMIFS('Order Data'!$D$2:$D$1001,'Order Data'!$B$2:$B$1001,A108)</f>
        <v>355</v>
      </c>
      <c r="C108" s="13" t="str">
        <f t="shared" si="1"/>
        <v>Low Value Customer</v>
      </c>
      <c r="D108" s="13">
        <f t="shared" si="2"/>
        <v>89</v>
      </c>
      <c r="E108" s="13"/>
      <c r="F108" s="13"/>
      <c r="G108" s="13"/>
      <c r="H108" s="13"/>
      <c r="I108" s="13"/>
      <c r="J108" s="13"/>
      <c r="K108" s="13"/>
      <c r="L108" s="13"/>
      <c r="M108" s="13"/>
      <c r="N108" s="13"/>
      <c r="O108" s="13"/>
      <c r="P108" s="13"/>
      <c r="Q108" s="13"/>
      <c r="R108" s="13"/>
      <c r="S108" s="13"/>
      <c r="T108" s="13"/>
      <c r="U108" s="13"/>
      <c r="V108" s="13"/>
      <c r="W108" s="13"/>
      <c r="X108" s="13"/>
      <c r="Y108" s="13"/>
    </row>
    <row r="109">
      <c r="A109" s="13" t="str">
        <f>IFERROR(__xludf.DUMMYFUNCTION("""COMPUTED_VALUE"""),"CUST7334")</f>
        <v>CUST7334</v>
      </c>
      <c r="B109" s="13">
        <f>SUMIFS('Order Data'!$D$2:$D$1001,'Order Data'!$B$2:$B$1001,A109)</f>
        <v>120</v>
      </c>
      <c r="C109" s="13" t="str">
        <f t="shared" si="1"/>
        <v>Low Value Customer</v>
      </c>
      <c r="D109" s="13">
        <f t="shared" si="2"/>
        <v>133</v>
      </c>
      <c r="E109" s="13"/>
      <c r="F109" s="13"/>
      <c r="G109" s="13"/>
      <c r="H109" s="13"/>
      <c r="I109" s="13"/>
      <c r="J109" s="13"/>
      <c r="K109" s="13"/>
      <c r="L109" s="13"/>
      <c r="M109" s="13"/>
      <c r="N109" s="13"/>
      <c r="O109" s="13"/>
      <c r="P109" s="13"/>
      <c r="Q109" s="13"/>
      <c r="R109" s="13"/>
      <c r="S109" s="13"/>
      <c r="T109" s="13"/>
      <c r="U109" s="13"/>
      <c r="V109" s="13"/>
      <c r="W109" s="13"/>
      <c r="X109" s="13"/>
      <c r="Y109" s="13"/>
    </row>
    <row r="110">
      <c r="A110" s="13" t="str">
        <f>IFERROR(__xludf.DUMMYFUNCTION("""COMPUTED_VALUE"""),"CUST3634")</f>
        <v>CUST3634</v>
      </c>
      <c r="B110" s="13">
        <f>SUMIFS('Order Data'!$D$2:$D$1001,'Order Data'!$B$2:$B$1001,A110)</f>
        <v>70</v>
      </c>
      <c r="C110" s="13" t="str">
        <f t="shared" si="1"/>
        <v>Low Value Customer</v>
      </c>
      <c r="D110" s="13">
        <f t="shared" si="2"/>
        <v>150</v>
      </c>
      <c r="E110" s="13"/>
      <c r="F110" s="13"/>
      <c r="G110" s="13"/>
      <c r="H110" s="13"/>
      <c r="I110" s="13"/>
      <c r="J110" s="13"/>
      <c r="K110" s="13"/>
      <c r="L110" s="13"/>
      <c r="M110" s="13"/>
      <c r="N110" s="13"/>
      <c r="O110" s="13"/>
      <c r="P110" s="13"/>
      <c r="Q110" s="13"/>
      <c r="R110" s="13"/>
      <c r="S110" s="13"/>
      <c r="T110" s="13"/>
      <c r="U110" s="13"/>
      <c r="V110" s="13"/>
      <c r="W110" s="13"/>
      <c r="X110" s="13"/>
      <c r="Y110" s="13"/>
    </row>
    <row r="111">
      <c r="A111" s="13" t="str">
        <f>IFERROR(__xludf.DUMMYFUNCTION("""COMPUTED_VALUE"""),"CUST6210")</f>
        <v>CUST6210</v>
      </c>
      <c r="B111" s="13">
        <f>SUMIFS('Order Data'!$D$2:$D$1001,'Order Data'!$B$2:$B$1001,A111)</f>
        <v>1912.5</v>
      </c>
      <c r="C111" s="13" t="str">
        <f t="shared" si="1"/>
        <v>High Value Customer</v>
      </c>
      <c r="D111" s="13">
        <f t="shared" si="2"/>
        <v>19</v>
      </c>
      <c r="E111" s="13"/>
      <c r="F111" s="13"/>
      <c r="G111" s="13"/>
      <c r="H111" s="13"/>
      <c r="I111" s="13"/>
      <c r="J111" s="13"/>
      <c r="K111" s="13"/>
      <c r="L111" s="13"/>
      <c r="M111" s="13"/>
      <c r="N111" s="13"/>
      <c r="O111" s="13"/>
      <c r="P111" s="13"/>
      <c r="Q111" s="13"/>
      <c r="R111" s="13"/>
      <c r="S111" s="13"/>
      <c r="T111" s="13"/>
      <c r="U111" s="13"/>
      <c r="V111" s="13"/>
      <c r="W111" s="13"/>
      <c r="X111" s="13"/>
      <c r="Y111" s="13"/>
    </row>
    <row r="112">
      <c r="A112" s="13" t="str">
        <f>IFERROR(__xludf.DUMMYFUNCTION("""COMPUTED_VALUE"""),"CUST6327")</f>
        <v>CUST6327</v>
      </c>
      <c r="B112" s="13">
        <f>SUMIFS('Order Data'!$D$2:$D$1001,'Order Data'!$B$2:$B$1001,A112)</f>
        <v>1772.5</v>
      </c>
      <c r="C112" s="13" t="str">
        <f t="shared" si="1"/>
        <v>High Value Customer</v>
      </c>
      <c r="D112" s="13">
        <f t="shared" si="2"/>
        <v>22</v>
      </c>
      <c r="E112" s="13"/>
      <c r="F112" s="13"/>
      <c r="G112" s="13"/>
      <c r="H112" s="13"/>
      <c r="I112" s="13"/>
      <c r="J112" s="13"/>
      <c r="K112" s="13"/>
      <c r="L112" s="13"/>
      <c r="M112" s="13"/>
      <c r="N112" s="13"/>
      <c r="O112" s="13"/>
      <c r="P112" s="13"/>
      <c r="Q112" s="13"/>
      <c r="R112" s="13"/>
      <c r="S112" s="13"/>
      <c r="T112" s="13"/>
      <c r="U112" s="13"/>
      <c r="V112" s="13"/>
      <c r="W112" s="13"/>
      <c r="X112" s="13"/>
      <c r="Y112" s="13"/>
    </row>
    <row r="113">
      <c r="A113" s="13" t="str">
        <f>IFERROR(__xludf.DUMMYFUNCTION("""COMPUTED_VALUE"""),"CUST4475")</f>
        <v>CUST4475</v>
      </c>
      <c r="B113" s="13">
        <f>SUMIFS('Order Data'!$D$2:$D$1001,'Order Data'!$B$2:$B$1001,A113)</f>
        <v>642.5</v>
      </c>
      <c r="C113" s="13" t="str">
        <f t="shared" si="1"/>
        <v>Low Value Customer</v>
      </c>
      <c r="D113" s="13">
        <f t="shared" si="2"/>
        <v>66</v>
      </c>
      <c r="E113" s="13"/>
      <c r="F113" s="13"/>
      <c r="G113" s="13"/>
      <c r="H113" s="13"/>
      <c r="I113" s="13"/>
      <c r="J113" s="13"/>
      <c r="K113" s="13"/>
      <c r="L113" s="13"/>
      <c r="M113" s="13"/>
      <c r="N113" s="13"/>
      <c r="O113" s="13"/>
      <c r="P113" s="13"/>
      <c r="Q113" s="13"/>
      <c r="R113" s="13"/>
      <c r="S113" s="13"/>
      <c r="T113" s="13"/>
      <c r="U113" s="13"/>
      <c r="V113" s="13"/>
      <c r="W113" s="13"/>
      <c r="X113" s="13"/>
      <c r="Y113" s="13"/>
    </row>
    <row r="114">
      <c r="A114" s="13" t="str">
        <f>IFERROR(__xludf.DUMMYFUNCTION("""COMPUTED_VALUE"""),"CUST2468")</f>
        <v>CUST2468</v>
      </c>
      <c r="B114" s="13">
        <f>SUMIFS('Order Data'!$D$2:$D$1001,'Order Data'!$B$2:$B$1001,A114)</f>
        <v>140</v>
      </c>
      <c r="C114" s="13" t="str">
        <f t="shared" si="1"/>
        <v>Low Value Customer</v>
      </c>
      <c r="D114" s="13">
        <f t="shared" si="2"/>
        <v>129</v>
      </c>
      <c r="E114" s="13"/>
      <c r="F114" s="13"/>
      <c r="G114" s="13"/>
      <c r="H114" s="13"/>
      <c r="I114" s="13"/>
      <c r="J114" s="13"/>
      <c r="K114" s="13"/>
      <c r="L114" s="13"/>
      <c r="M114" s="13"/>
      <c r="N114" s="13"/>
      <c r="O114" s="13"/>
      <c r="P114" s="13"/>
      <c r="Q114" s="13"/>
      <c r="R114" s="13"/>
      <c r="S114" s="13"/>
      <c r="T114" s="13"/>
      <c r="U114" s="13"/>
      <c r="V114" s="13"/>
      <c r="W114" s="13"/>
      <c r="X114" s="13"/>
      <c r="Y114" s="13"/>
    </row>
    <row r="115">
      <c r="A115" s="13" t="str">
        <f>IFERROR(__xludf.DUMMYFUNCTION("""COMPUTED_VALUE"""),"CUST6420")</f>
        <v>CUST6420</v>
      </c>
      <c r="B115" s="13">
        <f>SUMIFS('Order Data'!$D$2:$D$1001,'Order Data'!$B$2:$B$1001,A115)</f>
        <v>110</v>
      </c>
      <c r="C115" s="13" t="str">
        <f t="shared" si="1"/>
        <v>Low Value Customer</v>
      </c>
      <c r="D115" s="13">
        <f t="shared" si="2"/>
        <v>134</v>
      </c>
      <c r="E115" s="13"/>
      <c r="F115" s="13"/>
      <c r="G115" s="13"/>
      <c r="H115" s="13"/>
      <c r="I115" s="13"/>
      <c r="J115" s="13"/>
      <c r="K115" s="13"/>
      <c r="L115" s="13"/>
      <c r="M115" s="13"/>
      <c r="N115" s="13"/>
      <c r="O115" s="13"/>
      <c r="P115" s="13"/>
      <c r="Q115" s="13"/>
      <c r="R115" s="13"/>
      <c r="S115" s="13"/>
      <c r="T115" s="13"/>
      <c r="U115" s="13"/>
      <c r="V115" s="13"/>
      <c r="W115" s="13"/>
      <c r="X115" s="13"/>
      <c r="Y115" s="13"/>
    </row>
    <row r="116">
      <c r="A116" s="13" t="str">
        <f>IFERROR(__xludf.DUMMYFUNCTION("""COMPUTED_VALUE"""),"CUST4029")</f>
        <v>CUST4029</v>
      </c>
      <c r="B116" s="13">
        <f>SUMIFS('Order Data'!$D$2:$D$1001,'Order Data'!$B$2:$B$1001,A116)</f>
        <v>165</v>
      </c>
      <c r="C116" s="13" t="str">
        <f t="shared" si="1"/>
        <v>Low Value Customer</v>
      </c>
      <c r="D116" s="13">
        <f t="shared" si="2"/>
        <v>123</v>
      </c>
      <c r="E116" s="13"/>
      <c r="F116" s="13"/>
      <c r="G116" s="13"/>
      <c r="H116" s="13"/>
      <c r="I116" s="13"/>
      <c r="J116" s="13"/>
      <c r="K116" s="13"/>
      <c r="L116" s="13"/>
      <c r="M116" s="13"/>
      <c r="N116" s="13"/>
      <c r="O116" s="13"/>
      <c r="P116" s="13"/>
      <c r="Q116" s="13"/>
      <c r="R116" s="13"/>
      <c r="S116" s="13"/>
      <c r="T116" s="13"/>
      <c r="U116" s="13"/>
      <c r="V116" s="13"/>
      <c r="W116" s="13"/>
      <c r="X116" s="13"/>
      <c r="Y116" s="13"/>
    </row>
    <row r="117">
      <c r="A117" s="13" t="str">
        <f>IFERROR(__xludf.DUMMYFUNCTION("""COMPUTED_VALUE"""),"CUST7437")</f>
        <v>CUST7437</v>
      </c>
      <c r="B117" s="13">
        <f>SUMIFS('Order Data'!$D$2:$D$1001,'Order Data'!$B$2:$B$1001,A117)</f>
        <v>90</v>
      </c>
      <c r="C117" s="13" t="str">
        <f t="shared" si="1"/>
        <v>Low Value Customer</v>
      </c>
      <c r="D117" s="13">
        <f t="shared" si="2"/>
        <v>145</v>
      </c>
      <c r="E117" s="13"/>
      <c r="F117" s="13"/>
      <c r="G117" s="13"/>
      <c r="H117" s="13"/>
      <c r="I117" s="13"/>
      <c r="J117" s="13"/>
      <c r="K117" s="13"/>
      <c r="L117" s="13"/>
      <c r="M117" s="13"/>
      <c r="N117" s="13"/>
      <c r="O117" s="13"/>
      <c r="P117" s="13"/>
      <c r="Q117" s="13"/>
      <c r="R117" s="13"/>
      <c r="S117" s="13"/>
      <c r="T117" s="13"/>
      <c r="U117" s="13"/>
      <c r="V117" s="13"/>
      <c r="W117" s="13"/>
      <c r="X117" s="13"/>
      <c r="Y117" s="13"/>
    </row>
    <row r="118">
      <c r="A118" s="13" t="str">
        <f>IFERROR(__xludf.DUMMYFUNCTION("""COMPUTED_VALUE"""),"CUST2337")</f>
        <v>CUST2337</v>
      </c>
      <c r="B118" s="13">
        <f>SUMIFS('Order Data'!$D$2:$D$1001,'Order Data'!$B$2:$B$1001,A118)</f>
        <v>52.5</v>
      </c>
      <c r="C118" s="13" t="str">
        <f t="shared" si="1"/>
        <v>Low Value Customer</v>
      </c>
      <c r="D118" s="13">
        <f t="shared" si="2"/>
        <v>155</v>
      </c>
      <c r="E118" s="13"/>
      <c r="F118" s="13"/>
      <c r="G118" s="13"/>
      <c r="H118" s="13"/>
      <c r="I118" s="13"/>
      <c r="J118" s="13"/>
      <c r="K118" s="13"/>
      <c r="L118" s="13"/>
      <c r="M118" s="13"/>
      <c r="N118" s="13"/>
      <c r="O118" s="13"/>
      <c r="P118" s="13"/>
      <c r="Q118" s="13"/>
      <c r="R118" s="13"/>
      <c r="S118" s="13"/>
      <c r="T118" s="13"/>
      <c r="U118" s="13"/>
      <c r="V118" s="13"/>
      <c r="W118" s="13"/>
      <c r="X118" s="13"/>
      <c r="Y118" s="13"/>
    </row>
    <row r="119">
      <c r="A119" s="13" t="str">
        <f>IFERROR(__xludf.DUMMYFUNCTION("""COMPUTED_VALUE"""),"CUST4178")</f>
        <v>CUST4178</v>
      </c>
      <c r="B119" s="13">
        <f>SUMIFS('Order Data'!$D$2:$D$1001,'Order Data'!$B$2:$B$1001,A119)</f>
        <v>185</v>
      </c>
      <c r="C119" s="13" t="str">
        <f t="shared" si="1"/>
        <v>Low Value Customer</v>
      </c>
      <c r="D119" s="13">
        <f t="shared" si="2"/>
        <v>112</v>
      </c>
      <c r="E119" s="13"/>
      <c r="F119" s="13"/>
      <c r="G119" s="13"/>
      <c r="H119" s="13"/>
      <c r="I119" s="13"/>
      <c r="J119" s="13"/>
      <c r="K119" s="13"/>
      <c r="L119" s="13"/>
      <c r="M119" s="13"/>
      <c r="N119" s="13"/>
      <c r="O119" s="13"/>
      <c r="P119" s="13"/>
      <c r="Q119" s="13"/>
      <c r="R119" s="13"/>
      <c r="S119" s="13"/>
      <c r="T119" s="13"/>
      <c r="U119" s="13"/>
      <c r="V119" s="13"/>
      <c r="W119" s="13"/>
      <c r="X119" s="13"/>
      <c r="Y119" s="13"/>
    </row>
    <row r="120">
      <c r="A120" s="13" t="str">
        <f>IFERROR(__xludf.DUMMYFUNCTION("""COMPUTED_VALUE"""),"CUST9368")</f>
        <v>CUST9368</v>
      </c>
      <c r="B120" s="13">
        <f>SUMIFS('Order Data'!$D$2:$D$1001,'Order Data'!$B$2:$B$1001,A120)</f>
        <v>172.5</v>
      </c>
      <c r="C120" s="13" t="str">
        <f t="shared" si="1"/>
        <v>Low Value Customer</v>
      </c>
      <c r="D120" s="13">
        <f t="shared" si="2"/>
        <v>121</v>
      </c>
      <c r="E120" s="13"/>
      <c r="F120" s="13"/>
      <c r="G120" s="13"/>
      <c r="H120" s="13"/>
      <c r="I120" s="13"/>
      <c r="J120" s="13"/>
      <c r="K120" s="13"/>
      <c r="L120" s="13"/>
      <c r="M120" s="13"/>
      <c r="N120" s="13"/>
      <c r="O120" s="13"/>
      <c r="P120" s="13"/>
      <c r="Q120" s="13"/>
      <c r="R120" s="13"/>
      <c r="S120" s="13"/>
      <c r="T120" s="13"/>
      <c r="U120" s="13"/>
      <c r="V120" s="13"/>
      <c r="W120" s="13"/>
      <c r="X120" s="13"/>
      <c r="Y120" s="13"/>
    </row>
    <row r="121">
      <c r="A121" s="13" t="str">
        <f>IFERROR(__xludf.DUMMYFUNCTION("""COMPUTED_VALUE"""),"CUST4982")</f>
        <v>CUST4982</v>
      </c>
      <c r="B121" s="13">
        <f>SUMIFS('Order Data'!$D$2:$D$1001,'Order Data'!$B$2:$B$1001,A121)</f>
        <v>1547.5</v>
      </c>
      <c r="C121" s="13" t="str">
        <f t="shared" si="1"/>
        <v>High Value Customer</v>
      </c>
      <c r="D121" s="13">
        <f t="shared" si="2"/>
        <v>26</v>
      </c>
      <c r="E121" s="13"/>
      <c r="F121" s="13"/>
      <c r="G121" s="13"/>
      <c r="H121" s="13"/>
      <c r="I121" s="13"/>
      <c r="J121" s="13"/>
      <c r="K121" s="13"/>
      <c r="L121" s="13"/>
      <c r="M121" s="13"/>
      <c r="N121" s="13"/>
      <c r="O121" s="13"/>
      <c r="P121" s="13"/>
      <c r="Q121" s="13"/>
      <c r="R121" s="13"/>
      <c r="S121" s="13"/>
      <c r="T121" s="13"/>
      <c r="U121" s="13"/>
      <c r="V121" s="13"/>
      <c r="W121" s="13"/>
      <c r="X121" s="13"/>
      <c r="Y121" s="13"/>
    </row>
    <row r="122">
      <c r="A122" s="13" t="str">
        <f>IFERROR(__xludf.DUMMYFUNCTION("""COMPUTED_VALUE"""),"CUST7606")</f>
        <v>CUST7606</v>
      </c>
      <c r="B122" s="13">
        <f>SUMIFS('Order Data'!$D$2:$D$1001,'Order Data'!$B$2:$B$1001,A122)</f>
        <v>52.5</v>
      </c>
      <c r="C122" s="13" t="str">
        <f t="shared" si="1"/>
        <v>Low Value Customer</v>
      </c>
      <c r="D122" s="13">
        <f t="shared" si="2"/>
        <v>155</v>
      </c>
      <c r="E122" s="13"/>
      <c r="F122" s="13"/>
      <c r="G122" s="13"/>
      <c r="H122" s="13"/>
      <c r="I122" s="13"/>
      <c r="J122" s="13"/>
      <c r="K122" s="13"/>
      <c r="L122" s="13"/>
      <c r="M122" s="13"/>
      <c r="N122" s="13"/>
      <c r="O122" s="13"/>
      <c r="P122" s="13"/>
      <c r="Q122" s="13"/>
      <c r="R122" s="13"/>
      <c r="S122" s="13"/>
      <c r="T122" s="13"/>
      <c r="U122" s="13"/>
      <c r="V122" s="13"/>
      <c r="W122" s="13"/>
      <c r="X122" s="13"/>
      <c r="Y122" s="13"/>
    </row>
    <row r="123">
      <c r="A123" s="13" t="str">
        <f>IFERROR(__xludf.DUMMYFUNCTION("""COMPUTED_VALUE"""),"CUST5488")</f>
        <v>CUST5488</v>
      </c>
      <c r="B123" s="13">
        <f>SUMIFS('Order Data'!$D$2:$D$1001,'Order Data'!$B$2:$B$1001,A123)</f>
        <v>200</v>
      </c>
      <c r="C123" s="13" t="str">
        <f t="shared" si="1"/>
        <v>Low Value Customer</v>
      </c>
      <c r="D123" s="13">
        <f t="shared" si="2"/>
        <v>105</v>
      </c>
      <c r="E123" s="13"/>
      <c r="F123" s="13"/>
      <c r="G123" s="13"/>
      <c r="H123" s="13"/>
      <c r="I123" s="13"/>
      <c r="J123" s="13"/>
      <c r="K123" s="13"/>
      <c r="L123" s="13"/>
      <c r="M123" s="13"/>
      <c r="N123" s="13"/>
      <c r="O123" s="13"/>
      <c r="P123" s="13"/>
      <c r="Q123" s="13"/>
      <c r="R123" s="13"/>
      <c r="S123" s="13"/>
      <c r="T123" s="13"/>
      <c r="U123" s="13"/>
      <c r="V123" s="13"/>
      <c r="W123" s="13"/>
      <c r="X123" s="13"/>
      <c r="Y123" s="13"/>
    </row>
    <row r="124">
      <c r="A124" s="13" t="str">
        <f>IFERROR(__xludf.DUMMYFUNCTION("""COMPUTED_VALUE"""),"CUST4788")</f>
        <v>CUST4788</v>
      </c>
      <c r="B124" s="13">
        <f>SUMIFS('Order Data'!$D$2:$D$1001,'Order Data'!$B$2:$B$1001,A124)</f>
        <v>170</v>
      </c>
      <c r="C124" s="13" t="str">
        <f t="shared" si="1"/>
        <v>Low Value Customer</v>
      </c>
      <c r="D124" s="13">
        <f t="shared" si="2"/>
        <v>122</v>
      </c>
      <c r="E124" s="13"/>
      <c r="F124" s="13"/>
      <c r="G124" s="13"/>
      <c r="H124" s="13"/>
      <c r="I124" s="13"/>
      <c r="J124" s="13"/>
      <c r="K124" s="13"/>
      <c r="L124" s="13"/>
      <c r="M124" s="13"/>
      <c r="N124" s="13"/>
      <c r="O124" s="13"/>
      <c r="P124" s="13"/>
      <c r="Q124" s="13"/>
      <c r="R124" s="13"/>
      <c r="S124" s="13"/>
      <c r="T124" s="13"/>
      <c r="U124" s="13"/>
      <c r="V124" s="13"/>
      <c r="W124" s="13"/>
      <c r="X124" s="13"/>
      <c r="Y124" s="13"/>
    </row>
    <row r="125">
      <c r="A125" s="13" t="str">
        <f>IFERROR(__xludf.DUMMYFUNCTION("""COMPUTED_VALUE"""),"CUST8484")</f>
        <v>CUST8484</v>
      </c>
      <c r="B125" s="13">
        <f>SUMIFS('Order Data'!$D$2:$D$1001,'Order Data'!$B$2:$B$1001,A125)</f>
        <v>1505</v>
      </c>
      <c r="C125" s="13" t="str">
        <f t="shared" si="1"/>
        <v>High Value Customer</v>
      </c>
      <c r="D125" s="13">
        <f t="shared" si="2"/>
        <v>30</v>
      </c>
      <c r="E125" s="13"/>
      <c r="F125" s="13"/>
      <c r="G125" s="13"/>
      <c r="H125" s="13"/>
      <c r="I125" s="13"/>
      <c r="J125" s="13"/>
      <c r="K125" s="13"/>
      <c r="L125" s="13"/>
      <c r="M125" s="13"/>
      <c r="N125" s="13"/>
      <c r="O125" s="13"/>
      <c r="P125" s="13"/>
      <c r="Q125" s="13"/>
      <c r="R125" s="13"/>
      <c r="S125" s="13"/>
      <c r="T125" s="13"/>
      <c r="U125" s="13"/>
      <c r="V125" s="13"/>
      <c r="W125" s="13"/>
      <c r="X125" s="13"/>
      <c r="Y125" s="13"/>
    </row>
    <row r="126">
      <c r="A126" s="13" t="str">
        <f>IFERROR(__xludf.DUMMYFUNCTION("""COMPUTED_VALUE"""),"CUST6963")</f>
        <v>CUST6963</v>
      </c>
      <c r="B126" s="13">
        <f>SUMIFS('Order Data'!$D$2:$D$1001,'Order Data'!$B$2:$B$1001,A126)</f>
        <v>110</v>
      </c>
      <c r="C126" s="13" t="str">
        <f t="shared" si="1"/>
        <v>Low Value Customer</v>
      </c>
      <c r="D126" s="13">
        <f t="shared" si="2"/>
        <v>134</v>
      </c>
      <c r="E126" s="13"/>
      <c r="F126" s="13"/>
      <c r="G126" s="13"/>
      <c r="H126" s="13"/>
      <c r="I126" s="13"/>
      <c r="J126" s="13"/>
      <c r="K126" s="13"/>
      <c r="L126" s="13"/>
      <c r="M126" s="13"/>
      <c r="N126" s="13"/>
      <c r="O126" s="13"/>
      <c r="P126" s="13"/>
      <c r="Q126" s="13"/>
      <c r="R126" s="13"/>
      <c r="S126" s="13"/>
      <c r="T126" s="13"/>
      <c r="U126" s="13"/>
      <c r="V126" s="13"/>
      <c r="W126" s="13"/>
      <c r="X126" s="13"/>
      <c r="Y126" s="13"/>
    </row>
    <row r="127">
      <c r="A127" s="13" t="str">
        <f>IFERROR(__xludf.DUMMYFUNCTION("""COMPUTED_VALUE"""),"CUST4765")</f>
        <v>CUST4765</v>
      </c>
      <c r="B127" s="13">
        <f>SUMIFS('Order Data'!$D$2:$D$1001,'Order Data'!$B$2:$B$1001,A127)</f>
        <v>105</v>
      </c>
      <c r="C127" s="13" t="str">
        <f t="shared" si="1"/>
        <v>Low Value Customer</v>
      </c>
      <c r="D127" s="13">
        <f t="shared" si="2"/>
        <v>137</v>
      </c>
      <c r="E127" s="13"/>
      <c r="F127" s="13"/>
      <c r="G127" s="13"/>
      <c r="H127" s="13"/>
      <c r="I127" s="13"/>
      <c r="J127" s="13"/>
      <c r="K127" s="13"/>
      <c r="L127" s="13"/>
      <c r="M127" s="13"/>
      <c r="N127" s="13"/>
      <c r="O127" s="13"/>
      <c r="P127" s="13"/>
      <c r="Q127" s="13"/>
      <c r="R127" s="13"/>
      <c r="S127" s="13"/>
      <c r="T127" s="13"/>
      <c r="U127" s="13"/>
      <c r="V127" s="13"/>
      <c r="W127" s="13"/>
      <c r="X127" s="13"/>
      <c r="Y127" s="13"/>
    </row>
    <row r="128">
      <c r="A128" s="13" t="str">
        <f>IFERROR(__xludf.DUMMYFUNCTION("""COMPUTED_VALUE"""),"CUST1514")</f>
        <v>CUST1514</v>
      </c>
      <c r="B128" s="13">
        <f>SUMIFS('Order Data'!$D$2:$D$1001,'Order Data'!$B$2:$B$1001,A128)</f>
        <v>540</v>
      </c>
      <c r="C128" s="13" t="str">
        <f t="shared" si="1"/>
        <v>Low Value Customer</v>
      </c>
      <c r="D128" s="13">
        <f t="shared" si="2"/>
        <v>74</v>
      </c>
      <c r="E128" s="13"/>
      <c r="F128" s="13"/>
      <c r="G128" s="13"/>
      <c r="H128" s="13"/>
      <c r="I128" s="13"/>
      <c r="J128" s="13"/>
      <c r="K128" s="13"/>
      <c r="L128" s="13"/>
      <c r="M128" s="13"/>
      <c r="N128" s="13"/>
      <c r="O128" s="13"/>
      <c r="P128" s="13"/>
      <c r="Q128" s="13"/>
      <c r="R128" s="13"/>
      <c r="S128" s="13"/>
      <c r="T128" s="13"/>
      <c r="U128" s="13"/>
      <c r="V128" s="13"/>
      <c r="W128" s="13"/>
      <c r="X128" s="13"/>
      <c r="Y128" s="13"/>
    </row>
    <row r="129">
      <c r="A129" s="13" t="str">
        <f>IFERROR(__xludf.DUMMYFUNCTION("""COMPUTED_VALUE"""),"CUST5687")</f>
        <v>CUST5687</v>
      </c>
      <c r="B129" s="13">
        <f>SUMIFS('Order Data'!$D$2:$D$1001,'Order Data'!$B$2:$B$1001,A129)</f>
        <v>380</v>
      </c>
      <c r="C129" s="13" t="str">
        <f t="shared" si="1"/>
        <v>Low Value Customer</v>
      </c>
      <c r="D129" s="13">
        <f t="shared" si="2"/>
        <v>87</v>
      </c>
      <c r="E129" s="13"/>
      <c r="F129" s="13"/>
      <c r="G129" s="13"/>
      <c r="H129" s="13"/>
      <c r="I129" s="13"/>
      <c r="J129" s="13"/>
      <c r="K129" s="13"/>
      <c r="L129" s="13"/>
      <c r="M129" s="13"/>
      <c r="N129" s="13"/>
      <c r="O129" s="13"/>
      <c r="P129" s="13"/>
      <c r="Q129" s="13"/>
      <c r="R129" s="13"/>
      <c r="S129" s="13"/>
      <c r="T129" s="13"/>
      <c r="U129" s="13"/>
      <c r="V129" s="13"/>
      <c r="W129" s="13"/>
      <c r="X129" s="13"/>
      <c r="Y129" s="13"/>
    </row>
    <row r="130">
      <c r="A130" s="13" t="str">
        <f>IFERROR(__xludf.DUMMYFUNCTION("""COMPUTED_VALUE"""),"CUST7984")</f>
        <v>CUST7984</v>
      </c>
      <c r="B130" s="13">
        <f>SUMIFS('Order Data'!$D$2:$D$1001,'Order Data'!$B$2:$B$1001,A130)</f>
        <v>1142.5</v>
      </c>
      <c r="C130" s="13" t="str">
        <f t="shared" si="1"/>
        <v>Low Value Customer</v>
      </c>
      <c r="D130" s="13">
        <f t="shared" si="2"/>
        <v>49</v>
      </c>
      <c r="E130" s="13"/>
      <c r="F130" s="13"/>
      <c r="G130" s="13"/>
      <c r="H130" s="13"/>
      <c r="I130" s="13"/>
      <c r="J130" s="13"/>
      <c r="K130" s="13"/>
      <c r="L130" s="13"/>
      <c r="M130" s="13"/>
      <c r="N130" s="13"/>
      <c r="O130" s="13"/>
      <c r="P130" s="13"/>
      <c r="Q130" s="13"/>
      <c r="R130" s="13"/>
      <c r="S130" s="13"/>
      <c r="T130" s="13"/>
      <c r="U130" s="13"/>
      <c r="V130" s="13"/>
      <c r="W130" s="13"/>
      <c r="X130" s="13"/>
      <c r="Y130" s="13"/>
    </row>
    <row r="131">
      <c r="A131" s="13" t="str">
        <f>IFERROR(__xludf.DUMMYFUNCTION("""COMPUTED_VALUE"""),"CUST3267")</f>
        <v>CUST3267</v>
      </c>
      <c r="B131" s="13">
        <f>SUMIFS('Order Data'!$D$2:$D$1001,'Order Data'!$B$2:$B$1001,A131)</f>
        <v>410</v>
      </c>
      <c r="C131" s="13" t="str">
        <f t="shared" si="1"/>
        <v>Low Value Customer</v>
      </c>
      <c r="D131" s="13">
        <f t="shared" si="2"/>
        <v>81</v>
      </c>
      <c r="E131" s="13"/>
      <c r="F131" s="13"/>
      <c r="G131" s="13"/>
      <c r="H131" s="13"/>
      <c r="I131" s="13"/>
      <c r="J131" s="13"/>
      <c r="K131" s="13"/>
      <c r="L131" s="13"/>
      <c r="M131" s="13"/>
      <c r="N131" s="13"/>
      <c r="O131" s="13"/>
      <c r="P131" s="13"/>
      <c r="Q131" s="13"/>
      <c r="R131" s="13"/>
      <c r="S131" s="13"/>
      <c r="T131" s="13"/>
      <c r="U131" s="13"/>
      <c r="V131" s="13"/>
      <c r="W131" s="13"/>
      <c r="X131" s="13"/>
      <c r="Y131" s="13"/>
    </row>
    <row r="132">
      <c r="A132" s="13" t="str">
        <f>IFERROR(__xludf.DUMMYFUNCTION("""COMPUTED_VALUE"""),"CUST8622")</f>
        <v>CUST8622</v>
      </c>
      <c r="B132" s="13">
        <f>SUMIFS('Order Data'!$D$2:$D$1001,'Order Data'!$B$2:$B$1001,A132)</f>
        <v>620</v>
      </c>
      <c r="C132" s="13" t="str">
        <f t="shared" si="1"/>
        <v>Low Value Customer</v>
      </c>
      <c r="D132" s="13">
        <f t="shared" si="2"/>
        <v>68</v>
      </c>
      <c r="E132" s="13"/>
      <c r="F132" s="13"/>
      <c r="G132" s="13"/>
      <c r="H132" s="13"/>
      <c r="I132" s="13"/>
      <c r="J132" s="13"/>
      <c r="K132" s="13"/>
      <c r="L132" s="13"/>
      <c r="M132" s="13"/>
      <c r="N132" s="13"/>
      <c r="O132" s="13"/>
      <c r="P132" s="13"/>
      <c r="Q132" s="13"/>
      <c r="R132" s="13"/>
      <c r="S132" s="13"/>
      <c r="T132" s="13"/>
      <c r="U132" s="13"/>
      <c r="V132" s="13"/>
      <c r="W132" s="13"/>
      <c r="X132" s="13"/>
      <c r="Y132" s="13"/>
    </row>
    <row r="133">
      <c r="A133" s="13" t="str">
        <f>IFERROR(__xludf.DUMMYFUNCTION("""COMPUTED_VALUE"""),"CUST2391")</f>
        <v>CUST2391</v>
      </c>
      <c r="B133" s="13">
        <f>SUMIFS('Order Data'!$D$2:$D$1001,'Order Data'!$B$2:$B$1001,A133)</f>
        <v>620</v>
      </c>
      <c r="C133" s="13" t="str">
        <f t="shared" si="1"/>
        <v>Low Value Customer</v>
      </c>
      <c r="D133" s="13">
        <f t="shared" si="2"/>
        <v>68</v>
      </c>
      <c r="E133" s="13"/>
      <c r="F133" s="13"/>
      <c r="G133" s="13"/>
      <c r="H133" s="13"/>
      <c r="I133" s="13"/>
      <c r="J133" s="13"/>
      <c r="K133" s="13"/>
      <c r="L133" s="13"/>
      <c r="M133" s="13"/>
      <c r="N133" s="13"/>
      <c r="O133" s="13"/>
      <c r="P133" s="13"/>
      <c r="Q133" s="13"/>
      <c r="R133" s="13"/>
      <c r="S133" s="13"/>
      <c r="T133" s="13"/>
      <c r="U133" s="13"/>
      <c r="V133" s="13"/>
      <c r="W133" s="13"/>
      <c r="X133" s="13"/>
      <c r="Y133" s="13"/>
    </row>
    <row r="134">
      <c r="A134" s="13" t="str">
        <f>IFERROR(__xludf.DUMMYFUNCTION("""COMPUTED_VALUE"""),"CUST7862")</f>
        <v>CUST7862</v>
      </c>
      <c r="B134" s="13">
        <f>SUMIFS('Order Data'!$D$2:$D$1001,'Order Data'!$B$2:$B$1001,A134)</f>
        <v>1155</v>
      </c>
      <c r="C134" s="13" t="str">
        <f t="shared" si="1"/>
        <v>Low Value Customer</v>
      </c>
      <c r="D134" s="13">
        <f t="shared" si="2"/>
        <v>48</v>
      </c>
      <c r="E134" s="13"/>
      <c r="F134" s="13"/>
      <c r="G134" s="13"/>
      <c r="H134" s="13"/>
      <c r="I134" s="13"/>
      <c r="J134" s="13"/>
      <c r="K134" s="13"/>
      <c r="L134" s="13"/>
      <c r="M134" s="13"/>
      <c r="N134" s="13"/>
      <c r="O134" s="13"/>
      <c r="P134" s="13"/>
      <c r="Q134" s="13"/>
      <c r="R134" s="13"/>
      <c r="S134" s="13"/>
      <c r="T134" s="13"/>
      <c r="U134" s="13"/>
      <c r="V134" s="13"/>
      <c r="W134" s="13"/>
      <c r="X134" s="13"/>
      <c r="Y134" s="13"/>
    </row>
    <row r="135">
      <c r="A135" s="13" t="str">
        <f>IFERROR(__xludf.DUMMYFUNCTION("""COMPUTED_VALUE"""),"CUST7498")</f>
        <v>CUST7498</v>
      </c>
      <c r="B135" s="13">
        <f>SUMIFS('Order Data'!$D$2:$D$1001,'Order Data'!$B$2:$B$1001,A135)</f>
        <v>807.5</v>
      </c>
      <c r="C135" s="13" t="str">
        <f t="shared" si="1"/>
        <v>Low Value Customer</v>
      </c>
      <c r="D135" s="13">
        <f t="shared" si="2"/>
        <v>58</v>
      </c>
      <c r="E135" s="13"/>
      <c r="F135" s="13"/>
      <c r="G135" s="13"/>
      <c r="H135" s="13"/>
      <c r="I135" s="13"/>
      <c r="J135" s="13"/>
      <c r="K135" s="13"/>
      <c r="L135" s="13"/>
      <c r="M135" s="13"/>
      <c r="N135" s="13"/>
      <c r="O135" s="13"/>
      <c r="P135" s="13"/>
      <c r="Q135" s="13"/>
      <c r="R135" s="13"/>
      <c r="S135" s="13"/>
      <c r="T135" s="13"/>
      <c r="U135" s="13"/>
      <c r="V135" s="13"/>
      <c r="W135" s="13"/>
      <c r="X135" s="13"/>
      <c r="Y135" s="13"/>
    </row>
    <row r="136">
      <c r="A136" s="13" t="str">
        <f>IFERROR(__xludf.DUMMYFUNCTION("""COMPUTED_VALUE"""),"CUST2502")</f>
        <v>CUST2502</v>
      </c>
      <c r="B136" s="13">
        <f>SUMIFS('Order Data'!$D$2:$D$1001,'Order Data'!$B$2:$B$1001,A136)</f>
        <v>185</v>
      </c>
      <c r="C136" s="13" t="str">
        <f t="shared" si="1"/>
        <v>Low Value Customer</v>
      </c>
      <c r="D136" s="13">
        <f t="shared" si="2"/>
        <v>112</v>
      </c>
      <c r="E136" s="13"/>
      <c r="F136" s="13"/>
      <c r="G136" s="13"/>
      <c r="H136" s="13"/>
      <c r="I136" s="13"/>
      <c r="J136" s="13"/>
      <c r="K136" s="13"/>
      <c r="L136" s="13"/>
      <c r="M136" s="13"/>
      <c r="N136" s="13"/>
      <c r="O136" s="13"/>
      <c r="P136" s="13"/>
      <c r="Q136" s="13"/>
      <c r="R136" s="13"/>
      <c r="S136" s="13"/>
      <c r="T136" s="13"/>
      <c r="U136" s="13"/>
      <c r="V136" s="13"/>
      <c r="W136" s="13"/>
      <c r="X136" s="13"/>
      <c r="Y136" s="13"/>
    </row>
    <row r="137">
      <c r="A137" s="13" t="str">
        <f>IFERROR(__xludf.DUMMYFUNCTION("""COMPUTED_VALUE"""),"CUST4052")</f>
        <v>CUST4052</v>
      </c>
      <c r="B137" s="13">
        <f>SUMIFS('Order Data'!$D$2:$D$1001,'Order Data'!$B$2:$B$1001,A137)</f>
        <v>140</v>
      </c>
      <c r="C137" s="13" t="str">
        <f t="shared" si="1"/>
        <v>Low Value Customer</v>
      </c>
      <c r="D137" s="13">
        <f t="shared" si="2"/>
        <v>129</v>
      </c>
      <c r="E137" s="13"/>
      <c r="F137" s="13"/>
      <c r="G137" s="13"/>
      <c r="H137" s="13"/>
      <c r="I137" s="13"/>
      <c r="J137" s="13"/>
      <c r="K137" s="13"/>
      <c r="L137" s="13"/>
      <c r="M137" s="13"/>
      <c r="N137" s="13"/>
      <c r="O137" s="13"/>
      <c r="P137" s="13"/>
      <c r="Q137" s="13"/>
      <c r="R137" s="13"/>
      <c r="S137" s="13"/>
      <c r="T137" s="13"/>
      <c r="U137" s="13"/>
      <c r="V137" s="13"/>
      <c r="W137" s="13"/>
      <c r="X137" s="13"/>
      <c r="Y137" s="13"/>
    </row>
    <row r="138">
      <c r="A138" s="13" t="str">
        <f>IFERROR(__xludf.DUMMYFUNCTION("""COMPUTED_VALUE"""),"CUST4470")</f>
        <v>CUST4470</v>
      </c>
      <c r="B138" s="13">
        <f>SUMIFS('Order Data'!$D$2:$D$1001,'Order Data'!$B$2:$B$1001,A138)</f>
        <v>2262.5</v>
      </c>
      <c r="C138" s="13" t="str">
        <f t="shared" si="1"/>
        <v>High Value Customer</v>
      </c>
      <c r="D138" s="13">
        <f t="shared" si="2"/>
        <v>9</v>
      </c>
      <c r="E138" s="13"/>
      <c r="F138" s="13"/>
      <c r="G138" s="13"/>
      <c r="H138" s="13"/>
      <c r="I138" s="13"/>
      <c r="J138" s="13"/>
      <c r="K138" s="13"/>
      <c r="L138" s="13"/>
      <c r="M138" s="13"/>
      <c r="N138" s="13"/>
      <c r="O138" s="13"/>
      <c r="P138" s="13"/>
      <c r="Q138" s="13"/>
      <c r="R138" s="13"/>
      <c r="S138" s="13"/>
      <c r="T138" s="13"/>
      <c r="U138" s="13"/>
      <c r="V138" s="13"/>
      <c r="W138" s="13"/>
      <c r="X138" s="13"/>
      <c r="Y138" s="13"/>
    </row>
    <row r="139">
      <c r="A139" s="13" t="str">
        <f>IFERROR(__xludf.DUMMYFUNCTION("""COMPUTED_VALUE"""),"CUST3213")</f>
        <v>CUST3213</v>
      </c>
      <c r="B139" s="13">
        <f>SUMIFS('Order Data'!$D$2:$D$1001,'Order Data'!$B$2:$B$1001,A139)</f>
        <v>312.5</v>
      </c>
      <c r="C139" s="13" t="str">
        <f t="shared" si="1"/>
        <v>Low Value Customer</v>
      </c>
      <c r="D139" s="13">
        <f t="shared" si="2"/>
        <v>95</v>
      </c>
      <c r="E139" s="13"/>
      <c r="F139" s="13"/>
      <c r="G139" s="13"/>
      <c r="H139" s="13"/>
      <c r="I139" s="13"/>
      <c r="J139" s="13"/>
      <c r="K139" s="13"/>
      <c r="L139" s="13"/>
      <c r="M139" s="13"/>
      <c r="N139" s="13"/>
      <c r="O139" s="13"/>
      <c r="P139" s="13"/>
      <c r="Q139" s="13"/>
      <c r="R139" s="13"/>
      <c r="S139" s="13"/>
      <c r="T139" s="13"/>
      <c r="U139" s="13"/>
      <c r="V139" s="13"/>
      <c r="W139" s="13"/>
      <c r="X139" s="13"/>
      <c r="Y139" s="13"/>
    </row>
    <row r="140">
      <c r="A140" s="13" t="str">
        <f>IFERROR(__xludf.DUMMYFUNCTION("""COMPUTED_VALUE"""),"CUST2625")</f>
        <v>CUST2625</v>
      </c>
      <c r="B140" s="13">
        <f>SUMIFS('Order Data'!$D$2:$D$1001,'Order Data'!$B$2:$B$1001,A140)</f>
        <v>710</v>
      </c>
      <c r="C140" s="13" t="str">
        <f t="shared" si="1"/>
        <v>Low Value Customer</v>
      </c>
      <c r="D140" s="13">
        <f t="shared" si="2"/>
        <v>62</v>
      </c>
      <c r="E140" s="13"/>
      <c r="F140" s="13"/>
      <c r="G140" s="13"/>
      <c r="H140" s="13"/>
      <c r="I140" s="13"/>
      <c r="J140" s="13"/>
      <c r="K140" s="13"/>
      <c r="L140" s="13"/>
      <c r="M140" s="13"/>
      <c r="N140" s="13"/>
      <c r="O140" s="13"/>
      <c r="P140" s="13"/>
      <c r="Q140" s="13"/>
      <c r="R140" s="13"/>
      <c r="S140" s="13"/>
      <c r="T140" s="13"/>
      <c r="U140" s="13"/>
      <c r="V140" s="13"/>
      <c r="W140" s="13"/>
      <c r="X140" s="13"/>
      <c r="Y140" s="13"/>
    </row>
    <row r="141">
      <c r="A141" s="13" t="str">
        <f>IFERROR(__xludf.DUMMYFUNCTION("""COMPUTED_VALUE"""),"CUST8244")</f>
        <v>CUST8244</v>
      </c>
      <c r="B141" s="13">
        <f>SUMIFS('Order Data'!$D$2:$D$1001,'Order Data'!$B$2:$B$1001,A141)</f>
        <v>935</v>
      </c>
      <c r="C141" s="13" t="str">
        <f t="shared" si="1"/>
        <v>Low Value Customer</v>
      </c>
      <c r="D141" s="13">
        <f t="shared" si="2"/>
        <v>54</v>
      </c>
      <c r="E141" s="13"/>
      <c r="F141" s="13"/>
      <c r="G141" s="13"/>
      <c r="H141" s="13"/>
      <c r="I141" s="13"/>
      <c r="J141" s="13"/>
      <c r="K141" s="13"/>
      <c r="L141" s="13"/>
      <c r="M141" s="13"/>
      <c r="N141" s="13"/>
      <c r="O141" s="13"/>
      <c r="P141" s="13"/>
      <c r="Q141" s="13"/>
      <c r="R141" s="13"/>
      <c r="S141" s="13"/>
      <c r="T141" s="13"/>
      <c r="U141" s="13"/>
      <c r="V141" s="13"/>
      <c r="W141" s="13"/>
      <c r="X141" s="13"/>
      <c r="Y141" s="13"/>
    </row>
    <row r="142">
      <c r="A142" s="13" t="str">
        <f>IFERROR(__xludf.DUMMYFUNCTION("""COMPUTED_VALUE"""),"CUST2964")</f>
        <v>CUST2964</v>
      </c>
      <c r="B142" s="13">
        <f>SUMIFS('Order Data'!$D$2:$D$1001,'Order Data'!$B$2:$B$1001,A142)</f>
        <v>70</v>
      </c>
      <c r="C142" s="13" t="str">
        <f t="shared" si="1"/>
        <v>Low Value Customer</v>
      </c>
      <c r="D142" s="13">
        <f t="shared" si="2"/>
        <v>150</v>
      </c>
      <c r="E142" s="13"/>
      <c r="F142" s="13"/>
      <c r="G142" s="13"/>
      <c r="H142" s="13"/>
      <c r="I142" s="13"/>
      <c r="J142" s="13"/>
      <c r="K142" s="13"/>
      <c r="L142" s="13"/>
      <c r="M142" s="13"/>
      <c r="N142" s="13"/>
      <c r="O142" s="13"/>
      <c r="P142" s="13"/>
      <c r="Q142" s="13"/>
      <c r="R142" s="13"/>
      <c r="S142" s="13"/>
      <c r="T142" s="13"/>
      <c r="U142" s="13"/>
      <c r="V142" s="13"/>
      <c r="W142" s="13"/>
      <c r="X142" s="13"/>
      <c r="Y142" s="13"/>
    </row>
    <row r="143">
      <c r="A143" s="13" t="str">
        <f>IFERROR(__xludf.DUMMYFUNCTION("""COMPUTED_VALUE"""),"CUST6860")</f>
        <v>CUST6860</v>
      </c>
      <c r="B143" s="13">
        <f>SUMIFS('Order Data'!$D$2:$D$1001,'Order Data'!$B$2:$B$1001,A143)</f>
        <v>297.5</v>
      </c>
      <c r="C143" s="13" t="str">
        <f t="shared" si="1"/>
        <v>Low Value Customer</v>
      </c>
      <c r="D143" s="13">
        <f t="shared" si="2"/>
        <v>97</v>
      </c>
      <c r="E143" s="13"/>
      <c r="F143" s="13"/>
      <c r="G143" s="13"/>
      <c r="H143" s="13"/>
      <c r="I143" s="13"/>
      <c r="J143" s="13"/>
      <c r="K143" s="13"/>
      <c r="L143" s="13"/>
      <c r="M143" s="13"/>
      <c r="N143" s="13"/>
      <c r="O143" s="13"/>
      <c r="P143" s="13"/>
      <c r="Q143" s="13"/>
      <c r="R143" s="13"/>
      <c r="S143" s="13"/>
      <c r="T143" s="13"/>
      <c r="U143" s="13"/>
      <c r="V143" s="13"/>
      <c r="W143" s="13"/>
      <c r="X143" s="13"/>
      <c r="Y143" s="13"/>
    </row>
    <row r="144">
      <c r="A144" s="13" t="str">
        <f>IFERROR(__xludf.DUMMYFUNCTION("""COMPUTED_VALUE"""),"CUST6669")</f>
        <v>CUST6669</v>
      </c>
      <c r="B144" s="13">
        <f>SUMIFS('Order Data'!$D$2:$D$1001,'Order Data'!$B$2:$B$1001,A144)</f>
        <v>160</v>
      </c>
      <c r="C144" s="13" t="str">
        <f t="shared" si="1"/>
        <v>Low Value Customer</v>
      </c>
      <c r="D144" s="13">
        <f t="shared" si="2"/>
        <v>125</v>
      </c>
      <c r="E144" s="13"/>
      <c r="F144" s="13"/>
      <c r="G144" s="13"/>
      <c r="H144" s="13"/>
      <c r="I144" s="13"/>
      <c r="J144" s="13"/>
      <c r="K144" s="13"/>
      <c r="L144" s="13"/>
      <c r="M144" s="13"/>
      <c r="N144" s="13"/>
      <c r="O144" s="13"/>
      <c r="P144" s="13"/>
      <c r="Q144" s="13"/>
      <c r="R144" s="13"/>
      <c r="S144" s="13"/>
      <c r="T144" s="13"/>
      <c r="U144" s="13"/>
      <c r="V144" s="13"/>
      <c r="W144" s="13"/>
      <c r="X144" s="13"/>
      <c r="Y144" s="13"/>
    </row>
    <row r="145">
      <c r="A145" s="13" t="str">
        <f>IFERROR(__xludf.DUMMYFUNCTION("""COMPUTED_VALUE"""),"CUST2143")</f>
        <v>CUST2143</v>
      </c>
      <c r="B145" s="13">
        <f>SUMIFS('Order Data'!$D$2:$D$1001,'Order Data'!$B$2:$B$1001,A145)</f>
        <v>255</v>
      </c>
      <c r="C145" s="13" t="str">
        <f t="shared" si="1"/>
        <v>Low Value Customer</v>
      </c>
      <c r="D145" s="13">
        <f t="shared" si="2"/>
        <v>101</v>
      </c>
      <c r="E145" s="13"/>
      <c r="F145" s="13"/>
      <c r="G145" s="13"/>
      <c r="H145" s="13"/>
      <c r="I145" s="13"/>
      <c r="J145" s="13"/>
      <c r="K145" s="13"/>
      <c r="L145" s="13"/>
      <c r="M145" s="13"/>
      <c r="N145" s="13"/>
      <c r="O145" s="13"/>
      <c r="P145" s="13"/>
      <c r="Q145" s="13"/>
      <c r="R145" s="13"/>
      <c r="S145" s="13"/>
      <c r="T145" s="13"/>
      <c r="U145" s="13"/>
      <c r="V145" s="13"/>
      <c r="W145" s="13"/>
      <c r="X145" s="13"/>
      <c r="Y145" s="13"/>
    </row>
    <row r="146">
      <c r="A146" s="13" t="str">
        <f>IFERROR(__xludf.DUMMYFUNCTION("""COMPUTED_VALUE"""),"CUST3521")</f>
        <v>CUST3521</v>
      </c>
      <c r="B146" s="13">
        <f>SUMIFS('Order Data'!$D$2:$D$1001,'Order Data'!$B$2:$B$1001,A146)</f>
        <v>1280</v>
      </c>
      <c r="C146" s="13" t="str">
        <f t="shared" si="1"/>
        <v>Low Value Customer</v>
      </c>
      <c r="D146" s="13">
        <f t="shared" si="2"/>
        <v>42</v>
      </c>
      <c r="E146" s="13"/>
      <c r="F146" s="13"/>
      <c r="G146" s="13"/>
      <c r="H146" s="13"/>
      <c r="I146" s="13"/>
      <c r="J146" s="13"/>
      <c r="K146" s="13"/>
      <c r="L146" s="13"/>
      <c r="M146" s="13"/>
      <c r="N146" s="13"/>
      <c r="O146" s="13"/>
      <c r="P146" s="13"/>
      <c r="Q146" s="13"/>
      <c r="R146" s="13"/>
      <c r="S146" s="13"/>
      <c r="T146" s="13"/>
      <c r="U146" s="13"/>
      <c r="V146" s="13"/>
      <c r="W146" s="13"/>
      <c r="X146" s="13"/>
      <c r="Y146" s="13"/>
    </row>
    <row r="147">
      <c r="A147" s="13" t="str">
        <f>IFERROR(__xludf.DUMMYFUNCTION("""COMPUTED_VALUE"""),"CUST6542")</f>
        <v>CUST6542</v>
      </c>
      <c r="B147" s="13">
        <f>SUMIFS('Order Data'!$D$2:$D$1001,'Order Data'!$B$2:$B$1001,A147)</f>
        <v>97.5</v>
      </c>
      <c r="C147" s="13" t="str">
        <f t="shared" si="1"/>
        <v>Low Value Customer</v>
      </c>
      <c r="D147" s="13">
        <f t="shared" si="2"/>
        <v>139</v>
      </c>
      <c r="E147" s="13"/>
      <c r="F147" s="13"/>
      <c r="G147" s="13"/>
      <c r="H147" s="13"/>
      <c r="I147" s="13"/>
      <c r="J147" s="13"/>
      <c r="K147" s="13"/>
      <c r="L147" s="13"/>
      <c r="M147" s="13"/>
      <c r="N147" s="13"/>
      <c r="O147" s="13"/>
      <c r="P147" s="13"/>
      <c r="Q147" s="13"/>
      <c r="R147" s="13"/>
      <c r="S147" s="13"/>
      <c r="T147" s="13"/>
      <c r="U147" s="13"/>
      <c r="V147" s="13"/>
      <c r="W147" s="13"/>
      <c r="X147" s="13"/>
      <c r="Y147" s="13"/>
    </row>
    <row r="148">
      <c r="A148" s="13" t="str">
        <f>IFERROR(__xludf.DUMMYFUNCTION("""COMPUTED_VALUE"""),"CUST3150")</f>
        <v>CUST3150</v>
      </c>
      <c r="B148" s="13">
        <f>SUMIFS('Order Data'!$D$2:$D$1001,'Order Data'!$B$2:$B$1001,A148)</f>
        <v>105</v>
      </c>
      <c r="C148" s="13" t="str">
        <f t="shared" si="1"/>
        <v>Low Value Customer</v>
      </c>
      <c r="D148" s="13">
        <f t="shared" si="2"/>
        <v>137</v>
      </c>
      <c r="E148" s="13"/>
      <c r="F148" s="13"/>
      <c r="G148" s="13"/>
      <c r="H148" s="13"/>
      <c r="I148" s="13"/>
      <c r="J148" s="13"/>
      <c r="K148" s="13"/>
      <c r="L148" s="13"/>
      <c r="M148" s="13"/>
      <c r="N148" s="13"/>
      <c r="O148" s="13"/>
      <c r="P148" s="13"/>
      <c r="Q148" s="13"/>
      <c r="R148" s="13"/>
      <c r="S148" s="13"/>
      <c r="T148" s="13"/>
      <c r="U148" s="13"/>
      <c r="V148" s="13"/>
      <c r="W148" s="13"/>
      <c r="X148" s="13"/>
      <c r="Y148" s="13"/>
    </row>
    <row r="149">
      <c r="A149" s="13" t="str">
        <f>IFERROR(__xludf.DUMMYFUNCTION("""COMPUTED_VALUE"""),"CUST9064")</f>
        <v>CUST9064</v>
      </c>
      <c r="B149" s="13">
        <f>SUMIFS('Order Data'!$D$2:$D$1001,'Order Data'!$B$2:$B$1001,A149)</f>
        <v>200</v>
      </c>
      <c r="C149" s="13" t="str">
        <f t="shared" si="1"/>
        <v>Low Value Customer</v>
      </c>
      <c r="D149" s="13">
        <f t="shared" si="2"/>
        <v>105</v>
      </c>
      <c r="E149" s="13"/>
      <c r="F149" s="13"/>
      <c r="G149" s="13"/>
      <c r="H149" s="13"/>
      <c r="I149" s="13"/>
      <c r="J149" s="13"/>
      <c r="K149" s="13"/>
      <c r="L149" s="13"/>
      <c r="M149" s="13"/>
      <c r="N149" s="13"/>
      <c r="O149" s="13"/>
      <c r="P149" s="13"/>
      <c r="Q149" s="13"/>
      <c r="R149" s="13"/>
      <c r="S149" s="13"/>
      <c r="T149" s="13"/>
      <c r="U149" s="13"/>
      <c r="V149" s="13"/>
      <c r="W149" s="13"/>
      <c r="X149" s="13"/>
      <c r="Y149" s="13"/>
    </row>
    <row r="150">
      <c r="A150" s="13" t="str">
        <f>IFERROR(__xludf.DUMMYFUNCTION("""COMPUTED_VALUE"""),"CUST2063")</f>
        <v>CUST2063</v>
      </c>
      <c r="B150" s="13">
        <f>SUMIFS('Order Data'!$D$2:$D$1001,'Order Data'!$B$2:$B$1001,A150)</f>
        <v>400</v>
      </c>
      <c r="C150" s="13" t="str">
        <f t="shared" si="1"/>
        <v>Low Value Customer</v>
      </c>
      <c r="D150" s="13">
        <f t="shared" si="2"/>
        <v>83</v>
      </c>
      <c r="E150" s="13"/>
      <c r="F150" s="13"/>
      <c r="G150" s="13"/>
      <c r="H150" s="13"/>
      <c r="I150" s="13"/>
      <c r="J150" s="13"/>
      <c r="K150" s="13"/>
      <c r="L150" s="13"/>
      <c r="M150" s="13"/>
      <c r="N150" s="13"/>
      <c r="O150" s="13"/>
      <c r="P150" s="13"/>
      <c r="Q150" s="13"/>
      <c r="R150" s="13"/>
      <c r="S150" s="13"/>
      <c r="T150" s="13"/>
      <c r="U150" s="13"/>
      <c r="V150" s="13"/>
      <c r="W150" s="13"/>
      <c r="X150" s="13"/>
      <c r="Y150" s="13"/>
    </row>
    <row r="151">
      <c r="A151" s="13" t="str">
        <f>IFERROR(__xludf.DUMMYFUNCTION("""COMPUTED_VALUE"""),"CUST3024")</f>
        <v>CUST3024</v>
      </c>
      <c r="B151" s="13">
        <f>SUMIFS('Order Data'!$D$2:$D$1001,'Order Data'!$B$2:$B$1001,A151)</f>
        <v>92.5</v>
      </c>
      <c r="C151" s="13" t="str">
        <f t="shared" si="1"/>
        <v>Low Value Customer</v>
      </c>
      <c r="D151" s="13">
        <f t="shared" si="2"/>
        <v>143</v>
      </c>
      <c r="E151" s="13"/>
      <c r="F151" s="13"/>
      <c r="G151" s="13"/>
      <c r="H151" s="13"/>
      <c r="I151" s="13"/>
      <c r="J151" s="13"/>
      <c r="K151" s="13"/>
      <c r="L151" s="13"/>
      <c r="M151" s="13"/>
      <c r="N151" s="13"/>
      <c r="O151" s="13"/>
      <c r="P151" s="13"/>
      <c r="Q151" s="13"/>
      <c r="R151" s="13"/>
      <c r="S151" s="13"/>
      <c r="T151" s="13"/>
      <c r="U151" s="13"/>
      <c r="V151" s="13"/>
      <c r="W151" s="13"/>
      <c r="X151" s="13"/>
      <c r="Y151" s="13"/>
    </row>
    <row r="152">
      <c r="A152" s="13" t="str">
        <f>IFERROR(__xludf.DUMMYFUNCTION("""COMPUTED_VALUE"""),"CUST9004")</f>
        <v>CUST9004</v>
      </c>
      <c r="B152" s="13">
        <f>SUMIFS('Order Data'!$D$2:$D$1001,'Order Data'!$B$2:$B$1001,A152)</f>
        <v>40</v>
      </c>
      <c r="C152" s="13" t="str">
        <f t="shared" si="1"/>
        <v>Low Value Customer</v>
      </c>
      <c r="D152" s="13">
        <f t="shared" si="2"/>
        <v>158</v>
      </c>
      <c r="E152" s="13"/>
      <c r="F152" s="13"/>
      <c r="G152" s="13"/>
      <c r="H152" s="13"/>
      <c r="I152" s="13"/>
      <c r="J152" s="13"/>
      <c r="K152" s="13"/>
      <c r="L152" s="13"/>
      <c r="M152" s="13"/>
      <c r="N152" s="13"/>
      <c r="O152" s="13"/>
      <c r="P152" s="13"/>
      <c r="Q152" s="13"/>
      <c r="R152" s="13"/>
      <c r="S152" s="13"/>
      <c r="T152" s="13"/>
      <c r="U152" s="13"/>
      <c r="V152" s="13"/>
      <c r="W152" s="13"/>
      <c r="X152" s="13"/>
      <c r="Y152" s="13"/>
    </row>
    <row r="153">
      <c r="A153" s="13" t="str">
        <f>IFERROR(__xludf.DUMMYFUNCTION("""COMPUTED_VALUE"""),"CUST1182")</f>
        <v>CUST1182</v>
      </c>
      <c r="B153" s="13">
        <f>SUMIFS('Order Data'!$D$2:$D$1001,'Order Data'!$B$2:$B$1001,A153)</f>
        <v>97.5</v>
      </c>
      <c r="C153" s="13" t="str">
        <f t="shared" si="1"/>
        <v>Low Value Customer</v>
      </c>
      <c r="D153" s="13">
        <f t="shared" si="2"/>
        <v>139</v>
      </c>
      <c r="E153" s="13"/>
      <c r="F153" s="13"/>
      <c r="G153" s="13"/>
      <c r="H153" s="13"/>
      <c r="I153" s="13"/>
      <c r="J153" s="13"/>
      <c r="K153" s="13"/>
      <c r="L153" s="13"/>
      <c r="M153" s="13"/>
      <c r="N153" s="13"/>
      <c r="O153" s="13"/>
      <c r="P153" s="13"/>
      <c r="Q153" s="13"/>
      <c r="R153" s="13"/>
      <c r="S153" s="13"/>
      <c r="T153" s="13"/>
      <c r="U153" s="13"/>
      <c r="V153" s="13"/>
      <c r="W153" s="13"/>
      <c r="X153" s="13"/>
      <c r="Y153" s="13"/>
    </row>
    <row r="154">
      <c r="A154" s="13" t="str">
        <f>IFERROR(__xludf.DUMMYFUNCTION("""COMPUTED_VALUE"""),"CUST1082")</f>
        <v>CUST1082</v>
      </c>
      <c r="B154" s="13">
        <f>SUMIFS('Order Data'!$D$2:$D$1001,'Order Data'!$B$2:$B$1001,A154)</f>
        <v>70</v>
      </c>
      <c r="C154" s="13" t="str">
        <f t="shared" si="1"/>
        <v>Low Value Customer</v>
      </c>
      <c r="D154" s="13">
        <f t="shared" si="2"/>
        <v>150</v>
      </c>
      <c r="E154" s="13"/>
      <c r="F154" s="13"/>
      <c r="G154" s="13"/>
      <c r="H154" s="13"/>
      <c r="I154" s="13"/>
      <c r="J154" s="13"/>
      <c r="K154" s="13"/>
      <c r="L154" s="13"/>
      <c r="M154" s="13"/>
      <c r="N154" s="13"/>
      <c r="O154" s="13"/>
      <c r="P154" s="13"/>
      <c r="Q154" s="13"/>
      <c r="R154" s="13"/>
      <c r="S154" s="13"/>
      <c r="T154" s="13"/>
      <c r="U154" s="13"/>
      <c r="V154" s="13"/>
      <c r="W154" s="13"/>
      <c r="X154" s="13"/>
      <c r="Y154" s="13"/>
    </row>
    <row r="155">
      <c r="A155" s="13" t="str">
        <f>IFERROR(__xludf.DUMMYFUNCTION("""COMPUTED_VALUE"""),"CUST1517")</f>
        <v>CUST1517</v>
      </c>
      <c r="B155" s="13">
        <f>SUMIFS('Order Data'!$D$2:$D$1001,'Order Data'!$B$2:$B$1001,A155)</f>
        <v>200</v>
      </c>
      <c r="C155" s="13" t="str">
        <f t="shared" si="1"/>
        <v>Low Value Customer</v>
      </c>
      <c r="D155" s="13">
        <f t="shared" si="2"/>
        <v>105</v>
      </c>
      <c r="E155" s="13"/>
      <c r="F155" s="13"/>
      <c r="G155" s="13"/>
      <c r="H155" s="13"/>
      <c r="I155" s="13"/>
      <c r="J155" s="13"/>
      <c r="K155" s="13"/>
      <c r="L155" s="13"/>
      <c r="M155" s="13"/>
      <c r="N155" s="13"/>
      <c r="O155" s="13"/>
      <c r="P155" s="13"/>
      <c r="Q155" s="13"/>
      <c r="R155" s="13"/>
      <c r="S155" s="13"/>
      <c r="T155" s="13"/>
      <c r="U155" s="13"/>
      <c r="V155" s="13"/>
      <c r="W155" s="13"/>
      <c r="X155" s="13"/>
      <c r="Y155" s="13"/>
    </row>
    <row r="156">
      <c r="A156" s="13" t="str">
        <f>IFERROR(__xludf.DUMMYFUNCTION("""COMPUTED_VALUE"""),"CUST7626")</f>
        <v>CUST7626</v>
      </c>
      <c r="B156" s="13">
        <f>SUMIFS('Order Data'!$D$2:$D$1001,'Order Data'!$B$2:$B$1001,A156)</f>
        <v>1317.5</v>
      </c>
      <c r="C156" s="13" t="str">
        <f t="shared" si="1"/>
        <v>Low Value Customer</v>
      </c>
      <c r="D156" s="13">
        <f t="shared" si="2"/>
        <v>40</v>
      </c>
      <c r="E156" s="13"/>
      <c r="F156" s="13"/>
      <c r="G156" s="13"/>
      <c r="H156" s="13"/>
      <c r="I156" s="13"/>
      <c r="J156" s="13"/>
      <c r="K156" s="13"/>
      <c r="L156" s="13"/>
      <c r="M156" s="13"/>
      <c r="N156" s="13"/>
      <c r="O156" s="13"/>
      <c r="P156" s="13"/>
      <c r="Q156" s="13"/>
      <c r="R156" s="13"/>
      <c r="S156" s="13"/>
      <c r="T156" s="13"/>
      <c r="U156" s="13"/>
      <c r="V156" s="13"/>
      <c r="W156" s="13"/>
      <c r="X156" s="13"/>
      <c r="Y156" s="13"/>
    </row>
    <row r="157">
      <c r="A157" s="13" t="str">
        <f>IFERROR(__xludf.DUMMYFUNCTION("""COMPUTED_VALUE"""),"CUST6661")</f>
        <v>CUST6661</v>
      </c>
      <c r="B157" s="13">
        <f>SUMIFS('Order Data'!$D$2:$D$1001,'Order Data'!$B$2:$B$1001,A157)</f>
        <v>70</v>
      </c>
      <c r="C157" s="13" t="str">
        <f t="shared" si="1"/>
        <v>Low Value Customer</v>
      </c>
      <c r="D157" s="13">
        <f t="shared" si="2"/>
        <v>150</v>
      </c>
      <c r="E157" s="13"/>
      <c r="F157" s="13"/>
      <c r="G157" s="13"/>
      <c r="H157" s="13"/>
      <c r="I157" s="13"/>
      <c r="J157" s="13"/>
      <c r="K157" s="13"/>
      <c r="L157" s="13"/>
      <c r="M157" s="13"/>
      <c r="N157" s="13"/>
      <c r="O157" s="13"/>
      <c r="P157" s="13"/>
      <c r="Q157" s="13"/>
      <c r="R157" s="13"/>
      <c r="S157" s="13"/>
      <c r="T157" s="13"/>
      <c r="U157" s="13"/>
      <c r="V157" s="13"/>
      <c r="W157" s="13"/>
      <c r="X157" s="13"/>
      <c r="Y157" s="13"/>
    </row>
    <row r="158">
      <c r="A158" s="13" t="str">
        <f>IFERROR(__xludf.DUMMYFUNCTION("""COMPUTED_VALUE"""),"CUST8149")</f>
        <v>CUST8149</v>
      </c>
      <c r="B158" s="13">
        <f>SUMIFS('Order Data'!$D$2:$D$1001,'Order Data'!$B$2:$B$1001,A158)</f>
        <v>80</v>
      </c>
      <c r="C158" s="13" t="str">
        <f t="shared" si="1"/>
        <v>Low Value Customer</v>
      </c>
      <c r="D158" s="13">
        <f t="shared" si="2"/>
        <v>147</v>
      </c>
      <c r="E158" s="13"/>
      <c r="F158" s="13"/>
      <c r="G158" s="13"/>
      <c r="H158" s="13"/>
      <c r="I158" s="13"/>
      <c r="J158" s="13"/>
      <c r="K158" s="13"/>
      <c r="L158" s="13"/>
      <c r="M158" s="13"/>
      <c r="N158" s="13"/>
      <c r="O158" s="13"/>
      <c r="P158" s="13"/>
      <c r="Q158" s="13"/>
      <c r="R158" s="13"/>
      <c r="S158" s="13"/>
      <c r="T158" s="13"/>
      <c r="U158" s="13"/>
      <c r="V158" s="13"/>
      <c r="W158" s="13"/>
      <c r="X158" s="13"/>
      <c r="Y158" s="13"/>
    </row>
    <row r="159">
      <c r="A159" s="13" t="str">
        <f>IFERROR(__xludf.DUMMYFUNCTION("""COMPUTED_VALUE"""),"CUST1185")</f>
        <v>CUST1185</v>
      </c>
      <c r="B159" s="13">
        <f>SUMIFS('Order Data'!$D$2:$D$1001,'Order Data'!$B$2:$B$1001,A159)</f>
        <v>97.5</v>
      </c>
      <c r="C159" s="13" t="str">
        <f t="shared" si="1"/>
        <v>Low Value Customer</v>
      </c>
      <c r="D159" s="13">
        <f t="shared" si="2"/>
        <v>139</v>
      </c>
      <c r="E159" s="13"/>
      <c r="F159" s="13"/>
      <c r="G159" s="13"/>
      <c r="H159" s="13"/>
      <c r="I159" s="13"/>
      <c r="J159" s="13"/>
      <c r="K159" s="13"/>
      <c r="L159" s="13"/>
      <c r="M159" s="13"/>
      <c r="N159" s="13"/>
      <c r="O159" s="13"/>
      <c r="P159" s="13"/>
      <c r="Q159" s="13"/>
      <c r="R159" s="13"/>
      <c r="S159" s="13"/>
      <c r="T159" s="13"/>
      <c r="U159" s="13"/>
      <c r="V159" s="13"/>
      <c r="W159" s="13"/>
      <c r="X159" s="13"/>
      <c r="Y159" s="13"/>
    </row>
    <row r="160">
      <c r="A160" s="13" t="str">
        <f>IFERROR(__xludf.DUMMYFUNCTION("""COMPUTED_VALUE"""),"CUST3804")</f>
        <v>CUST3804</v>
      </c>
      <c r="B160" s="13">
        <f>SUMIFS('Order Data'!$D$2:$D$1001,'Order Data'!$B$2:$B$1001,A160)</f>
        <v>150</v>
      </c>
      <c r="C160" s="13" t="str">
        <f t="shared" si="1"/>
        <v>Low Value Customer</v>
      </c>
      <c r="D160" s="13">
        <f t="shared" si="2"/>
        <v>127</v>
      </c>
      <c r="E160" s="13"/>
      <c r="F160" s="13"/>
      <c r="G160" s="13"/>
      <c r="H160" s="13"/>
      <c r="I160" s="13"/>
      <c r="J160" s="13"/>
      <c r="K160" s="13"/>
      <c r="L160" s="13"/>
      <c r="M160" s="13"/>
      <c r="N160" s="13"/>
      <c r="O160" s="13"/>
      <c r="P160" s="13"/>
      <c r="Q160" s="13"/>
      <c r="R160" s="13"/>
      <c r="S160" s="13"/>
      <c r="T160" s="13"/>
      <c r="U160" s="13"/>
      <c r="V160" s="13"/>
      <c r="W160" s="13"/>
      <c r="X160" s="13"/>
      <c r="Y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row>
  </sheetData>
  <mergeCells count="1">
    <mergeCell ref="A1:D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18.88"/>
    <col customWidth="1" min="3" max="3" width="20.75"/>
    <col customWidth="1" min="4" max="4" width="23.38"/>
  </cols>
  <sheetData>
    <row r="1">
      <c r="A1" s="26" t="s">
        <v>2064</v>
      </c>
    </row>
    <row r="16">
      <c r="A16" s="27" t="s">
        <v>2056</v>
      </c>
      <c r="B16" s="27" t="s">
        <v>2059</v>
      </c>
      <c r="C16" s="27" t="s">
        <v>2060</v>
      </c>
      <c r="D16" s="27" t="s">
        <v>2061</v>
      </c>
    </row>
    <row r="17">
      <c r="A17" s="28" t="str">
        <f>IFERROR(__xludf.DUMMYFUNCTION("UNIQUE('Spending Power'!$C$3:$C$160)"),"High Value Customer")</f>
        <v>High Value Customer</v>
      </c>
      <c r="B17" s="28">
        <f>COUNTIFS('Spending Power'!$C$3:$C$160,A17)</f>
        <v>30</v>
      </c>
      <c r="C17" s="30">
        <f>SUMIFS('Spending Power'!$B$3:$B$160,'Spending Power'!$C$3:$C$160,A17)</f>
        <v>62682.5</v>
      </c>
      <c r="D17" s="29">
        <f t="shared" ref="D17:D18" si="1">C17/B17</f>
        <v>2089.416667</v>
      </c>
    </row>
    <row r="18">
      <c r="A18" s="28" t="str">
        <f>IFERROR(__xludf.DUMMYFUNCTION("""COMPUTED_VALUE"""),"Low Value Customer")</f>
        <v>Low Value Customer</v>
      </c>
      <c r="B18" s="28">
        <f>COUNTIFS('Spending Power'!$C$3:$C$160,A18)</f>
        <v>128</v>
      </c>
      <c r="C18" s="30">
        <f>SUMIFS('Spending Power'!$B$3:$B$160,'Spending Power'!$C$3:$C$160,A18)</f>
        <v>61820</v>
      </c>
      <c r="D18" s="29">
        <f t="shared" si="1"/>
        <v>482.96875</v>
      </c>
    </row>
  </sheetData>
  <mergeCells count="1">
    <mergeCell ref="A1:H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0"/>
    <col customWidth="1" min="2" max="2" width="14.25"/>
    <col customWidth="1" min="3" max="4" width="14.13"/>
    <col customWidth="1" min="5" max="5" width="20.63"/>
    <col customWidth="1" min="6" max="6" width="17.5"/>
  </cols>
  <sheetData>
    <row r="1">
      <c r="A1" s="23" t="s">
        <v>2065</v>
      </c>
      <c r="G1" s="13"/>
      <c r="H1" s="13"/>
      <c r="I1" s="13"/>
      <c r="J1" s="13"/>
      <c r="K1" s="13"/>
      <c r="L1" s="13"/>
      <c r="M1" s="13"/>
      <c r="N1" s="13"/>
      <c r="O1" s="13"/>
      <c r="P1" s="13"/>
      <c r="Q1" s="13"/>
      <c r="R1" s="13"/>
      <c r="S1" s="13"/>
      <c r="T1" s="13"/>
      <c r="U1" s="13"/>
      <c r="V1" s="13"/>
      <c r="W1" s="13"/>
      <c r="X1" s="13"/>
      <c r="Y1" s="13"/>
      <c r="Z1" s="13"/>
    </row>
    <row r="2">
      <c r="A2" s="22" t="s">
        <v>2054</v>
      </c>
      <c r="B2" s="22" t="s">
        <v>2045</v>
      </c>
      <c r="C2" s="22" t="s">
        <v>2066</v>
      </c>
      <c r="D2" s="22" t="s">
        <v>2067</v>
      </c>
      <c r="E2" s="22" t="s">
        <v>2068</v>
      </c>
      <c r="F2" s="22" t="s">
        <v>2069</v>
      </c>
      <c r="G2" s="13"/>
      <c r="H2" s="13"/>
      <c r="I2" s="13"/>
      <c r="J2" s="13"/>
      <c r="K2" s="13"/>
      <c r="L2" s="13"/>
      <c r="M2" s="13"/>
      <c r="N2" s="13"/>
      <c r="O2" s="13"/>
      <c r="P2" s="13"/>
      <c r="Q2" s="13"/>
      <c r="R2" s="13"/>
      <c r="S2" s="13"/>
      <c r="T2" s="13"/>
      <c r="U2" s="13"/>
      <c r="V2" s="13"/>
      <c r="W2" s="13"/>
      <c r="X2" s="13"/>
      <c r="Y2" s="13"/>
      <c r="Z2" s="13"/>
    </row>
    <row r="3">
      <c r="A3" s="13" t="str">
        <f>IFERROR(__xludf.DUMMYFUNCTION("UNIQUE('Order Data'!$B$2:$B$1001)"),"CUST8814")</f>
        <v>CUST8814</v>
      </c>
      <c r="B3" s="13">
        <f>SUMIFS('Order Data'!$D$2:$D$1001,'Order Data'!$B$2:$B$1001,A3)</f>
        <v>3102.5</v>
      </c>
      <c r="C3" s="14">
        <f>MAXIFS('Order Data'!$C$2:$C$1001,'Order Data'!$B$2:$B$1001,A3)</f>
        <v>45457</v>
      </c>
      <c r="D3" s="13">
        <f t="shared" ref="D3:D160" si="1">RANK(C3,$C$3:$C$160)</f>
        <v>1</v>
      </c>
      <c r="E3" s="13">
        <f t="shared" ref="E3:E160" si="2">DATE(2024,6,15)-C3</f>
        <v>1</v>
      </c>
      <c r="F3" s="13" t="str">
        <f t="shared" ref="F3:F160" si="3">IF(E3&lt;=14,"Current Customer","Idle Customer")</f>
        <v>Current Customer</v>
      </c>
      <c r="G3" s="13"/>
      <c r="H3" s="13"/>
      <c r="I3" s="13"/>
      <c r="J3" s="13"/>
      <c r="K3" s="13"/>
      <c r="L3" s="13"/>
      <c r="M3" s="13"/>
      <c r="N3" s="13"/>
      <c r="O3" s="13"/>
      <c r="P3" s="13"/>
      <c r="Q3" s="13"/>
      <c r="R3" s="13"/>
      <c r="S3" s="13"/>
      <c r="T3" s="13"/>
      <c r="U3" s="13"/>
      <c r="V3" s="13"/>
      <c r="W3" s="13"/>
      <c r="X3" s="13"/>
      <c r="Y3" s="13"/>
      <c r="Z3" s="13"/>
    </row>
    <row r="4">
      <c r="A4" s="13" t="str">
        <f>IFERROR(__xludf.DUMMYFUNCTION("""COMPUTED_VALUE"""),"CUST2188")</f>
        <v>CUST2188</v>
      </c>
      <c r="B4" s="13">
        <f>SUMIFS('Order Data'!$D$2:$D$1001,'Order Data'!$B$2:$B$1001,A4)</f>
        <v>2835</v>
      </c>
      <c r="C4" s="14">
        <f>MAXIFS('Order Data'!$C$2:$C$1001,'Order Data'!$B$2:$B$1001,A4)</f>
        <v>45457</v>
      </c>
      <c r="D4" s="13">
        <f t="shared" si="1"/>
        <v>1</v>
      </c>
      <c r="E4" s="13">
        <f t="shared" si="2"/>
        <v>1</v>
      </c>
      <c r="F4" s="13" t="str">
        <f t="shared" si="3"/>
        <v>Current Customer</v>
      </c>
      <c r="G4" s="13"/>
      <c r="H4" s="13"/>
      <c r="I4" s="13"/>
      <c r="J4" s="13"/>
      <c r="K4" s="13"/>
      <c r="L4" s="13"/>
      <c r="M4" s="13"/>
      <c r="N4" s="13"/>
      <c r="O4" s="13"/>
      <c r="P4" s="13"/>
      <c r="Q4" s="13"/>
      <c r="R4" s="13"/>
      <c r="S4" s="13"/>
      <c r="T4" s="13"/>
      <c r="U4" s="13"/>
      <c r="V4" s="13"/>
      <c r="W4" s="13"/>
      <c r="X4" s="13"/>
      <c r="Y4" s="13"/>
      <c r="Z4" s="13"/>
    </row>
    <row r="5">
      <c r="A5" s="13" t="str">
        <f>IFERROR(__xludf.DUMMYFUNCTION("""COMPUTED_VALUE"""),"CUST4271")</f>
        <v>CUST4271</v>
      </c>
      <c r="B5" s="13">
        <f>SUMIFS('Order Data'!$D$2:$D$1001,'Order Data'!$B$2:$B$1001,A5)</f>
        <v>1515</v>
      </c>
      <c r="C5" s="14">
        <f>MAXIFS('Order Data'!$C$2:$C$1001,'Order Data'!$B$2:$B$1001,A5)</f>
        <v>45457</v>
      </c>
      <c r="D5" s="13">
        <f t="shared" si="1"/>
        <v>1</v>
      </c>
      <c r="E5" s="13">
        <f t="shared" si="2"/>
        <v>1</v>
      </c>
      <c r="F5" s="13" t="str">
        <f t="shared" si="3"/>
        <v>Current Customer</v>
      </c>
      <c r="G5" s="13"/>
      <c r="H5" s="13"/>
      <c r="I5" s="13"/>
      <c r="J5" s="13"/>
      <c r="K5" s="13"/>
      <c r="L5" s="13"/>
      <c r="M5" s="13"/>
      <c r="N5" s="13"/>
      <c r="O5" s="13"/>
      <c r="P5" s="13"/>
      <c r="Q5" s="13"/>
      <c r="R5" s="13"/>
      <c r="S5" s="13"/>
      <c r="T5" s="13"/>
      <c r="U5" s="13"/>
      <c r="V5" s="13"/>
      <c r="W5" s="13"/>
      <c r="X5" s="13"/>
      <c r="Y5" s="13"/>
      <c r="Z5" s="13"/>
    </row>
    <row r="6">
      <c r="A6" s="13" t="str">
        <f>IFERROR(__xludf.DUMMYFUNCTION("""COMPUTED_VALUE"""),"CUST4759")</f>
        <v>CUST4759</v>
      </c>
      <c r="B6" s="13">
        <f>SUMIFS('Order Data'!$D$2:$D$1001,'Order Data'!$B$2:$B$1001,A6)</f>
        <v>2572.5</v>
      </c>
      <c r="C6" s="14">
        <f>MAXIFS('Order Data'!$C$2:$C$1001,'Order Data'!$B$2:$B$1001,A6)</f>
        <v>45457</v>
      </c>
      <c r="D6" s="13">
        <f t="shared" si="1"/>
        <v>1</v>
      </c>
      <c r="E6" s="13">
        <f t="shared" si="2"/>
        <v>1</v>
      </c>
      <c r="F6" s="13" t="str">
        <f t="shared" si="3"/>
        <v>Current Customer</v>
      </c>
      <c r="G6" s="13"/>
      <c r="H6" s="13"/>
      <c r="I6" s="13"/>
      <c r="J6" s="13"/>
      <c r="K6" s="13"/>
      <c r="L6" s="13"/>
      <c r="M6" s="13"/>
      <c r="N6" s="13"/>
      <c r="O6" s="13"/>
      <c r="P6" s="13"/>
      <c r="Q6" s="13"/>
      <c r="R6" s="13"/>
      <c r="S6" s="13"/>
      <c r="T6" s="13"/>
      <c r="U6" s="13"/>
      <c r="V6" s="13"/>
      <c r="W6" s="13"/>
      <c r="X6" s="13"/>
      <c r="Y6" s="13"/>
      <c r="Z6" s="13"/>
    </row>
    <row r="7">
      <c r="A7" s="13" t="str">
        <f>IFERROR(__xludf.DUMMYFUNCTION("""COMPUTED_VALUE"""),"CUST2970")</f>
        <v>CUST2970</v>
      </c>
      <c r="B7" s="13">
        <f>SUMIFS('Order Data'!$D$2:$D$1001,'Order Data'!$B$2:$B$1001,A7)</f>
        <v>3445</v>
      </c>
      <c r="C7" s="14">
        <f>MAXIFS('Order Data'!$C$2:$C$1001,'Order Data'!$B$2:$B$1001,A7)</f>
        <v>45457</v>
      </c>
      <c r="D7" s="13">
        <f t="shared" si="1"/>
        <v>1</v>
      </c>
      <c r="E7" s="13">
        <f t="shared" si="2"/>
        <v>1</v>
      </c>
      <c r="F7" s="13" t="str">
        <f t="shared" si="3"/>
        <v>Current Customer</v>
      </c>
      <c r="G7" s="13"/>
      <c r="H7" s="13"/>
      <c r="I7" s="13"/>
      <c r="J7" s="13"/>
      <c r="K7" s="13"/>
      <c r="L7" s="13"/>
      <c r="M7" s="13"/>
      <c r="N7" s="13"/>
      <c r="O7" s="13"/>
      <c r="P7" s="13"/>
      <c r="Q7" s="13"/>
      <c r="R7" s="13"/>
      <c r="S7" s="13"/>
      <c r="T7" s="13"/>
      <c r="U7" s="13"/>
      <c r="V7" s="13"/>
      <c r="W7" s="13"/>
      <c r="X7" s="13"/>
      <c r="Y7" s="13"/>
      <c r="Z7" s="13"/>
    </row>
    <row r="8">
      <c r="A8" s="13" t="str">
        <f>IFERROR(__xludf.DUMMYFUNCTION("""COMPUTED_VALUE"""),"CUST8355")</f>
        <v>CUST8355</v>
      </c>
      <c r="B8" s="13">
        <f>SUMIFS('Order Data'!$D$2:$D$1001,'Order Data'!$B$2:$B$1001,A8)</f>
        <v>1777.5</v>
      </c>
      <c r="C8" s="14">
        <f>MAXIFS('Order Data'!$C$2:$C$1001,'Order Data'!$B$2:$B$1001,A8)</f>
        <v>45457</v>
      </c>
      <c r="D8" s="13">
        <f t="shared" si="1"/>
        <v>1</v>
      </c>
      <c r="E8" s="13">
        <f t="shared" si="2"/>
        <v>1</v>
      </c>
      <c r="F8" s="13" t="str">
        <f t="shared" si="3"/>
        <v>Current Customer</v>
      </c>
      <c r="G8" s="13"/>
      <c r="H8" s="13"/>
      <c r="I8" s="13"/>
      <c r="J8" s="13"/>
      <c r="K8" s="13"/>
      <c r="L8" s="13"/>
      <c r="M8" s="13"/>
      <c r="N8" s="13"/>
      <c r="O8" s="13"/>
      <c r="P8" s="13"/>
      <c r="Q8" s="13"/>
      <c r="R8" s="13"/>
      <c r="S8" s="13"/>
      <c r="T8" s="13"/>
      <c r="U8" s="13"/>
      <c r="V8" s="13"/>
      <c r="W8" s="13"/>
      <c r="X8" s="13"/>
      <c r="Y8" s="13"/>
      <c r="Z8" s="13"/>
    </row>
    <row r="9">
      <c r="A9" s="13" t="str">
        <f>IFERROR(__xludf.DUMMYFUNCTION("""COMPUTED_VALUE"""),"CUST8317")</f>
        <v>CUST8317</v>
      </c>
      <c r="B9" s="13">
        <f>SUMIFS('Order Data'!$D$2:$D$1001,'Order Data'!$B$2:$B$1001,A9)</f>
        <v>1995</v>
      </c>
      <c r="C9" s="14">
        <f>MAXIFS('Order Data'!$C$2:$C$1001,'Order Data'!$B$2:$B$1001,A9)</f>
        <v>45456</v>
      </c>
      <c r="D9" s="13">
        <f t="shared" si="1"/>
        <v>7</v>
      </c>
      <c r="E9" s="13">
        <f t="shared" si="2"/>
        <v>2</v>
      </c>
      <c r="F9" s="13" t="str">
        <f t="shared" si="3"/>
        <v>Current Customer</v>
      </c>
      <c r="G9" s="13"/>
      <c r="H9" s="13"/>
      <c r="I9" s="13"/>
      <c r="J9" s="13"/>
      <c r="K9" s="13"/>
      <c r="L9" s="13"/>
      <c r="M9" s="13"/>
      <c r="N9" s="13"/>
      <c r="O9" s="13"/>
      <c r="P9" s="13"/>
      <c r="Q9" s="13"/>
      <c r="R9" s="13"/>
      <c r="S9" s="13"/>
      <c r="T9" s="13"/>
      <c r="U9" s="13"/>
      <c r="V9" s="13"/>
      <c r="W9" s="13"/>
      <c r="X9" s="13"/>
      <c r="Y9" s="13"/>
      <c r="Z9" s="13"/>
    </row>
    <row r="10">
      <c r="A10" s="13" t="str">
        <f>IFERROR(__xludf.DUMMYFUNCTION("""COMPUTED_VALUE"""),"CUST1509")</f>
        <v>CUST1509</v>
      </c>
      <c r="B10" s="13">
        <f>SUMIFS('Order Data'!$D$2:$D$1001,'Order Data'!$B$2:$B$1001,A10)</f>
        <v>2617.5</v>
      </c>
      <c r="C10" s="14">
        <f>MAXIFS('Order Data'!$C$2:$C$1001,'Order Data'!$B$2:$B$1001,A10)</f>
        <v>45456</v>
      </c>
      <c r="D10" s="13">
        <f t="shared" si="1"/>
        <v>7</v>
      </c>
      <c r="E10" s="13">
        <f t="shared" si="2"/>
        <v>2</v>
      </c>
      <c r="F10" s="13" t="str">
        <f t="shared" si="3"/>
        <v>Current Customer</v>
      </c>
      <c r="G10" s="13"/>
      <c r="H10" s="13"/>
      <c r="I10" s="13"/>
      <c r="J10" s="13"/>
      <c r="K10" s="13"/>
      <c r="L10" s="13"/>
      <c r="M10" s="13"/>
      <c r="N10" s="13"/>
      <c r="O10" s="13"/>
      <c r="P10" s="13"/>
      <c r="Q10" s="13"/>
      <c r="R10" s="13"/>
      <c r="S10" s="13"/>
      <c r="T10" s="13"/>
      <c r="U10" s="13"/>
      <c r="V10" s="13"/>
      <c r="W10" s="13"/>
      <c r="X10" s="13"/>
      <c r="Y10" s="13"/>
      <c r="Z10" s="13"/>
    </row>
    <row r="11">
      <c r="A11" s="13" t="str">
        <f>IFERROR(__xludf.DUMMYFUNCTION("""COMPUTED_VALUE"""),"CUST3384")</f>
        <v>CUST3384</v>
      </c>
      <c r="B11" s="13">
        <f>SUMIFS('Order Data'!$D$2:$D$1001,'Order Data'!$B$2:$B$1001,A11)</f>
        <v>2175</v>
      </c>
      <c r="C11" s="14">
        <f>MAXIFS('Order Data'!$C$2:$C$1001,'Order Data'!$B$2:$B$1001,A11)</f>
        <v>45456</v>
      </c>
      <c r="D11" s="13">
        <f t="shared" si="1"/>
        <v>7</v>
      </c>
      <c r="E11" s="13">
        <f t="shared" si="2"/>
        <v>2</v>
      </c>
      <c r="F11" s="13" t="str">
        <f t="shared" si="3"/>
        <v>Current Customer</v>
      </c>
      <c r="G11" s="13"/>
      <c r="H11" s="13"/>
      <c r="I11" s="13"/>
      <c r="J11" s="13"/>
      <c r="K11" s="13"/>
      <c r="L11" s="13"/>
      <c r="M11" s="13"/>
      <c r="N11" s="13"/>
      <c r="O11" s="13"/>
      <c r="P11" s="13"/>
      <c r="Q11" s="13"/>
      <c r="R11" s="13"/>
      <c r="S11" s="13"/>
      <c r="T11" s="13"/>
      <c r="U11" s="13"/>
      <c r="V11" s="13"/>
      <c r="W11" s="13"/>
      <c r="X11" s="13"/>
      <c r="Y11" s="13"/>
      <c r="Z11" s="13"/>
    </row>
    <row r="12">
      <c r="A12" s="13" t="str">
        <f>IFERROR(__xludf.DUMMYFUNCTION("""COMPUTED_VALUE"""),"CUST2658")</f>
        <v>CUST2658</v>
      </c>
      <c r="B12" s="13">
        <f>SUMIFS('Order Data'!$D$2:$D$1001,'Order Data'!$B$2:$B$1001,A12)</f>
        <v>2215</v>
      </c>
      <c r="C12" s="14">
        <f>MAXIFS('Order Data'!$C$2:$C$1001,'Order Data'!$B$2:$B$1001,A12)</f>
        <v>45456</v>
      </c>
      <c r="D12" s="13">
        <f t="shared" si="1"/>
        <v>7</v>
      </c>
      <c r="E12" s="13">
        <f t="shared" si="2"/>
        <v>2</v>
      </c>
      <c r="F12" s="13" t="str">
        <f t="shared" si="3"/>
        <v>Current Customer</v>
      </c>
      <c r="G12" s="13"/>
      <c r="H12" s="13"/>
      <c r="I12" s="13"/>
      <c r="J12" s="13"/>
      <c r="K12" s="13"/>
      <c r="L12" s="13"/>
      <c r="M12" s="13"/>
      <c r="N12" s="13"/>
      <c r="O12" s="13"/>
      <c r="P12" s="13"/>
      <c r="Q12" s="13"/>
      <c r="R12" s="13"/>
      <c r="S12" s="13"/>
      <c r="T12" s="13"/>
      <c r="U12" s="13"/>
      <c r="V12" s="13"/>
      <c r="W12" s="13"/>
      <c r="X12" s="13"/>
      <c r="Y12" s="13"/>
      <c r="Z12" s="13"/>
    </row>
    <row r="13">
      <c r="A13" s="13" t="str">
        <f>IFERROR(__xludf.DUMMYFUNCTION("""COMPUTED_VALUE"""),"CUST1520")</f>
        <v>CUST1520</v>
      </c>
      <c r="B13" s="13">
        <f>SUMIFS('Order Data'!$D$2:$D$1001,'Order Data'!$B$2:$B$1001,A13)</f>
        <v>1570</v>
      </c>
      <c r="C13" s="14">
        <f>MAXIFS('Order Data'!$C$2:$C$1001,'Order Data'!$B$2:$B$1001,A13)</f>
        <v>45456</v>
      </c>
      <c r="D13" s="13">
        <f t="shared" si="1"/>
        <v>7</v>
      </c>
      <c r="E13" s="13">
        <f t="shared" si="2"/>
        <v>2</v>
      </c>
      <c r="F13" s="13" t="str">
        <f t="shared" si="3"/>
        <v>Current Customer</v>
      </c>
      <c r="G13" s="13"/>
      <c r="H13" s="13"/>
      <c r="I13" s="13"/>
      <c r="J13" s="13"/>
      <c r="K13" s="13"/>
      <c r="L13" s="13"/>
      <c r="M13" s="13"/>
      <c r="N13" s="13"/>
      <c r="O13" s="13"/>
      <c r="P13" s="13"/>
      <c r="Q13" s="13"/>
      <c r="R13" s="13"/>
      <c r="S13" s="13"/>
      <c r="T13" s="13"/>
      <c r="U13" s="13"/>
      <c r="V13" s="13"/>
      <c r="W13" s="13"/>
      <c r="X13" s="13"/>
      <c r="Y13" s="13"/>
      <c r="Z13" s="13"/>
    </row>
    <row r="14">
      <c r="A14" s="13" t="str">
        <f>IFERROR(__xludf.DUMMYFUNCTION("""COMPUTED_VALUE"""),"CUST5670")</f>
        <v>CUST5670</v>
      </c>
      <c r="B14" s="13">
        <f>SUMIFS('Order Data'!$D$2:$D$1001,'Order Data'!$B$2:$B$1001,A14)</f>
        <v>1397.5</v>
      </c>
      <c r="C14" s="14">
        <f>MAXIFS('Order Data'!$C$2:$C$1001,'Order Data'!$B$2:$B$1001,A14)</f>
        <v>45456</v>
      </c>
      <c r="D14" s="13">
        <f t="shared" si="1"/>
        <v>7</v>
      </c>
      <c r="E14" s="13">
        <f t="shared" si="2"/>
        <v>2</v>
      </c>
      <c r="F14" s="13" t="str">
        <f t="shared" si="3"/>
        <v>Current Customer</v>
      </c>
      <c r="G14" s="13"/>
      <c r="H14" s="13"/>
      <c r="I14" s="13"/>
      <c r="J14" s="13"/>
      <c r="K14" s="13"/>
      <c r="L14" s="13"/>
      <c r="M14" s="13"/>
      <c r="N14" s="13"/>
      <c r="O14" s="13"/>
      <c r="P14" s="13"/>
      <c r="Q14" s="13"/>
      <c r="R14" s="13"/>
      <c r="S14" s="13"/>
      <c r="T14" s="13"/>
      <c r="U14" s="13"/>
      <c r="V14" s="13"/>
      <c r="W14" s="13"/>
      <c r="X14" s="13"/>
      <c r="Y14" s="13"/>
      <c r="Z14" s="13"/>
    </row>
    <row r="15">
      <c r="A15" s="13" t="str">
        <f>IFERROR(__xludf.DUMMYFUNCTION("""COMPUTED_VALUE"""),"CUST8724")</f>
        <v>CUST8724</v>
      </c>
      <c r="B15" s="13">
        <f>SUMIFS('Order Data'!$D$2:$D$1001,'Order Data'!$B$2:$B$1001,A15)</f>
        <v>955</v>
      </c>
      <c r="C15" s="14">
        <f>MAXIFS('Order Data'!$C$2:$C$1001,'Order Data'!$B$2:$B$1001,A15)</f>
        <v>45455</v>
      </c>
      <c r="D15" s="13">
        <f t="shared" si="1"/>
        <v>13</v>
      </c>
      <c r="E15" s="13">
        <f t="shared" si="2"/>
        <v>3</v>
      </c>
      <c r="F15" s="13" t="str">
        <f t="shared" si="3"/>
        <v>Current Customer</v>
      </c>
      <c r="G15" s="13"/>
      <c r="H15" s="13"/>
      <c r="I15" s="13"/>
      <c r="J15" s="13"/>
      <c r="K15" s="13"/>
      <c r="L15" s="13"/>
      <c r="M15" s="13"/>
      <c r="N15" s="13"/>
      <c r="O15" s="13"/>
      <c r="P15" s="13"/>
      <c r="Q15" s="13"/>
      <c r="R15" s="13"/>
      <c r="S15" s="13"/>
      <c r="T15" s="13"/>
      <c r="U15" s="13"/>
      <c r="V15" s="13"/>
      <c r="W15" s="13"/>
      <c r="X15" s="13"/>
      <c r="Y15" s="13"/>
      <c r="Z15" s="13"/>
    </row>
    <row r="16">
      <c r="A16" s="13" t="str">
        <f>IFERROR(__xludf.DUMMYFUNCTION("""COMPUTED_VALUE"""),"CUST9148")</f>
        <v>CUST9148</v>
      </c>
      <c r="B16" s="13">
        <f>SUMIFS('Order Data'!$D$2:$D$1001,'Order Data'!$B$2:$B$1001,A16)</f>
        <v>642.5</v>
      </c>
      <c r="C16" s="14">
        <f>MAXIFS('Order Data'!$C$2:$C$1001,'Order Data'!$B$2:$B$1001,A16)</f>
        <v>45455</v>
      </c>
      <c r="D16" s="13">
        <f t="shared" si="1"/>
        <v>13</v>
      </c>
      <c r="E16" s="13">
        <f t="shared" si="2"/>
        <v>3</v>
      </c>
      <c r="F16" s="13" t="str">
        <f t="shared" si="3"/>
        <v>Current Customer</v>
      </c>
      <c r="G16" s="13"/>
      <c r="H16" s="13"/>
      <c r="I16" s="13"/>
      <c r="J16" s="13"/>
      <c r="K16" s="13"/>
      <c r="L16" s="13"/>
      <c r="M16" s="13"/>
      <c r="N16" s="13"/>
      <c r="O16" s="13"/>
      <c r="P16" s="13"/>
      <c r="Q16" s="13"/>
      <c r="R16" s="13"/>
      <c r="S16" s="13"/>
      <c r="T16" s="13"/>
      <c r="U16" s="13"/>
      <c r="V16" s="13"/>
      <c r="W16" s="13"/>
      <c r="X16" s="13"/>
      <c r="Y16" s="13"/>
      <c r="Z16" s="13"/>
    </row>
    <row r="17">
      <c r="A17" s="13" t="str">
        <f>IFERROR(__xludf.DUMMYFUNCTION("""COMPUTED_VALUE"""),"CUST3153")</f>
        <v>CUST3153</v>
      </c>
      <c r="B17" s="13">
        <f>SUMIFS('Order Data'!$D$2:$D$1001,'Order Data'!$B$2:$B$1001,A17)</f>
        <v>1390</v>
      </c>
      <c r="C17" s="14">
        <f>MAXIFS('Order Data'!$C$2:$C$1001,'Order Data'!$B$2:$B$1001,A17)</f>
        <v>45455</v>
      </c>
      <c r="D17" s="13">
        <f t="shared" si="1"/>
        <v>13</v>
      </c>
      <c r="E17" s="13">
        <f t="shared" si="2"/>
        <v>3</v>
      </c>
      <c r="F17" s="13" t="str">
        <f t="shared" si="3"/>
        <v>Current Customer</v>
      </c>
      <c r="G17" s="13"/>
      <c r="H17" s="13"/>
      <c r="I17" s="13"/>
      <c r="J17" s="13"/>
      <c r="K17" s="13"/>
      <c r="L17" s="13"/>
      <c r="M17" s="13"/>
      <c r="N17" s="13"/>
      <c r="O17" s="13"/>
      <c r="P17" s="13"/>
      <c r="Q17" s="13"/>
      <c r="R17" s="13"/>
      <c r="S17" s="13"/>
      <c r="T17" s="13"/>
      <c r="U17" s="13"/>
      <c r="V17" s="13"/>
      <c r="W17" s="13"/>
      <c r="X17" s="13"/>
      <c r="Y17" s="13"/>
      <c r="Z17" s="13"/>
    </row>
    <row r="18">
      <c r="A18" s="13" t="str">
        <f>IFERROR(__xludf.DUMMYFUNCTION("""COMPUTED_VALUE"""),"CUST1960")</f>
        <v>CUST1960</v>
      </c>
      <c r="B18" s="13">
        <f>SUMIFS('Order Data'!$D$2:$D$1001,'Order Data'!$B$2:$B$1001,A18)</f>
        <v>2367.5</v>
      </c>
      <c r="C18" s="14">
        <f>MAXIFS('Order Data'!$C$2:$C$1001,'Order Data'!$B$2:$B$1001,A18)</f>
        <v>45455</v>
      </c>
      <c r="D18" s="13">
        <f t="shared" si="1"/>
        <v>13</v>
      </c>
      <c r="E18" s="13">
        <f t="shared" si="2"/>
        <v>3</v>
      </c>
      <c r="F18" s="13" t="str">
        <f t="shared" si="3"/>
        <v>Current Customer</v>
      </c>
      <c r="G18" s="13"/>
      <c r="H18" s="13"/>
      <c r="I18" s="13"/>
      <c r="J18" s="13"/>
      <c r="K18" s="13"/>
      <c r="L18" s="13"/>
      <c r="M18" s="13"/>
      <c r="N18" s="13"/>
      <c r="O18" s="13"/>
      <c r="P18" s="13"/>
      <c r="Q18" s="13"/>
      <c r="R18" s="13"/>
      <c r="S18" s="13"/>
      <c r="T18" s="13"/>
      <c r="U18" s="13"/>
      <c r="V18" s="13"/>
      <c r="W18" s="13"/>
      <c r="X18" s="13"/>
      <c r="Y18" s="13"/>
      <c r="Z18" s="13"/>
    </row>
    <row r="19">
      <c r="A19" s="13" t="str">
        <f>IFERROR(__xludf.DUMMYFUNCTION("""COMPUTED_VALUE"""),"CUST2832")</f>
        <v>CUST2832</v>
      </c>
      <c r="B19" s="13">
        <f>SUMIFS('Order Data'!$D$2:$D$1001,'Order Data'!$B$2:$B$1001,A19)</f>
        <v>1217.5</v>
      </c>
      <c r="C19" s="14">
        <f>MAXIFS('Order Data'!$C$2:$C$1001,'Order Data'!$B$2:$B$1001,A19)</f>
        <v>45454</v>
      </c>
      <c r="D19" s="13">
        <f t="shared" si="1"/>
        <v>17</v>
      </c>
      <c r="E19" s="13">
        <f t="shared" si="2"/>
        <v>4</v>
      </c>
      <c r="F19" s="13" t="str">
        <f t="shared" si="3"/>
        <v>Current Customer</v>
      </c>
      <c r="G19" s="13"/>
      <c r="H19" s="13"/>
      <c r="I19" s="13"/>
      <c r="J19" s="13"/>
      <c r="K19" s="13"/>
      <c r="L19" s="13"/>
      <c r="M19" s="13"/>
      <c r="N19" s="13"/>
      <c r="O19" s="13"/>
      <c r="P19" s="13"/>
      <c r="Q19" s="13"/>
      <c r="R19" s="13"/>
      <c r="S19" s="13"/>
      <c r="T19" s="13"/>
      <c r="U19" s="13"/>
      <c r="V19" s="13"/>
      <c r="W19" s="13"/>
      <c r="X19" s="13"/>
      <c r="Y19" s="13"/>
      <c r="Z19" s="13"/>
    </row>
    <row r="20">
      <c r="A20" s="13" t="str">
        <f>IFERROR(__xludf.DUMMYFUNCTION("""COMPUTED_VALUE"""),"CUST8529")</f>
        <v>CUST8529</v>
      </c>
      <c r="B20" s="13">
        <f>SUMIFS('Order Data'!$D$2:$D$1001,'Order Data'!$B$2:$B$1001,A20)</f>
        <v>385</v>
      </c>
      <c r="C20" s="14">
        <f>MAXIFS('Order Data'!$C$2:$C$1001,'Order Data'!$B$2:$B$1001,A20)</f>
        <v>45454</v>
      </c>
      <c r="D20" s="13">
        <f t="shared" si="1"/>
        <v>17</v>
      </c>
      <c r="E20" s="13">
        <f t="shared" si="2"/>
        <v>4</v>
      </c>
      <c r="F20" s="13" t="str">
        <f t="shared" si="3"/>
        <v>Current Customer</v>
      </c>
      <c r="G20" s="13"/>
      <c r="H20" s="13"/>
      <c r="I20" s="13"/>
      <c r="J20" s="13"/>
      <c r="K20" s="13"/>
      <c r="L20" s="13"/>
      <c r="M20" s="13"/>
      <c r="N20" s="13"/>
      <c r="O20" s="13"/>
      <c r="P20" s="13"/>
      <c r="Q20" s="13"/>
      <c r="R20" s="13"/>
      <c r="S20" s="13"/>
      <c r="T20" s="13"/>
      <c r="U20" s="13"/>
      <c r="V20" s="13"/>
      <c r="W20" s="13"/>
      <c r="X20" s="13"/>
      <c r="Y20" s="13"/>
      <c r="Z20" s="13"/>
    </row>
    <row r="21">
      <c r="A21" s="13" t="str">
        <f>IFERROR(__xludf.DUMMYFUNCTION("""COMPUTED_VALUE"""),"CUST9482")</f>
        <v>CUST9482</v>
      </c>
      <c r="B21" s="13">
        <f>SUMIFS('Order Data'!$D$2:$D$1001,'Order Data'!$B$2:$B$1001,A21)</f>
        <v>2645</v>
      </c>
      <c r="C21" s="14">
        <f>MAXIFS('Order Data'!$C$2:$C$1001,'Order Data'!$B$2:$B$1001,A21)</f>
        <v>45453</v>
      </c>
      <c r="D21" s="13">
        <f t="shared" si="1"/>
        <v>19</v>
      </c>
      <c r="E21" s="13">
        <f t="shared" si="2"/>
        <v>5</v>
      </c>
      <c r="F21" s="13" t="str">
        <f t="shared" si="3"/>
        <v>Current Customer</v>
      </c>
      <c r="G21" s="13"/>
      <c r="H21" s="13"/>
      <c r="I21" s="13"/>
      <c r="J21" s="13"/>
      <c r="K21" s="13"/>
      <c r="L21" s="13"/>
      <c r="M21" s="13"/>
      <c r="N21" s="13"/>
      <c r="O21" s="13"/>
      <c r="P21" s="13"/>
      <c r="Q21" s="13"/>
      <c r="R21" s="13"/>
      <c r="S21" s="13"/>
      <c r="T21" s="13"/>
      <c r="U21" s="13"/>
      <c r="V21" s="13"/>
      <c r="W21" s="13"/>
      <c r="X21" s="13"/>
      <c r="Y21" s="13"/>
      <c r="Z21" s="13"/>
    </row>
    <row r="22">
      <c r="A22" s="13" t="str">
        <f>IFERROR(__xludf.DUMMYFUNCTION("""COMPUTED_VALUE"""),"CUST5349")</f>
        <v>CUST5349</v>
      </c>
      <c r="B22" s="13">
        <f>SUMIFS('Order Data'!$D$2:$D$1001,'Order Data'!$B$2:$B$1001,A22)</f>
        <v>2000</v>
      </c>
      <c r="C22" s="14">
        <f>MAXIFS('Order Data'!$C$2:$C$1001,'Order Data'!$B$2:$B$1001,A22)</f>
        <v>45453</v>
      </c>
      <c r="D22" s="13">
        <f t="shared" si="1"/>
        <v>19</v>
      </c>
      <c r="E22" s="13">
        <f t="shared" si="2"/>
        <v>5</v>
      </c>
      <c r="F22" s="13" t="str">
        <f t="shared" si="3"/>
        <v>Current Customer</v>
      </c>
      <c r="G22" s="13"/>
      <c r="H22" s="13"/>
      <c r="I22" s="13"/>
      <c r="J22" s="13"/>
      <c r="K22" s="13"/>
      <c r="L22" s="13"/>
      <c r="M22" s="13"/>
      <c r="N22" s="13"/>
      <c r="O22" s="13"/>
      <c r="P22" s="13"/>
      <c r="Q22" s="13"/>
      <c r="R22" s="13"/>
      <c r="S22" s="13"/>
      <c r="T22" s="13"/>
      <c r="U22" s="13"/>
      <c r="V22" s="13"/>
      <c r="W22" s="13"/>
      <c r="X22" s="13"/>
      <c r="Y22" s="13"/>
      <c r="Z22" s="13"/>
    </row>
    <row r="23">
      <c r="A23" s="13" t="str">
        <f>IFERROR(__xludf.DUMMYFUNCTION("""COMPUTED_VALUE"""),"CUST4675")</f>
        <v>CUST4675</v>
      </c>
      <c r="B23" s="13">
        <f>SUMIFS('Order Data'!$D$2:$D$1001,'Order Data'!$B$2:$B$1001,A23)</f>
        <v>1987.5</v>
      </c>
      <c r="C23" s="14">
        <f>MAXIFS('Order Data'!$C$2:$C$1001,'Order Data'!$B$2:$B$1001,A23)</f>
        <v>45453</v>
      </c>
      <c r="D23" s="13">
        <f t="shared" si="1"/>
        <v>19</v>
      </c>
      <c r="E23" s="13">
        <f t="shared" si="2"/>
        <v>5</v>
      </c>
      <c r="F23" s="13" t="str">
        <f t="shared" si="3"/>
        <v>Current Customer</v>
      </c>
      <c r="G23" s="13"/>
      <c r="H23" s="13"/>
      <c r="I23" s="13"/>
      <c r="J23" s="13"/>
      <c r="K23" s="13"/>
      <c r="L23" s="13"/>
      <c r="M23" s="13"/>
      <c r="N23" s="13"/>
      <c r="O23" s="13"/>
      <c r="P23" s="13"/>
      <c r="Q23" s="13"/>
      <c r="R23" s="13"/>
      <c r="S23" s="13"/>
      <c r="T23" s="13"/>
      <c r="U23" s="13"/>
      <c r="V23" s="13"/>
      <c r="W23" s="13"/>
      <c r="X23" s="13"/>
      <c r="Y23" s="13"/>
      <c r="Z23" s="13"/>
    </row>
    <row r="24">
      <c r="A24" s="13" t="str">
        <f>IFERROR(__xludf.DUMMYFUNCTION("""COMPUTED_VALUE"""),"CUST2169")</f>
        <v>CUST2169</v>
      </c>
      <c r="B24" s="13">
        <f>SUMIFS('Order Data'!$D$2:$D$1001,'Order Data'!$B$2:$B$1001,A24)</f>
        <v>2032.5</v>
      </c>
      <c r="C24" s="14">
        <f>MAXIFS('Order Data'!$C$2:$C$1001,'Order Data'!$B$2:$B$1001,A24)</f>
        <v>45453</v>
      </c>
      <c r="D24" s="13">
        <f t="shared" si="1"/>
        <v>19</v>
      </c>
      <c r="E24" s="13">
        <f t="shared" si="2"/>
        <v>5</v>
      </c>
      <c r="F24" s="13" t="str">
        <f t="shared" si="3"/>
        <v>Current Customer</v>
      </c>
      <c r="G24" s="13"/>
      <c r="H24" s="13"/>
      <c r="I24" s="13"/>
      <c r="J24" s="13"/>
      <c r="K24" s="13"/>
      <c r="L24" s="13"/>
      <c r="M24" s="13"/>
      <c r="N24" s="13"/>
      <c r="O24" s="13"/>
      <c r="P24" s="13"/>
      <c r="Q24" s="13"/>
      <c r="R24" s="13"/>
      <c r="S24" s="13"/>
      <c r="T24" s="13"/>
      <c r="U24" s="13"/>
      <c r="V24" s="13"/>
      <c r="W24" s="13"/>
      <c r="X24" s="13"/>
      <c r="Y24" s="13"/>
      <c r="Z24" s="13"/>
    </row>
    <row r="25">
      <c r="A25" s="13" t="str">
        <f>IFERROR(__xludf.DUMMYFUNCTION("""COMPUTED_VALUE"""),"CUST9582")</f>
        <v>CUST9582</v>
      </c>
      <c r="B25" s="13">
        <f>SUMIFS('Order Data'!$D$2:$D$1001,'Order Data'!$B$2:$B$1001,A25)</f>
        <v>617.5</v>
      </c>
      <c r="C25" s="14">
        <f>MAXIFS('Order Data'!$C$2:$C$1001,'Order Data'!$B$2:$B$1001,A25)</f>
        <v>45453</v>
      </c>
      <c r="D25" s="13">
        <f t="shared" si="1"/>
        <v>19</v>
      </c>
      <c r="E25" s="13">
        <f t="shared" si="2"/>
        <v>5</v>
      </c>
      <c r="F25" s="13" t="str">
        <f t="shared" si="3"/>
        <v>Current Customer</v>
      </c>
      <c r="G25" s="13"/>
      <c r="H25" s="13"/>
      <c r="I25" s="13"/>
      <c r="J25" s="13"/>
      <c r="K25" s="13"/>
      <c r="L25" s="13"/>
      <c r="M25" s="13"/>
      <c r="N25" s="13"/>
      <c r="O25" s="13"/>
      <c r="P25" s="13"/>
      <c r="Q25" s="13"/>
      <c r="R25" s="13"/>
      <c r="S25" s="13"/>
      <c r="T25" s="13"/>
      <c r="U25" s="13"/>
      <c r="V25" s="13"/>
      <c r="W25" s="13"/>
      <c r="X25" s="13"/>
      <c r="Y25" s="13"/>
      <c r="Z25" s="13"/>
    </row>
    <row r="26">
      <c r="A26" s="13" t="str">
        <f>IFERROR(__xludf.DUMMYFUNCTION("""COMPUTED_VALUE"""),"CUST9317")</f>
        <v>CUST9317</v>
      </c>
      <c r="B26" s="13">
        <f>SUMIFS('Order Data'!$D$2:$D$1001,'Order Data'!$B$2:$B$1001,A26)</f>
        <v>845</v>
      </c>
      <c r="C26" s="14">
        <f>MAXIFS('Order Data'!$C$2:$C$1001,'Order Data'!$B$2:$B$1001,A26)</f>
        <v>45453</v>
      </c>
      <c r="D26" s="13">
        <f t="shared" si="1"/>
        <v>19</v>
      </c>
      <c r="E26" s="13">
        <f t="shared" si="2"/>
        <v>5</v>
      </c>
      <c r="F26" s="13" t="str">
        <f t="shared" si="3"/>
        <v>Current Customer</v>
      </c>
      <c r="G26" s="13"/>
      <c r="H26" s="13"/>
      <c r="I26" s="13"/>
      <c r="J26" s="13"/>
      <c r="K26" s="13"/>
      <c r="L26" s="13"/>
      <c r="M26" s="13"/>
      <c r="N26" s="13"/>
      <c r="O26" s="13"/>
      <c r="P26" s="13"/>
      <c r="Q26" s="13"/>
      <c r="R26" s="13"/>
      <c r="S26" s="13"/>
      <c r="T26" s="13"/>
      <c r="U26" s="13"/>
      <c r="V26" s="13"/>
      <c r="W26" s="13"/>
      <c r="X26" s="13"/>
      <c r="Y26" s="13"/>
      <c r="Z26" s="13"/>
    </row>
    <row r="27">
      <c r="A27" s="13" t="str">
        <f>IFERROR(__xludf.DUMMYFUNCTION("""COMPUTED_VALUE"""),"CUST8532")</f>
        <v>CUST8532</v>
      </c>
      <c r="B27" s="13">
        <f>SUMIFS('Order Data'!$D$2:$D$1001,'Order Data'!$B$2:$B$1001,A27)</f>
        <v>507.5</v>
      </c>
      <c r="C27" s="14">
        <f>MAXIFS('Order Data'!$C$2:$C$1001,'Order Data'!$B$2:$B$1001,A27)</f>
        <v>45452</v>
      </c>
      <c r="D27" s="13">
        <f t="shared" si="1"/>
        <v>25</v>
      </c>
      <c r="E27" s="13">
        <f t="shared" si="2"/>
        <v>6</v>
      </c>
      <c r="F27" s="13" t="str">
        <f t="shared" si="3"/>
        <v>Current Customer</v>
      </c>
      <c r="G27" s="13"/>
      <c r="H27" s="13"/>
      <c r="I27" s="13"/>
      <c r="J27" s="13"/>
      <c r="K27" s="13"/>
      <c r="L27" s="13"/>
      <c r="M27" s="13"/>
      <c r="N27" s="13"/>
      <c r="O27" s="13"/>
      <c r="P27" s="13"/>
      <c r="Q27" s="13"/>
      <c r="R27" s="13"/>
      <c r="S27" s="13"/>
      <c r="T27" s="13"/>
      <c r="U27" s="13"/>
      <c r="V27" s="13"/>
      <c r="W27" s="13"/>
      <c r="X27" s="13"/>
      <c r="Y27" s="13"/>
      <c r="Z27" s="13"/>
    </row>
    <row r="28">
      <c r="A28" s="13" t="str">
        <f>IFERROR(__xludf.DUMMYFUNCTION("""COMPUTED_VALUE"""),"CUST4022")</f>
        <v>CUST4022</v>
      </c>
      <c r="B28" s="13">
        <f>SUMIFS('Order Data'!$D$2:$D$1001,'Order Data'!$B$2:$B$1001,A28)</f>
        <v>1710</v>
      </c>
      <c r="C28" s="14">
        <f>MAXIFS('Order Data'!$C$2:$C$1001,'Order Data'!$B$2:$B$1001,A28)</f>
        <v>45452</v>
      </c>
      <c r="D28" s="13">
        <f t="shared" si="1"/>
        <v>25</v>
      </c>
      <c r="E28" s="13">
        <f t="shared" si="2"/>
        <v>6</v>
      </c>
      <c r="F28" s="13" t="str">
        <f t="shared" si="3"/>
        <v>Current Customer</v>
      </c>
      <c r="G28" s="13"/>
      <c r="H28" s="13"/>
      <c r="I28" s="13"/>
      <c r="J28" s="13"/>
      <c r="K28" s="13"/>
      <c r="L28" s="13"/>
      <c r="M28" s="13"/>
      <c r="N28" s="13"/>
      <c r="O28" s="13"/>
      <c r="P28" s="13"/>
      <c r="Q28" s="13"/>
      <c r="R28" s="13"/>
      <c r="S28" s="13"/>
      <c r="T28" s="13"/>
      <c r="U28" s="13"/>
      <c r="V28" s="13"/>
      <c r="W28" s="13"/>
      <c r="X28" s="13"/>
      <c r="Y28" s="13"/>
      <c r="Z28" s="13"/>
    </row>
    <row r="29">
      <c r="A29" s="13" t="str">
        <f>IFERROR(__xludf.DUMMYFUNCTION("""COMPUTED_VALUE"""),"CUST9584")</f>
        <v>CUST9584</v>
      </c>
      <c r="B29" s="13">
        <f>SUMIFS('Order Data'!$D$2:$D$1001,'Order Data'!$B$2:$B$1001,A29)</f>
        <v>157.5</v>
      </c>
      <c r="C29" s="14">
        <f>MAXIFS('Order Data'!$C$2:$C$1001,'Order Data'!$B$2:$B$1001,A29)</f>
        <v>45451</v>
      </c>
      <c r="D29" s="13">
        <f t="shared" si="1"/>
        <v>27</v>
      </c>
      <c r="E29" s="13">
        <f t="shared" si="2"/>
        <v>7</v>
      </c>
      <c r="F29" s="13" t="str">
        <f t="shared" si="3"/>
        <v>Current Customer</v>
      </c>
      <c r="G29" s="13"/>
      <c r="H29" s="13"/>
      <c r="I29" s="13"/>
      <c r="J29" s="13"/>
      <c r="K29" s="13"/>
      <c r="L29" s="13"/>
      <c r="M29" s="13"/>
      <c r="N29" s="13"/>
      <c r="O29" s="13"/>
      <c r="P29" s="13"/>
      <c r="Q29" s="13"/>
      <c r="R29" s="13"/>
      <c r="S29" s="13"/>
      <c r="T29" s="13"/>
      <c r="U29" s="13"/>
      <c r="V29" s="13"/>
      <c r="W29" s="13"/>
      <c r="X29" s="13"/>
      <c r="Y29" s="13"/>
      <c r="Z29" s="13"/>
    </row>
    <row r="30">
      <c r="A30" s="13" t="str">
        <f>IFERROR(__xludf.DUMMYFUNCTION("""COMPUTED_VALUE"""),"CUST6570")</f>
        <v>CUST6570</v>
      </c>
      <c r="B30" s="13">
        <f>SUMIFS('Order Data'!$D$2:$D$1001,'Order Data'!$B$2:$B$1001,A30)</f>
        <v>2340</v>
      </c>
      <c r="C30" s="14">
        <f>MAXIFS('Order Data'!$C$2:$C$1001,'Order Data'!$B$2:$B$1001,A30)</f>
        <v>45451</v>
      </c>
      <c r="D30" s="13">
        <f t="shared" si="1"/>
        <v>27</v>
      </c>
      <c r="E30" s="13">
        <f t="shared" si="2"/>
        <v>7</v>
      </c>
      <c r="F30" s="13" t="str">
        <f t="shared" si="3"/>
        <v>Current Customer</v>
      </c>
      <c r="G30" s="13"/>
      <c r="H30" s="13"/>
      <c r="I30" s="13"/>
      <c r="J30" s="13"/>
      <c r="K30" s="13"/>
      <c r="L30" s="13"/>
      <c r="M30" s="13"/>
      <c r="N30" s="13"/>
      <c r="O30" s="13"/>
      <c r="P30" s="13"/>
      <c r="Q30" s="13"/>
      <c r="R30" s="13"/>
      <c r="S30" s="13"/>
      <c r="T30" s="13"/>
      <c r="U30" s="13"/>
      <c r="V30" s="13"/>
      <c r="W30" s="13"/>
      <c r="X30" s="13"/>
      <c r="Y30" s="13"/>
      <c r="Z30" s="13"/>
    </row>
    <row r="31">
      <c r="A31" s="13" t="str">
        <f>IFERROR(__xludf.DUMMYFUNCTION("""COMPUTED_VALUE"""),"CUST4401")</f>
        <v>CUST4401</v>
      </c>
      <c r="B31" s="13">
        <f>SUMIFS('Order Data'!$D$2:$D$1001,'Order Data'!$B$2:$B$1001,A31)</f>
        <v>192.5</v>
      </c>
      <c r="C31" s="14">
        <f>MAXIFS('Order Data'!$C$2:$C$1001,'Order Data'!$B$2:$B$1001,A31)</f>
        <v>45450</v>
      </c>
      <c r="D31" s="13">
        <f t="shared" si="1"/>
        <v>29</v>
      </c>
      <c r="E31" s="13">
        <f t="shared" si="2"/>
        <v>8</v>
      </c>
      <c r="F31" s="13" t="str">
        <f t="shared" si="3"/>
        <v>Current Customer</v>
      </c>
      <c r="G31" s="13"/>
      <c r="H31" s="13"/>
      <c r="I31" s="13"/>
      <c r="J31" s="13"/>
      <c r="K31" s="13"/>
      <c r="L31" s="13"/>
      <c r="M31" s="13"/>
      <c r="N31" s="13"/>
      <c r="O31" s="13"/>
      <c r="P31" s="13"/>
      <c r="Q31" s="13"/>
      <c r="R31" s="13"/>
      <c r="S31" s="13"/>
      <c r="T31" s="13"/>
      <c r="U31" s="13"/>
      <c r="V31" s="13"/>
      <c r="W31" s="13"/>
      <c r="X31" s="13"/>
      <c r="Y31" s="13"/>
      <c r="Z31" s="13"/>
    </row>
    <row r="32">
      <c r="A32" s="13" t="str">
        <f>IFERROR(__xludf.DUMMYFUNCTION("""COMPUTED_VALUE"""),"CUST8552")</f>
        <v>CUST8552</v>
      </c>
      <c r="B32" s="13">
        <f>SUMIFS('Order Data'!$D$2:$D$1001,'Order Data'!$B$2:$B$1001,A32)</f>
        <v>1875</v>
      </c>
      <c r="C32" s="14">
        <f>MAXIFS('Order Data'!$C$2:$C$1001,'Order Data'!$B$2:$B$1001,A32)</f>
        <v>45450</v>
      </c>
      <c r="D32" s="13">
        <f t="shared" si="1"/>
        <v>29</v>
      </c>
      <c r="E32" s="13">
        <f t="shared" si="2"/>
        <v>8</v>
      </c>
      <c r="F32" s="13" t="str">
        <f t="shared" si="3"/>
        <v>Current Customer</v>
      </c>
      <c r="G32" s="13"/>
      <c r="H32" s="13"/>
      <c r="I32" s="13"/>
      <c r="J32" s="13"/>
      <c r="K32" s="13"/>
      <c r="L32" s="13"/>
      <c r="M32" s="13"/>
      <c r="N32" s="13"/>
      <c r="O32" s="13"/>
      <c r="P32" s="13"/>
      <c r="Q32" s="13"/>
      <c r="R32" s="13"/>
      <c r="S32" s="13"/>
      <c r="T32" s="13"/>
      <c r="U32" s="13"/>
      <c r="V32" s="13"/>
      <c r="W32" s="13"/>
      <c r="X32" s="13"/>
      <c r="Y32" s="13"/>
      <c r="Z32" s="13"/>
    </row>
    <row r="33">
      <c r="A33" s="13" t="str">
        <f>IFERROR(__xludf.DUMMYFUNCTION("""COMPUTED_VALUE"""),"CUST4275")</f>
        <v>CUST4275</v>
      </c>
      <c r="B33" s="13">
        <f>SUMIFS('Order Data'!$D$2:$D$1001,'Order Data'!$B$2:$B$1001,A33)</f>
        <v>205</v>
      </c>
      <c r="C33" s="14">
        <f>MAXIFS('Order Data'!$C$2:$C$1001,'Order Data'!$B$2:$B$1001,A33)</f>
        <v>45449</v>
      </c>
      <c r="D33" s="13">
        <f t="shared" si="1"/>
        <v>31</v>
      </c>
      <c r="E33" s="13">
        <f t="shared" si="2"/>
        <v>9</v>
      </c>
      <c r="F33" s="13" t="str">
        <f t="shared" si="3"/>
        <v>Current Customer</v>
      </c>
      <c r="G33" s="13"/>
      <c r="H33" s="13"/>
      <c r="I33" s="13"/>
      <c r="J33" s="13"/>
      <c r="K33" s="13"/>
      <c r="L33" s="13"/>
      <c r="M33" s="13"/>
      <c r="N33" s="13"/>
      <c r="O33" s="13"/>
      <c r="P33" s="13"/>
      <c r="Q33" s="13"/>
      <c r="R33" s="13"/>
      <c r="S33" s="13"/>
      <c r="T33" s="13"/>
      <c r="U33" s="13"/>
      <c r="V33" s="13"/>
      <c r="W33" s="13"/>
      <c r="X33" s="13"/>
      <c r="Y33" s="13"/>
      <c r="Z33" s="13"/>
    </row>
    <row r="34">
      <c r="A34" s="13" t="str">
        <f>IFERROR(__xludf.DUMMYFUNCTION("""COMPUTED_VALUE"""),"CUST4371")</f>
        <v>CUST4371</v>
      </c>
      <c r="B34" s="13">
        <f>SUMIFS('Order Data'!$D$2:$D$1001,'Order Data'!$B$2:$B$1001,A34)</f>
        <v>890</v>
      </c>
      <c r="C34" s="14">
        <f>MAXIFS('Order Data'!$C$2:$C$1001,'Order Data'!$B$2:$B$1001,A34)</f>
        <v>45449</v>
      </c>
      <c r="D34" s="13">
        <f t="shared" si="1"/>
        <v>31</v>
      </c>
      <c r="E34" s="13">
        <f t="shared" si="2"/>
        <v>9</v>
      </c>
      <c r="F34" s="13" t="str">
        <f t="shared" si="3"/>
        <v>Current Customer</v>
      </c>
      <c r="G34" s="13"/>
      <c r="H34" s="13"/>
      <c r="I34" s="13"/>
      <c r="J34" s="13"/>
      <c r="K34" s="13"/>
      <c r="L34" s="13"/>
      <c r="M34" s="13"/>
      <c r="N34" s="13"/>
      <c r="O34" s="13"/>
      <c r="P34" s="13"/>
      <c r="Q34" s="13"/>
      <c r="R34" s="13"/>
      <c r="S34" s="13"/>
      <c r="T34" s="13"/>
      <c r="U34" s="13"/>
      <c r="V34" s="13"/>
      <c r="W34" s="13"/>
      <c r="X34" s="13"/>
      <c r="Y34" s="13"/>
      <c r="Z34" s="13"/>
    </row>
    <row r="35">
      <c r="A35" s="13" t="str">
        <f>IFERROR(__xludf.DUMMYFUNCTION("""COMPUTED_VALUE"""),"CUST7921")</f>
        <v>CUST7921</v>
      </c>
      <c r="B35" s="13">
        <f>SUMIFS('Order Data'!$D$2:$D$1001,'Order Data'!$B$2:$B$1001,A35)</f>
        <v>347.5</v>
      </c>
      <c r="C35" s="14">
        <f>MAXIFS('Order Data'!$C$2:$C$1001,'Order Data'!$B$2:$B$1001,A35)</f>
        <v>45449</v>
      </c>
      <c r="D35" s="13">
        <f t="shared" si="1"/>
        <v>31</v>
      </c>
      <c r="E35" s="13">
        <f t="shared" si="2"/>
        <v>9</v>
      </c>
      <c r="F35" s="13" t="str">
        <f t="shared" si="3"/>
        <v>Current Customer</v>
      </c>
      <c r="G35" s="13"/>
      <c r="H35" s="13"/>
      <c r="I35" s="13"/>
      <c r="J35" s="13"/>
      <c r="K35" s="13"/>
      <c r="L35" s="13"/>
      <c r="M35" s="13"/>
      <c r="N35" s="13"/>
      <c r="O35" s="13"/>
      <c r="P35" s="13"/>
      <c r="Q35" s="13"/>
      <c r="R35" s="13"/>
      <c r="S35" s="13"/>
      <c r="T35" s="13"/>
      <c r="U35" s="13"/>
      <c r="V35" s="13"/>
      <c r="W35" s="13"/>
      <c r="X35" s="13"/>
      <c r="Y35" s="13"/>
      <c r="Z35" s="13"/>
    </row>
    <row r="36">
      <c r="A36" s="13" t="str">
        <f>IFERROR(__xludf.DUMMYFUNCTION("""COMPUTED_VALUE"""),"CUST4923")</f>
        <v>CUST4923</v>
      </c>
      <c r="B36" s="13">
        <f>SUMIFS('Order Data'!$D$2:$D$1001,'Order Data'!$B$2:$B$1001,A36)</f>
        <v>605</v>
      </c>
      <c r="C36" s="14">
        <f>MAXIFS('Order Data'!$C$2:$C$1001,'Order Data'!$B$2:$B$1001,A36)</f>
        <v>45449</v>
      </c>
      <c r="D36" s="13">
        <f t="shared" si="1"/>
        <v>31</v>
      </c>
      <c r="E36" s="13">
        <f t="shared" si="2"/>
        <v>9</v>
      </c>
      <c r="F36" s="13" t="str">
        <f t="shared" si="3"/>
        <v>Current Customer</v>
      </c>
      <c r="G36" s="13"/>
      <c r="H36" s="13"/>
      <c r="I36" s="13"/>
      <c r="J36" s="13"/>
      <c r="K36" s="13"/>
      <c r="L36" s="13"/>
      <c r="M36" s="13"/>
      <c r="N36" s="13"/>
      <c r="O36" s="13"/>
      <c r="P36" s="13"/>
      <c r="Q36" s="13"/>
      <c r="R36" s="13"/>
      <c r="S36" s="13"/>
      <c r="T36" s="13"/>
      <c r="U36" s="13"/>
      <c r="V36" s="13"/>
      <c r="W36" s="13"/>
      <c r="X36" s="13"/>
      <c r="Y36" s="13"/>
      <c r="Z36" s="13"/>
    </row>
    <row r="37">
      <c r="A37" s="13" t="str">
        <f>IFERROR(__xludf.DUMMYFUNCTION("""COMPUTED_VALUE"""),"CUST6201")</f>
        <v>CUST6201</v>
      </c>
      <c r="B37" s="13">
        <f>SUMIFS('Order Data'!$D$2:$D$1001,'Order Data'!$B$2:$B$1001,A37)</f>
        <v>1380</v>
      </c>
      <c r="C37" s="14">
        <f>MAXIFS('Order Data'!$C$2:$C$1001,'Order Data'!$B$2:$B$1001,A37)</f>
        <v>45448</v>
      </c>
      <c r="D37" s="13">
        <f t="shared" si="1"/>
        <v>35</v>
      </c>
      <c r="E37" s="13">
        <f t="shared" si="2"/>
        <v>10</v>
      </c>
      <c r="F37" s="13" t="str">
        <f t="shared" si="3"/>
        <v>Current Customer</v>
      </c>
      <c r="G37" s="13"/>
      <c r="H37" s="13"/>
      <c r="I37" s="13"/>
      <c r="J37" s="13"/>
      <c r="K37" s="13"/>
      <c r="L37" s="13"/>
      <c r="M37" s="13"/>
      <c r="N37" s="13"/>
      <c r="O37" s="13"/>
      <c r="P37" s="13"/>
      <c r="Q37" s="13"/>
      <c r="R37" s="13"/>
      <c r="S37" s="13"/>
      <c r="T37" s="13"/>
      <c r="U37" s="13"/>
      <c r="V37" s="13"/>
      <c r="W37" s="13"/>
      <c r="X37" s="13"/>
      <c r="Y37" s="13"/>
      <c r="Z37" s="13"/>
    </row>
    <row r="38">
      <c r="A38" s="13" t="str">
        <f>IFERROR(__xludf.DUMMYFUNCTION("""COMPUTED_VALUE"""),"CUST7461")</f>
        <v>CUST7461</v>
      </c>
      <c r="B38" s="13">
        <f>SUMIFS('Order Data'!$D$2:$D$1001,'Order Data'!$B$2:$B$1001,A38)</f>
        <v>1350</v>
      </c>
      <c r="C38" s="14">
        <f>MAXIFS('Order Data'!$C$2:$C$1001,'Order Data'!$B$2:$B$1001,A38)</f>
        <v>45448</v>
      </c>
      <c r="D38" s="13">
        <f t="shared" si="1"/>
        <v>35</v>
      </c>
      <c r="E38" s="13">
        <f t="shared" si="2"/>
        <v>10</v>
      </c>
      <c r="F38" s="13" t="str">
        <f t="shared" si="3"/>
        <v>Current Customer</v>
      </c>
      <c r="G38" s="13"/>
      <c r="H38" s="13"/>
      <c r="I38" s="13"/>
      <c r="J38" s="13"/>
      <c r="K38" s="13"/>
      <c r="L38" s="13"/>
      <c r="M38" s="13"/>
      <c r="N38" s="13"/>
      <c r="O38" s="13"/>
      <c r="P38" s="13"/>
      <c r="Q38" s="13"/>
      <c r="R38" s="13"/>
      <c r="S38" s="13"/>
      <c r="T38" s="13"/>
      <c r="U38" s="13"/>
      <c r="V38" s="13"/>
      <c r="W38" s="13"/>
      <c r="X38" s="13"/>
      <c r="Y38" s="13"/>
      <c r="Z38" s="13"/>
    </row>
    <row r="39">
      <c r="A39" s="13" t="str">
        <f>IFERROR(__xludf.DUMMYFUNCTION("""COMPUTED_VALUE"""),"CUST7429")</f>
        <v>CUST7429</v>
      </c>
      <c r="B39" s="13">
        <f>SUMIFS('Order Data'!$D$2:$D$1001,'Order Data'!$B$2:$B$1001,A39)</f>
        <v>377.5</v>
      </c>
      <c r="C39" s="14">
        <f>MAXIFS('Order Data'!$C$2:$C$1001,'Order Data'!$B$2:$B$1001,A39)</f>
        <v>45448</v>
      </c>
      <c r="D39" s="13">
        <f t="shared" si="1"/>
        <v>35</v>
      </c>
      <c r="E39" s="13">
        <f t="shared" si="2"/>
        <v>10</v>
      </c>
      <c r="F39" s="13" t="str">
        <f t="shared" si="3"/>
        <v>Current Customer</v>
      </c>
      <c r="G39" s="13"/>
      <c r="H39" s="13"/>
      <c r="I39" s="13"/>
      <c r="J39" s="13"/>
      <c r="K39" s="13"/>
      <c r="L39" s="13"/>
      <c r="M39" s="13"/>
      <c r="N39" s="13"/>
      <c r="O39" s="13"/>
      <c r="P39" s="13"/>
      <c r="Q39" s="13"/>
      <c r="R39" s="13"/>
      <c r="S39" s="13"/>
      <c r="T39" s="13"/>
      <c r="U39" s="13"/>
      <c r="V39" s="13"/>
      <c r="W39" s="13"/>
      <c r="X39" s="13"/>
      <c r="Y39" s="13"/>
      <c r="Z39" s="13"/>
    </row>
    <row r="40">
      <c r="A40" s="13" t="str">
        <f>IFERROR(__xludf.DUMMYFUNCTION("""COMPUTED_VALUE"""),"CUST3392")</f>
        <v>CUST3392</v>
      </c>
      <c r="B40" s="13">
        <f>SUMIFS('Order Data'!$D$2:$D$1001,'Order Data'!$B$2:$B$1001,A40)</f>
        <v>670</v>
      </c>
      <c r="C40" s="14">
        <f>MAXIFS('Order Data'!$C$2:$C$1001,'Order Data'!$B$2:$B$1001,A40)</f>
        <v>45448</v>
      </c>
      <c r="D40" s="13">
        <f t="shared" si="1"/>
        <v>35</v>
      </c>
      <c r="E40" s="13">
        <f t="shared" si="2"/>
        <v>10</v>
      </c>
      <c r="F40" s="13" t="str">
        <f t="shared" si="3"/>
        <v>Current Customer</v>
      </c>
      <c r="G40" s="13"/>
      <c r="H40" s="13"/>
      <c r="I40" s="13"/>
      <c r="J40" s="13"/>
      <c r="K40" s="13"/>
      <c r="L40" s="13"/>
      <c r="M40" s="13"/>
      <c r="N40" s="13"/>
      <c r="O40" s="13"/>
      <c r="P40" s="13"/>
      <c r="Q40" s="13"/>
      <c r="R40" s="13"/>
      <c r="S40" s="13"/>
      <c r="T40" s="13"/>
      <c r="U40" s="13"/>
      <c r="V40" s="13"/>
      <c r="W40" s="13"/>
      <c r="X40" s="13"/>
      <c r="Y40" s="13"/>
      <c r="Z40" s="13"/>
    </row>
    <row r="41">
      <c r="A41" s="13" t="str">
        <f>IFERROR(__xludf.DUMMYFUNCTION("""COMPUTED_VALUE"""),"CUST3704")</f>
        <v>CUST3704</v>
      </c>
      <c r="B41" s="13">
        <f>SUMIFS('Order Data'!$D$2:$D$1001,'Order Data'!$B$2:$B$1001,A41)</f>
        <v>1050</v>
      </c>
      <c r="C41" s="14">
        <f>MAXIFS('Order Data'!$C$2:$C$1001,'Order Data'!$B$2:$B$1001,A41)</f>
        <v>45448</v>
      </c>
      <c r="D41" s="13">
        <f t="shared" si="1"/>
        <v>35</v>
      </c>
      <c r="E41" s="13">
        <f t="shared" si="2"/>
        <v>10</v>
      </c>
      <c r="F41" s="13" t="str">
        <f t="shared" si="3"/>
        <v>Current Customer</v>
      </c>
      <c r="G41" s="13"/>
      <c r="H41" s="13"/>
      <c r="I41" s="13"/>
      <c r="J41" s="13"/>
      <c r="K41" s="13"/>
      <c r="L41" s="13"/>
      <c r="M41" s="13"/>
      <c r="N41" s="13"/>
      <c r="O41" s="13"/>
      <c r="P41" s="13"/>
      <c r="Q41" s="13"/>
      <c r="R41" s="13"/>
      <c r="S41" s="13"/>
      <c r="T41" s="13"/>
      <c r="U41" s="13"/>
      <c r="V41" s="13"/>
      <c r="W41" s="13"/>
      <c r="X41" s="13"/>
      <c r="Y41" s="13"/>
      <c r="Z41" s="13"/>
    </row>
    <row r="42">
      <c r="A42" s="13" t="str">
        <f>IFERROR(__xludf.DUMMYFUNCTION("""COMPUTED_VALUE"""),"CUST1502")</f>
        <v>CUST1502</v>
      </c>
      <c r="B42" s="13">
        <f>SUMIFS('Order Data'!$D$2:$D$1001,'Order Data'!$B$2:$B$1001,A42)</f>
        <v>750</v>
      </c>
      <c r="C42" s="14">
        <f>MAXIFS('Order Data'!$C$2:$C$1001,'Order Data'!$B$2:$B$1001,A42)</f>
        <v>45448</v>
      </c>
      <c r="D42" s="13">
        <f t="shared" si="1"/>
        <v>35</v>
      </c>
      <c r="E42" s="13">
        <f t="shared" si="2"/>
        <v>10</v>
      </c>
      <c r="F42" s="13" t="str">
        <f t="shared" si="3"/>
        <v>Current Customer</v>
      </c>
      <c r="G42" s="13"/>
      <c r="H42" s="13"/>
      <c r="I42" s="13"/>
      <c r="J42" s="13"/>
      <c r="K42" s="13"/>
      <c r="L42" s="13"/>
      <c r="M42" s="13"/>
      <c r="N42" s="13"/>
      <c r="O42" s="13"/>
      <c r="P42" s="13"/>
      <c r="Q42" s="13"/>
      <c r="R42" s="13"/>
      <c r="S42" s="13"/>
      <c r="T42" s="13"/>
      <c r="U42" s="13"/>
      <c r="V42" s="13"/>
      <c r="W42" s="13"/>
      <c r="X42" s="13"/>
      <c r="Y42" s="13"/>
      <c r="Z42" s="13"/>
    </row>
    <row r="43">
      <c r="A43" s="13" t="str">
        <f>IFERROR(__xludf.DUMMYFUNCTION("""COMPUTED_VALUE"""),"CUST7909")</f>
        <v>CUST7909</v>
      </c>
      <c r="B43" s="13">
        <f>SUMIFS('Order Data'!$D$2:$D$1001,'Order Data'!$B$2:$B$1001,A43)</f>
        <v>1090</v>
      </c>
      <c r="C43" s="14">
        <f>MAXIFS('Order Data'!$C$2:$C$1001,'Order Data'!$B$2:$B$1001,A43)</f>
        <v>45448</v>
      </c>
      <c r="D43" s="13">
        <f t="shared" si="1"/>
        <v>35</v>
      </c>
      <c r="E43" s="13">
        <f t="shared" si="2"/>
        <v>10</v>
      </c>
      <c r="F43" s="13" t="str">
        <f t="shared" si="3"/>
        <v>Current Customer</v>
      </c>
      <c r="G43" s="13"/>
      <c r="H43" s="13"/>
      <c r="I43" s="13"/>
      <c r="J43" s="13"/>
      <c r="K43" s="13"/>
      <c r="L43" s="13"/>
      <c r="M43" s="13"/>
      <c r="N43" s="13"/>
      <c r="O43" s="13"/>
      <c r="P43" s="13"/>
      <c r="Q43" s="13"/>
      <c r="R43" s="13"/>
      <c r="S43" s="13"/>
      <c r="T43" s="13"/>
      <c r="U43" s="13"/>
      <c r="V43" s="13"/>
      <c r="W43" s="13"/>
      <c r="X43" s="13"/>
      <c r="Y43" s="13"/>
      <c r="Z43" s="13"/>
    </row>
    <row r="44">
      <c r="A44" s="13" t="str">
        <f>IFERROR(__xludf.DUMMYFUNCTION("""COMPUTED_VALUE"""),"CUST8924")</f>
        <v>CUST8924</v>
      </c>
      <c r="B44" s="13">
        <f>SUMIFS('Order Data'!$D$2:$D$1001,'Order Data'!$B$2:$B$1001,A44)</f>
        <v>1447.5</v>
      </c>
      <c r="C44" s="14">
        <f>MAXIFS('Order Data'!$C$2:$C$1001,'Order Data'!$B$2:$B$1001,A44)</f>
        <v>45447</v>
      </c>
      <c r="D44" s="13">
        <f t="shared" si="1"/>
        <v>42</v>
      </c>
      <c r="E44" s="13">
        <f t="shared" si="2"/>
        <v>11</v>
      </c>
      <c r="F44" s="13" t="str">
        <f t="shared" si="3"/>
        <v>Current Customer</v>
      </c>
      <c r="G44" s="13"/>
      <c r="H44" s="13"/>
      <c r="I44" s="13"/>
      <c r="J44" s="13"/>
      <c r="K44" s="13"/>
      <c r="L44" s="13"/>
      <c r="M44" s="13"/>
      <c r="N44" s="13"/>
      <c r="O44" s="13"/>
      <c r="P44" s="13"/>
      <c r="Q44" s="13"/>
      <c r="R44" s="13"/>
      <c r="S44" s="13"/>
      <c r="T44" s="13"/>
      <c r="U44" s="13"/>
      <c r="V44" s="13"/>
      <c r="W44" s="13"/>
      <c r="X44" s="13"/>
      <c r="Y44" s="13"/>
      <c r="Z44" s="13"/>
    </row>
    <row r="45">
      <c r="A45" s="13" t="str">
        <f>IFERROR(__xludf.DUMMYFUNCTION("""COMPUTED_VALUE"""),"CUST9409")</f>
        <v>CUST9409</v>
      </c>
      <c r="B45" s="13">
        <f>SUMIFS('Order Data'!$D$2:$D$1001,'Order Data'!$B$2:$B$1001,A45)</f>
        <v>850</v>
      </c>
      <c r="C45" s="14">
        <f>MAXIFS('Order Data'!$C$2:$C$1001,'Order Data'!$B$2:$B$1001,A45)</f>
        <v>45447</v>
      </c>
      <c r="D45" s="13">
        <f t="shared" si="1"/>
        <v>42</v>
      </c>
      <c r="E45" s="13">
        <f t="shared" si="2"/>
        <v>11</v>
      </c>
      <c r="F45" s="13" t="str">
        <f t="shared" si="3"/>
        <v>Current Customer</v>
      </c>
      <c r="G45" s="13"/>
      <c r="H45" s="13"/>
      <c r="I45" s="13"/>
      <c r="J45" s="13"/>
      <c r="K45" s="13"/>
      <c r="L45" s="13"/>
      <c r="M45" s="13"/>
      <c r="N45" s="13"/>
      <c r="O45" s="13"/>
      <c r="P45" s="13"/>
      <c r="Q45" s="13"/>
      <c r="R45" s="13"/>
      <c r="S45" s="13"/>
      <c r="T45" s="13"/>
      <c r="U45" s="13"/>
      <c r="V45" s="13"/>
      <c r="W45" s="13"/>
      <c r="X45" s="13"/>
      <c r="Y45" s="13"/>
      <c r="Z45" s="13"/>
    </row>
    <row r="46">
      <c r="A46" s="13" t="str">
        <f>IFERROR(__xludf.DUMMYFUNCTION("""COMPUTED_VALUE"""),"CUST8449")</f>
        <v>CUST8449</v>
      </c>
      <c r="B46" s="13">
        <f>SUMIFS('Order Data'!$D$2:$D$1001,'Order Data'!$B$2:$B$1001,A46)</f>
        <v>780</v>
      </c>
      <c r="C46" s="14">
        <f>MAXIFS('Order Data'!$C$2:$C$1001,'Order Data'!$B$2:$B$1001,A46)</f>
        <v>45447</v>
      </c>
      <c r="D46" s="13">
        <f t="shared" si="1"/>
        <v>42</v>
      </c>
      <c r="E46" s="13">
        <f t="shared" si="2"/>
        <v>11</v>
      </c>
      <c r="F46" s="13" t="str">
        <f t="shared" si="3"/>
        <v>Current Customer</v>
      </c>
      <c r="G46" s="13"/>
      <c r="H46" s="13"/>
      <c r="I46" s="13"/>
      <c r="J46" s="13"/>
      <c r="K46" s="13"/>
      <c r="L46" s="13"/>
      <c r="M46" s="13"/>
      <c r="N46" s="13"/>
      <c r="O46" s="13"/>
      <c r="P46" s="13"/>
      <c r="Q46" s="13"/>
      <c r="R46" s="13"/>
      <c r="S46" s="13"/>
      <c r="T46" s="13"/>
      <c r="U46" s="13"/>
      <c r="V46" s="13"/>
      <c r="W46" s="13"/>
      <c r="X46" s="13"/>
      <c r="Y46" s="13"/>
      <c r="Z46" s="13"/>
    </row>
    <row r="47">
      <c r="A47" s="13" t="str">
        <f>IFERROR(__xludf.DUMMYFUNCTION("""COMPUTED_VALUE"""),"CUST6869")</f>
        <v>CUST6869</v>
      </c>
      <c r="B47" s="13">
        <f>SUMIFS('Order Data'!$D$2:$D$1001,'Order Data'!$B$2:$B$1001,A47)</f>
        <v>1730</v>
      </c>
      <c r="C47" s="14">
        <f>MAXIFS('Order Data'!$C$2:$C$1001,'Order Data'!$B$2:$B$1001,A47)</f>
        <v>45447</v>
      </c>
      <c r="D47" s="13">
        <f t="shared" si="1"/>
        <v>42</v>
      </c>
      <c r="E47" s="13">
        <f t="shared" si="2"/>
        <v>11</v>
      </c>
      <c r="F47" s="13" t="str">
        <f t="shared" si="3"/>
        <v>Current Customer</v>
      </c>
      <c r="G47" s="13"/>
      <c r="H47" s="13"/>
      <c r="I47" s="13"/>
      <c r="J47" s="13"/>
      <c r="K47" s="13"/>
      <c r="L47" s="13"/>
      <c r="M47" s="13"/>
      <c r="N47" s="13"/>
      <c r="O47" s="13"/>
      <c r="P47" s="13"/>
      <c r="Q47" s="13"/>
      <c r="R47" s="13"/>
      <c r="S47" s="13"/>
      <c r="T47" s="13"/>
      <c r="U47" s="13"/>
      <c r="V47" s="13"/>
      <c r="W47" s="13"/>
      <c r="X47" s="13"/>
      <c r="Y47" s="13"/>
      <c r="Z47" s="13"/>
    </row>
    <row r="48">
      <c r="A48" s="13" t="str">
        <f>IFERROR(__xludf.DUMMYFUNCTION("""COMPUTED_VALUE"""),"CUST1803")</f>
        <v>CUST1803</v>
      </c>
      <c r="B48" s="13">
        <f>SUMIFS('Order Data'!$D$2:$D$1001,'Order Data'!$B$2:$B$1001,A48)</f>
        <v>1260</v>
      </c>
      <c r="C48" s="14">
        <f>MAXIFS('Order Data'!$C$2:$C$1001,'Order Data'!$B$2:$B$1001,A48)</f>
        <v>45447</v>
      </c>
      <c r="D48" s="13">
        <f t="shared" si="1"/>
        <v>42</v>
      </c>
      <c r="E48" s="13">
        <f t="shared" si="2"/>
        <v>11</v>
      </c>
      <c r="F48" s="13" t="str">
        <f t="shared" si="3"/>
        <v>Current Customer</v>
      </c>
      <c r="G48" s="13"/>
      <c r="H48" s="13"/>
      <c r="I48" s="13"/>
      <c r="J48" s="13"/>
      <c r="K48" s="13"/>
      <c r="L48" s="13"/>
      <c r="M48" s="13"/>
      <c r="N48" s="13"/>
      <c r="O48" s="13"/>
      <c r="P48" s="13"/>
      <c r="Q48" s="13"/>
      <c r="R48" s="13"/>
      <c r="S48" s="13"/>
      <c r="T48" s="13"/>
      <c r="U48" s="13"/>
      <c r="V48" s="13"/>
      <c r="W48" s="13"/>
      <c r="X48" s="13"/>
      <c r="Y48" s="13"/>
      <c r="Z48" s="13"/>
    </row>
    <row r="49">
      <c r="A49" s="13" t="str">
        <f>IFERROR(__xludf.DUMMYFUNCTION("""COMPUTED_VALUE"""),"CUST7965")</f>
        <v>CUST7965</v>
      </c>
      <c r="B49" s="13">
        <f>SUMIFS('Order Data'!$D$2:$D$1001,'Order Data'!$B$2:$B$1001,A49)</f>
        <v>355</v>
      </c>
      <c r="C49" s="14">
        <f>MAXIFS('Order Data'!$C$2:$C$1001,'Order Data'!$B$2:$B$1001,A49)</f>
        <v>45447</v>
      </c>
      <c r="D49" s="13">
        <f t="shared" si="1"/>
        <v>42</v>
      </c>
      <c r="E49" s="13">
        <f t="shared" si="2"/>
        <v>11</v>
      </c>
      <c r="F49" s="13" t="str">
        <f t="shared" si="3"/>
        <v>Current Customer</v>
      </c>
      <c r="G49" s="13"/>
      <c r="H49" s="13"/>
      <c r="I49" s="13"/>
      <c r="J49" s="13"/>
      <c r="K49" s="13"/>
      <c r="L49" s="13"/>
      <c r="M49" s="13"/>
      <c r="N49" s="13"/>
      <c r="O49" s="13"/>
      <c r="P49" s="13"/>
      <c r="Q49" s="13"/>
      <c r="R49" s="13"/>
      <c r="S49" s="13"/>
      <c r="T49" s="13"/>
      <c r="U49" s="13"/>
      <c r="V49" s="13"/>
      <c r="W49" s="13"/>
      <c r="X49" s="13"/>
      <c r="Y49" s="13"/>
      <c r="Z49" s="13"/>
    </row>
    <row r="50">
      <c r="A50" s="13" t="str">
        <f>IFERROR(__xludf.DUMMYFUNCTION("""COMPUTED_VALUE"""),"CUST8909")</f>
        <v>CUST8909</v>
      </c>
      <c r="B50" s="13">
        <f>SUMIFS('Order Data'!$D$2:$D$1001,'Order Data'!$B$2:$B$1001,A50)</f>
        <v>1237.5</v>
      </c>
      <c r="C50" s="14">
        <f>MAXIFS('Order Data'!$C$2:$C$1001,'Order Data'!$B$2:$B$1001,A50)</f>
        <v>45447</v>
      </c>
      <c r="D50" s="13">
        <f t="shared" si="1"/>
        <v>42</v>
      </c>
      <c r="E50" s="13">
        <f t="shared" si="2"/>
        <v>11</v>
      </c>
      <c r="F50" s="13" t="str">
        <f t="shared" si="3"/>
        <v>Current Customer</v>
      </c>
      <c r="G50" s="13"/>
      <c r="H50" s="13"/>
      <c r="I50" s="13"/>
      <c r="J50" s="13"/>
      <c r="K50" s="13"/>
      <c r="L50" s="13"/>
      <c r="M50" s="13"/>
      <c r="N50" s="13"/>
      <c r="O50" s="13"/>
      <c r="P50" s="13"/>
      <c r="Q50" s="13"/>
      <c r="R50" s="13"/>
      <c r="S50" s="13"/>
      <c r="T50" s="13"/>
      <c r="U50" s="13"/>
      <c r="V50" s="13"/>
      <c r="W50" s="13"/>
      <c r="X50" s="13"/>
      <c r="Y50" s="13"/>
      <c r="Z50" s="13"/>
    </row>
    <row r="51">
      <c r="A51" s="13" t="str">
        <f>IFERROR(__xludf.DUMMYFUNCTION("""COMPUTED_VALUE"""),"CUST2234")</f>
        <v>CUST2234</v>
      </c>
      <c r="B51" s="13">
        <f>SUMIFS('Order Data'!$D$2:$D$1001,'Order Data'!$B$2:$B$1001,A51)</f>
        <v>670</v>
      </c>
      <c r="C51" s="14">
        <f>MAXIFS('Order Data'!$C$2:$C$1001,'Order Data'!$B$2:$B$1001,A51)</f>
        <v>45447</v>
      </c>
      <c r="D51" s="13">
        <f t="shared" si="1"/>
        <v>42</v>
      </c>
      <c r="E51" s="13">
        <f t="shared" si="2"/>
        <v>11</v>
      </c>
      <c r="F51" s="13" t="str">
        <f t="shared" si="3"/>
        <v>Current Customer</v>
      </c>
      <c r="G51" s="13"/>
      <c r="H51" s="13"/>
      <c r="I51" s="13"/>
      <c r="J51" s="13"/>
      <c r="K51" s="13"/>
      <c r="L51" s="13"/>
      <c r="M51" s="13"/>
      <c r="N51" s="13"/>
      <c r="O51" s="13"/>
      <c r="P51" s="13"/>
      <c r="Q51" s="13"/>
      <c r="R51" s="13"/>
      <c r="S51" s="13"/>
      <c r="T51" s="13"/>
      <c r="U51" s="13"/>
      <c r="V51" s="13"/>
      <c r="W51" s="13"/>
      <c r="X51" s="13"/>
      <c r="Y51" s="13"/>
      <c r="Z51" s="13"/>
    </row>
    <row r="52">
      <c r="A52" s="13" t="str">
        <f>IFERROR(__xludf.DUMMYFUNCTION("""COMPUTED_VALUE"""),"CUST1879")</f>
        <v>CUST1879</v>
      </c>
      <c r="B52" s="13">
        <f>SUMIFS('Order Data'!$D$2:$D$1001,'Order Data'!$B$2:$B$1001,A52)</f>
        <v>680</v>
      </c>
      <c r="C52" s="14">
        <f>MAXIFS('Order Data'!$C$2:$C$1001,'Order Data'!$B$2:$B$1001,A52)</f>
        <v>45447</v>
      </c>
      <c r="D52" s="13">
        <f t="shared" si="1"/>
        <v>42</v>
      </c>
      <c r="E52" s="13">
        <f t="shared" si="2"/>
        <v>11</v>
      </c>
      <c r="F52" s="13" t="str">
        <f t="shared" si="3"/>
        <v>Current Customer</v>
      </c>
      <c r="G52" s="13"/>
      <c r="H52" s="13"/>
      <c r="I52" s="13"/>
      <c r="J52" s="13"/>
      <c r="K52" s="13"/>
      <c r="L52" s="13"/>
      <c r="M52" s="13"/>
      <c r="N52" s="13"/>
      <c r="O52" s="13"/>
      <c r="P52" s="13"/>
      <c r="Q52" s="13"/>
      <c r="R52" s="13"/>
      <c r="S52" s="13"/>
      <c r="T52" s="13"/>
      <c r="U52" s="13"/>
      <c r="V52" s="13"/>
      <c r="W52" s="13"/>
      <c r="X52" s="13"/>
      <c r="Y52" s="13"/>
      <c r="Z52" s="13"/>
    </row>
    <row r="53">
      <c r="A53" s="13" t="str">
        <f>IFERROR(__xludf.DUMMYFUNCTION("""COMPUTED_VALUE"""),"CUST8951")</f>
        <v>CUST8951</v>
      </c>
      <c r="B53" s="13">
        <f>SUMIFS('Order Data'!$D$2:$D$1001,'Order Data'!$B$2:$B$1001,A53)</f>
        <v>1207.5</v>
      </c>
      <c r="C53" s="14">
        <f>MAXIFS('Order Data'!$C$2:$C$1001,'Order Data'!$B$2:$B$1001,A53)</f>
        <v>45446</v>
      </c>
      <c r="D53" s="13">
        <f t="shared" si="1"/>
        <v>51</v>
      </c>
      <c r="E53" s="13">
        <f t="shared" si="2"/>
        <v>12</v>
      </c>
      <c r="F53" s="13" t="str">
        <f t="shared" si="3"/>
        <v>Current Customer</v>
      </c>
      <c r="G53" s="13"/>
      <c r="H53" s="13"/>
      <c r="I53" s="13"/>
      <c r="J53" s="13"/>
      <c r="K53" s="13"/>
      <c r="L53" s="13"/>
      <c r="M53" s="13"/>
      <c r="N53" s="13"/>
      <c r="O53" s="13"/>
      <c r="P53" s="13"/>
      <c r="Q53" s="13"/>
      <c r="R53" s="13"/>
      <c r="S53" s="13"/>
      <c r="T53" s="13"/>
      <c r="U53" s="13"/>
      <c r="V53" s="13"/>
      <c r="W53" s="13"/>
      <c r="X53" s="13"/>
      <c r="Y53" s="13"/>
      <c r="Z53" s="13"/>
    </row>
    <row r="54">
      <c r="A54" s="13" t="str">
        <f>IFERROR(__xludf.DUMMYFUNCTION("""COMPUTED_VALUE"""),"CUST2527")</f>
        <v>CUST2527</v>
      </c>
      <c r="B54" s="13">
        <f>SUMIFS('Order Data'!$D$2:$D$1001,'Order Data'!$B$2:$B$1001,A54)</f>
        <v>527.5</v>
      </c>
      <c r="C54" s="14">
        <f>MAXIFS('Order Data'!$C$2:$C$1001,'Order Data'!$B$2:$B$1001,A54)</f>
        <v>45445</v>
      </c>
      <c r="D54" s="13">
        <f t="shared" si="1"/>
        <v>52</v>
      </c>
      <c r="E54" s="13">
        <f t="shared" si="2"/>
        <v>13</v>
      </c>
      <c r="F54" s="13" t="str">
        <f t="shared" si="3"/>
        <v>Current Customer</v>
      </c>
      <c r="G54" s="13"/>
      <c r="H54" s="13"/>
      <c r="I54" s="13"/>
      <c r="J54" s="13"/>
      <c r="K54" s="13"/>
      <c r="L54" s="13"/>
      <c r="M54" s="13"/>
      <c r="N54" s="13"/>
      <c r="O54" s="13"/>
      <c r="P54" s="13"/>
      <c r="Q54" s="13"/>
      <c r="R54" s="13"/>
      <c r="S54" s="13"/>
      <c r="T54" s="13"/>
      <c r="U54" s="13"/>
      <c r="V54" s="13"/>
      <c r="W54" s="13"/>
      <c r="X54" s="13"/>
      <c r="Y54" s="13"/>
      <c r="Z54" s="13"/>
    </row>
    <row r="55">
      <c r="A55" s="13" t="str">
        <f>IFERROR(__xludf.DUMMYFUNCTION("""COMPUTED_VALUE"""),"CUST6228")</f>
        <v>CUST6228</v>
      </c>
      <c r="B55" s="13">
        <f>SUMIFS('Order Data'!$D$2:$D$1001,'Order Data'!$B$2:$B$1001,A55)</f>
        <v>452.5</v>
      </c>
      <c r="C55" s="14">
        <f>MAXIFS('Order Data'!$C$2:$C$1001,'Order Data'!$B$2:$B$1001,A55)</f>
        <v>45445</v>
      </c>
      <c r="D55" s="13">
        <f t="shared" si="1"/>
        <v>52</v>
      </c>
      <c r="E55" s="13">
        <f t="shared" si="2"/>
        <v>13</v>
      </c>
      <c r="F55" s="13" t="str">
        <f t="shared" si="3"/>
        <v>Current Customer</v>
      </c>
      <c r="G55" s="13"/>
      <c r="H55" s="13"/>
      <c r="I55" s="13"/>
      <c r="J55" s="13"/>
      <c r="K55" s="13"/>
      <c r="L55" s="13"/>
      <c r="M55" s="13"/>
      <c r="N55" s="13"/>
      <c r="O55" s="13"/>
      <c r="P55" s="13"/>
      <c r="Q55" s="13"/>
      <c r="R55" s="13"/>
      <c r="S55" s="13"/>
      <c r="T55" s="13"/>
      <c r="U55" s="13"/>
      <c r="V55" s="13"/>
      <c r="W55" s="13"/>
      <c r="X55" s="13"/>
      <c r="Y55" s="13"/>
      <c r="Z55" s="13"/>
    </row>
    <row r="56">
      <c r="A56" s="13" t="str">
        <f>IFERROR(__xludf.DUMMYFUNCTION("""COMPUTED_VALUE"""),"CUST2982")</f>
        <v>CUST2982</v>
      </c>
      <c r="B56" s="13">
        <f>SUMIFS('Order Data'!$D$2:$D$1001,'Order Data'!$B$2:$B$1001,A56)</f>
        <v>1000</v>
      </c>
      <c r="C56" s="14">
        <f>MAXIFS('Order Data'!$C$2:$C$1001,'Order Data'!$B$2:$B$1001,A56)</f>
        <v>45445</v>
      </c>
      <c r="D56" s="13">
        <f t="shared" si="1"/>
        <v>52</v>
      </c>
      <c r="E56" s="13">
        <f t="shared" si="2"/>
        <v>13</v>
      </c>
      <c r="F56" s="13" t="str">
        <f t="shared" si="3"/>
        <v>Current Customer</v>
      </c>
      <c r="G56" s="13"/>
      <c r="H56" s="13"/>
      <c r="I56" s="13"/>
      <c r="J56" s="13"/>
      <c r="K56" s="13"/>
      <c r="L56" s="13"/>
      <c r="M56" s="13"/>
      <c r="N56" s="13"/>
      <c r="O56" s="13"/>
      <c r="P56" s="13"/>
      <c r="Q56" s="13"/>
      <c r="R56" s="13"/>
      <c r="S56" s="13"/>
      <c r="T56" s="13"/>
      <c r="U56" s="13"/>
      <c r="V56" s="13"/>
      <c r="W56" s="13"/>
      <c r="X56" s="13"/>
      <c r="Y56" s="13"/>
      <c r="Z56" s="13"/>
    </row>
    <row r="57">
      <c r="A57" s="13" t="str">
        <f>IFERROR(__xludf.DUMMYFUNCTION("""COMPUTED_VALUE"""),"CUST2124")</f>
        <v>CUST2124</v>
      </c>
      <c r="B57" s="13">
        <f>SUMIFS('Order Data'!$D$2:$D$1001,'Order Data'!$B$2:$B$1001,A57)</f>
        <v>1525</v>
      </c>
      <c r="C57" s="14">
        <f>MAXIFS('Order Data'!$C$2:$C$1001,'Order Data'!$B$2:$B$1001,A57)</f>
        <v>45445</v>
      </c>
      <c r="D57" s="13">
        <f t="shared" si="1"/>
        <v>52</v>
      </c>
      <c r="E57" s="13">
        <f t="shared" si="2"/>
        <v>13</v>
      </c>
      <c r="F57" s="13" t="str">
        <f t="shared" si="3"/>
        <v>Current Customer</v>
      </c>
      <c r="G57" s="13"/>
      <c r="H57" s="13"/>
      <c r="I57" s="13"/>
      <c r="J57" s="13"/>
      <c r="K57" s="13"/>
      <c r="L57" s="13"/>
      <c r="M57" s="13"/>
      <c r="N57" s="13"/>
      <c r="O57" s="13"/>
      <c r="P57" s="13"/>
      <c r="Q57" s="13"/>
      <c r="R57" s="13"/>
      <c r="S57" s="13"/>
      <c r="T57" s="13"/>
      <c r="U57" s="13"/>
      <c r="V57" s="13"/>
      <c r="W57" s="13"/>
      <c r="X57" s="13"/>
      <c r="Y57" s="13"/>
      <c r="Z57" s="13"/>
    </row>
    <row r="58">
      <c r="A58" s="13" t="str">
        <f>IFERROR(__xludf.DUMMYFUNCTION("""COMPUTED_VALUE"""),"CUST6818")</f>
        <v>CUST6818</v>
      </c>
      <c r="B58" s="13">
        <f>SUMIFS('Order Data'!$D$2:$D$1001,'Order Data'!$B$2:$B$1001,A58)</f>
        <v>1327.5</v>
      </c>
      <c r="C58" s="14">
        <f>MAXIFS('Order Data'!$C$2:$C$1001,'Order Data'!$B$2:$B$1001,A58)</f>
        <v>45444</v>
      </c>
      <c r="D58" s="13">
        <f t="shared" si="1"/>
        <v>56</v>
      </c>
      <c r="E58" s="13">
        <f t="shared" si="2"/>
        <v>14</v>
      </c>
      <c r="F58" s="13" t="str">
        <f t="shared" si="3"/>
        <v>Current Customer</v>
      </c>
      <c r="G58" s="13"/>
      <c r="H58" s="13"/>
      <c r="I58" s="13"/>
      <c r="J58" s="13"/>
      <c r="K58" s="13"/>
      <c r="L58" s="13"/>
      <c r="M58" s="13"/>
      <c r="N58" s="13"/>
      <c r="O58" s="13"/>
      <c r="P58" s="13"/>
      <c r="Q58" s="13"/>
      <c r="R58" s="13"/>
      <c r="S58" s="13"/>
      <c r="T58" s="13"/>
      <c r="U58" s="13"/>
      <c r="V58" s="13"/>
      <c r="W58" s="13"/>
      <c r="X58" s="13"/>
      <c r="Y58" s="13"/>
      <c r="Z58" s="13"/>
    </row>
    <row r="59">
      <c r="A59" s="13" t="str">
        <f>IFERROR(__xludf.DUMMYFUNCTION("""COMPUTED_VALUE"""),"CUST8616")</f>
        <v>CUST8616</v>
      </c>
      <c r="B59" s="13">
        <f>SUMIFS('Order Data'!$D$2:$D$1001,'Order Data'!$B$2:$B$1001,A59)</f>
        <v>1412.5</v>
      </c>
      <c r="C59" s="14">
        <f>MAXIFS('Order Data'!$C$2:$C$1001,'Order Data'!$B$2:$B$1001,A59)</f>
        <v>45444</v>
      </c>
      <c r="D59" s="13">
        <f t="shared" si="1"/>
        <v>56</v>
      </c>
      <c r="E59" s="13">
        <f t="shared" si="2"/>
        <v>14</v>
      </c>
      <c r="F59" s="13" t="str">
        <f t="shared" si="3"/>
        <v>Current Customer</v>
      </c>
      <c r="G59" s="13"/>
      <c r="H59" s="13"/>
      <c r="I59" s="13"/>
      <c r="J59" s="13"/>
      <c r="K59" s="13"/>
      <c r="L59" s="13"/>
      <c r="M59" s="13"/>
      <c r="N59" s="13"/>
      <c r="O59" s="13"/>
      <c r="P59" s="13"/>
      <c r="Q59" s="13"/>
      <c r="R59" s="13"/>
      <c r="S59" s="13"/>
      <c r="T59" s="13"/>
      <c r="U59" s="13"/>
      <c r="V59" s="13"/>
      <c r="W59" s="13"/>
      <c r="X59" s="13"/>
      <c r="Y59" s="13"/>
      <c r="Z59" s="13"/>
    </row>
    <row r="60">
      <c r="A60" s="13" t="str">
        <f>IFERROR(__xludf.DUMMYFUNCTION("""COMPUTED_VALUE"""),"CUST9276")</f>
        <v>CUST9276</v>
      </c>
      <c r="B60" s="13">
        <f>SUMIFS('Order Data'!$D$2:$D$1001,'Order Data'!$B$2:$B$1001,A60)</f>
        <v>190</v>
      </c>
      <c r="C60" s="14">
        <f>MAXIFS('Order Data'!$C$2:$C$1001,'Order Data'!$B$2:$B$1001,A60)</f>
        <v>45443</v>
      </c>
      <c r="D60" s="13">
        <f t="shared" si="1"/>
        <v>58</v>
      </c>
      <c r="E60" s="13">
        <f t="shared" si="2"/>
        <v>15</v>
      </c>
      <c r="F60" s="13" t="str">
        <f t="shared" si="3"/>
        <v>Idle Customer</v>
      </c>
      <c r="G60" s="13"/>
      <c r="H60" s="13"/>
      <c r="I60" s="13"/>
      <c r="J60" s="13"/>
      <c r="K60" s="13"/>
      <c r="L60" s="13"/>
      <c r="M60" s="13"/>
      <c r="N60" s="13"/>
      <c r="O60" s="13"/>
      <c r="P60" s="13"/>
      <c r="Q60" s="13"/>
      <c r="R60" s="13"/>
      <c r="S60" s="13"/>
      <c r="T60" s="13"/>
      <c r="U60" s="13"/>
      <c r="V60" s="13"/>
      <c r="W60" s="13"/>
      <c r="X60" s="13"/>
      <c r="Y60" s="13"/>
      <c r="Z60" s="13"/>
    </row>
    <row r="61">
      <c r="A61" s="13" t="str">
        <f>IFERROR(__xludf.DUMMYFUNCTION("""COMPUTED_VALUE"""),"CUST7043")</f>
        <v>CUST7043</v>
      </c>
      <c r="B61" s="13">
        <f>SUMIFS('Order Data'!$D$2:$D$1001,'Order Data'!$B$2:$B$1001,A61)</f>
        <v>1500</v>
      </c>
      <c r="C61" s="14">
        <f>MAXIFS('Order Data'!$C$2:$C$1001,'Order Data'!$B$2:$B$1001,A61)</f>
        <v>45443</v>
      </c>
      <c r="D61" s="13">
        <f t="shared" si="1"/>
        <v>58</v>
      </c>
      <c r="E61" s="13">
        <f t="shared" si="2"/>
        <v>15</v>
      </c>
      <c r="F61" s="13" t="str">
        <f t="shared" si="3"/>
        <v>Idle Customer</v>
      </c>
      <c r="G61" s="13"/>
      <c r="H61" s="13"/>
      <c r="I61" s="13"/>
      <c r="J61" s="13"/>
      <c r="K61" s="13"/>
      <c r="L61" s="13"/>
      <c r="M61" s="13"/>
      <c r="N61" s="13"/>
      <c r="O61" s="13"/>
      <c r="P61" s="13"/>
      <c r="Q61" s="13"/>
      <c r="R61" s="13"/>
      <c r="S61" s="13"/>
      <c r="T61" s="13"/>
      <c r="U61" s="13"/>
      <c r="V61" s="13"/>
      <c r="W61" s="13"/>
      <c r="X61" s="13"/>
      <c r="Y61" s="13"/>
      <c r="Z61" s="13"/>
    </row>
    <row r="62">
      <c r="A62" s="13" t="str">
        <f>IFERROR(__xludf.DUMMYFUNCTION("""COMPUTED_VALUE"""),"CUST4485")</f>
        <v>CUST4485</v>
      </c>
      <c r="B62" s="13">
        <f>SUMIFS('Order Data'!$D$2:$D$1001,'Order Data'!$B$2:$B$1001,A62)</f>
        <v>2110</v>
      </c>
      <c r="C62" s="14">
        <f>MAXIFS('Order Data'!$C$2:$C$1001,'Order Data'!$B$2:$B$1001,A62)</f>
        <v>45442</v>
      </c>
      <c r="D62" s="13">
        <f t="shared" si="1"/>
        <v>60</v>
      </c>
      <c r="E62" s="13">
        <f t="shared" si="2"/>
        <v>16</v>
      </c>
      <c r="F62" s="13" t="str">
        <f t="shared" si="3"/>
        <v>Idle Customer</v>
      </c>
      <c r="G62" s="13"/>
      <c r="H62" s="13"/>
      <c r="I62" s="13"/>
      <c r="J62" s="13"/>
      <c r="K62" s="13"/>
      <c r="L62" s="13"/>
      <c r="M62" s="13"/>
      <c r="N62" s="13"/>
      <c r="O62" s="13"/>
      <c r="P62" s="13"/>
      <c r="Q62" s="13"/>
      <c r="R62" s="13"/>
      <c r="S62" s="13"/>
      <c r="T62" s="13"/>
      <c r="U62" s="13"/>
      <c r="V62" s="13"/>
      <c r="W62" s="13"/>
      <c r="X62" s="13"/>
      <c r="Y62" s="13"/>
      <c r="Z62" s="13"/>
    </row>
    <row r="63">
      <c r="A63" s="13" t="str">
        <f>IFERROR(__xludf.DUMMYFUNCTION("""COMPUTED_VALUE"""),"CUST2121")</f>
        <v>CUST2121</v>
      </c>
      <c r="B63" s="13">
        <f>SUMIFS('Order Data'!$D$2:$D$1001,'Order Data'!$B$2:$B$1001,A63)</f>
        <v>70</v>
      </c>
      <c r="C63" s="14">
        <f>MAXIFS('Order Data'!$C$2:$C$1001,'Order Data'!$B$2:$B$1001,A63)</f>
        <v>45442</v>
      </c>
      <c r="D63" s="13">
        <f t="shared" si="1"/>
        <v>60</v>
      </c>
      <c r="E63" s="13">
        <f t="shared" si="2"/>
        <v>16</v>
      </c>
      <c r="F63" s="13" t="str">
        <f t="shared" si="3"/>
        <v>Idle Customer</v>
      </c>
      <c r="G63" s="13"/>
      <c r="H63" s="13"/>
      <c r="I63" s="13"/>
      <c r="J63" s="13"/>
      <c r="K63" s="13"/>
      <c r="L63" s="13"/>
      <c r="M63" s="13"/>
      <c r="N63" s="13"/>
      <c r="O63" s="13"/>
      <c r="P63" s="13"/>
      <c r="Q63" s="13"/>
      <c r="R63" s="13"/>
      <c r="S63" s="13"/>
      <c r="T63" s="13"/>
      <c r="U63" s="13"/>
      <c r="V63" s="13"/>
      <c r="W63" s="13"/>
      <c r="X63" s="13"/>
      <c r="Y63" s="13"/>
      <c r="Z63" s="13"/>
    </row>
    <row r="64">
      <c r="A64" s="13" t="str">
        <f>IFERROR(__xludf.DUMMYFUNCTION("""COMPUTED_VALUE"""),"CUST8178")</f>
        <v>CUST8178</v>
      </c>
      <c r="B64" s="13">
        <f>SUMIFS('Order Data'!$D$2:$D$1001,'Order Data'!$B$2:$B$1001,A64)</f>
        <v>200</v>
      </c>
      <c r="C64" s="14">
        <f>MAXIFS('Order Data'!$C$2:$C$1001,'Order Data'!$B$2:$B$1001,A64)</f>
        <v>45441</v>
      </c>
      <c r="D64" s="13">
        <f t="shared" si="1"/>
        <v>62</v>
      </c>
      <c r="E64" s="13">
        <f t="shared" si="2"/>
        <v>17</v>
      </c>
      <c r="F64" s="13" t="str">
        <f t="shared" si="3"/>
        <v>Idle Customer</v>
      </c>
      <c r="G64" s="13"/>
      <c r="H64" s="13"/>
      <c r="I64" s="13"/>
      <c r="J64" s="13"/>
      <c r="K64" s="13"/>
      <c r="L64" s="13"/>
      <c r="M64" s="13"/>
      <c r="N64" s="13"/>
      <c r="O64" s="13"/>
      <c r="P64" s="13"/>
      <c r="Q64" s="13"/>
      <c r="R64" s="13"/>
      <c r="S64" s="13"/>
      <c r="T64" s="13"/>
      <c r="U64" s="13"/>
      <c r="V64" s="13"/>
      <c r="W64" s="13"/>
      <c r="X64" s="13"/>
      <c r="Y64" s="13"/>
      <c r="Z64" s="13"/>
    </row>
    <row r="65">
      <c r="A65" s="13" t="str">
        <f>IFERROR(__xludf.DUMMYFUNCTION("""COMPUTED_VALUE"""),"CUST4164")</f>
        <v>CUST4164</v>
      </c>
      <c r="B65" s="13">
        <f>SUMIFS('Order Data'!$D$2:$D$1001,'Order Data'!$B$2:$B$1001,A65)</f>
        <v>190</v>
      </c>
      <c r="C65" s="14">
        <f>MAXIFS('Order Data'!$C$2:$C$1001,'Order Data'!$B$2:$B$1001,A65)</f>
        <v>45441</v>
      </c>
      <c r="D65" s="13">
        <f t="shared" si="1"/>
        <v>62</v>
      </c>
      <c r="E65" s="13">
        <f t="shared" si="2"/>
        <v>17</v>
      </c>
      <c r="F65" s="13" t="str">
        <f t="shared" si="3"/>
        <v>Idle Customer</v>
      </c>
      <c r="G65" s="13"/>
      <c r="H65" s="13"/>
      <c r="I65" s="13"/>
      <c r="J65" s="13"/>
      <c r="K65" s="13"/>
      <c r="L65" s="13"/>
      <c r="M65" s="13"/>
      <c r="N65" s="13"/>
      <c r="O65" s="13"/>
      <c r="P65" s="13"/>
      <c r="Q65" s="13"/>
      <c r="R65" s="13"/>
      <c r="S65" s="13"/>
      <c r="T65" s="13"/>
      <c r="U65" s="13"/>
      <c r="V65" s="13"/>
      <c r="W65" s="13"/>
      <c r="X65" s="13"/>
      <c r="Y65" s="13"/>
      <c r="Z65" s="13"/>
    </row>
    <row r="66">
      <c r="A66" s="13" t="str">
        <f>IFERROR(__xludf.DUMMYFUNCTION("""COMPUTED_VALUE"""),"CUST9821")</f>
        <v>CUST9821</v>
      </c>
      <c r="B66" s="13">
        <f>SUMIFS('Order Data'!$D$2:$D$1001,'Order Data'!$B$2:$B$1001,A66)</f>
        <v>182.5</v>
      </c>
      <c r="C66" s="14">
        <f>MAXIFS('Order Data'!$C$2:$C$1001,'Order Data'!$B$2:$B$1001,A66)</f>
        <v>45441</v>
      </c>
      <c r="D66" s="13">
        <f t="shared" si="1"/>
        <v>62</v>
      </c>
      <c r="E66" s="13">
        <f t="shared" si="2"/>
        <v>17</v>
      </c>
      <c r="F66" s="13" t="str">
        <f t="shared" si="3"/>
        <v>Idle Customer</v>
      </c>
      <c r="G66" s="13"/>
      <c r="H66" s="13"/>
      <c r="I66" s="13"/>
      <c r="J66" s="13"/>
      <c r="K66" s="13"/>
      <c r="L66" s="13"/>
      <c r="M66" s="13"/>
      <c r="N66" s="13"/>
      <c r="O66" s="13"/>
      <c r="P66" s="13"/>
      <c r="Q66" s="13"/>
      <c r="R66" s="13"/>
      <c r="S66" s="13"/>
      <c r="T66" s="13"/>
      <c r="U66" s="13"/>
      <c r="V66" s="13"/>
      <c r="W66" s="13"/>
      <c r="X66" s="13"/>
      <c r="Y66" s="13"/>
      <c r="Z66" s="13"/>
    </row>
    <row r="67">
      <c r="A67" s="13" t="str">
        <f>IFERROR(__xludf.DUMMYFUNCTION("""COMPUTED_VALUE"""),"CUST8135")</f>
        <v>CUST8135</v>
      </c>
      <c r="B67" s="13">
        <f>SUMIFS('Order Data'!$D$2:$D$1001,'Order Data'!$B$2:$B$1001,A67)</f>
        <v>325</v>
      </c>
      <c r="C67" s="14">
        <f>MAXIFS('Order Data'!$C$2:$C$1001,'Order Data'!$B$2:$B$1001,A67)</f>
        <v>45441</v>
      </c>
      <c r="D67" s="13">
        <f t="shared" si="1"/>
        <v>62</v>
      </c>
      <c r="E67" s="13">
        <f t="shared" si="2"/>
        <v>17</v>
      </c>
      <c r="F67" s="13" t="str">
        <f t="shared" si="3"/>
        <v>Idle Customer</v>
      </c>
      <c r="G67" s="13"/>
      <c r="H67" s="13"/>
      <c r="I67" s="13"/>
      <c r="J67" s="13"/>
      <c r="K67" s="13"/>
      <c r="L67" s="13"/>
      <c r="M67" s="13"/>
      <c r="N67" s="13"/>
      <c r="O67" s="13"/>
      <c r="P67" s="13"/>
      <c r="Q67" s="13"/>
      <c r="R67" s="13"/>
      <c r="S67" s="13"/>
      <c r="T67" s="13"/>
      <c r="U67" s="13"/>
      <c r="V67" s="13"/>
      <c r="W67" s="13"/>
      <c r="X67" s="13"/>
      <c r="Y67" s="13"/>
      <c r="Z67" s="13"/>
    </row>
    <row r="68">
      <c r="A68" s="13" t="str">
        <f>IFERROR(__xludf.DUMMYFUNCTION("""COMPUTED_VALUE"""),"CUST3846")</f>
        <v>CUST3846</v>
      </c>
      <c r="B68" s="13">
        <f>SUMIFS('Order Data'!$D$2:$D$1001,'Order Data'!$B$2:$B$1001,A68)</f>
        <v>300</v>
      </c>
      <c r="C68" s="14">
        <f>MAXIFS('Order Data'!$C$2:$C$1001,'Order Data'!$B$2:$B$1001,A68)</f>
        <v>45441</v>
      </c>
      <c r="D68" s="13">
        <f t="shared" si="1"/>
        <v>62</v>
      </c>
      <c r="E68" s="13">
        <f t="shared" si="2"/>
        <v>17</v>
      </c>
      <c r="F68" s="13" t="str">
        <f t="shared" si="3"/>
        <v>Idle Customer</v>
      </c>
      <c r="G68" s="13"/>
      <c r="H68" s="13"/>
      <c r="I68" s="13"/>
      <c r="J68" s="13"/>
      <c r="K68" s="13"/>
      <c r="L68" s="13"/>
      <c r="M68" s="13"/>
      <c r="N68" s="13"/>
      <c r="O68" s="13"/>
      <c r="P68" s="13"/>
      <c r="Q68" s="13"/>
      <c r="R68" s="13"/>
      <c r="S68" s="13"/>
      <c r="T68" s="13"/>
      <c r="U68" s="13"/>
      <c r="V68" s="13"/>
      <c r="W68" s="13"/>
      <c r="X68" s="13"/>
      <c r="Y68" s="13"/>
      <c r="Z68" s="13"/>
    </row>
    <row r="69">
      <c r="A69" s="13" t="str">
        <f>IFERROR(__xludf.DUMMYFUNCTION("""COMPUTED_VALUE"""),"CUST8105")</f>
        <v>CUST8105</v>
      </c>
      <c r="B69" s="13">
        <f>SUMIFS('Order Data'!$D$2:$D$1001,'Order Data'!$B$2:$B$1001,A69)</f>
        <v>1972.5</v>
      </c>
      <c r="C69" s="14">
        <f>MAXIFS('Order Data'!$C$2:$C$1001,'Order Data'!$B$2:$B$1001,A69)</f>
        <v>45441</v>
      </c>
      <c r="D69" s="13">
        <f t="shared" si="1"/>
        <v>62</v>
      </c>
      <c r="E69" s="13">
        <f t="shared" si="2"/>
        <v>17</v>
      </c>
      <c r="F69" s="13" t="str">
        <f t="shared" si="3"/>
        <v>Idle Customer</v>
      </c>
      <c r="G69" s="13"/>
      <c r="H69" s="13"/>
      <c r="I69" s="13"/>
      <c r="J69" s="13"/>
      <c r="K69" s="13"/>
      <c r="L69" s="13"/>
      <c r="M69" s="13"/>
      <c r="N69" s="13"/>
      <c r="O69" s="13"/>
      <c r="P69" s="13"/>
      <c r="Q69" s="13"/>
      <c r="R69" s="13"/>
      <c r="S69" s="13"/>
      <c r="T69" s="13"/>
      <c r="U69" s="13"/>
      <c r="V69" s="13"/>
      <c r="W69" s="13"/>
      <c r="X69" s="13"/>
      <c r="Y69" s="13"/>
      <c r="Z69" s="13"/>
    </row>
    <row r="70">
      <c r="A70" s="13" t="str">
        <f>IFERROR(__xludf.DUMMYFUNCTION("""COMPUTED_VALUE"""),"CUST4729")</f>
        <v>CUST4729</v>
      </c>
      <c r="B70" s="13">
        <f>SUMIFS('Order Data'!$D$2:$D$1001,'Order Data'!$B$2:$B$1001,A70)</f>
        <v>492.5</v>
      </c>
      <c r="C70" s="14">
        <f>MAXIFS('Order Data'!$C$2:$C$1001,'Order Data'!$B$2:$B$1001,A70)</f>
        <v>45441</v>
      </c>
      <c r="D70" s="13">
        <f t="shared" si="1"/>
        <v>62</v>
      </c>
      <c r="E70" s="13">
        <f t="shared" si="2"/>
        <v>17</v>
      </c>
      <c r="F70" s="13" t="str">
        <f t="shared" si="3"/>
        <v>Idle Customer</v>
      </c>
      <c r="G70" s="13"/>
      <c r="H70" s="13"/>
      <c r="I70" s="13"/>
      <c r="J70" s="13"/>
      <c r="K70" s="13"/>
      <c r="L70" s="13"/>
      <c r="M70" s="13"/>
      <c r="N70" s="13"/>
      <c r="O70" s="13"/>
      <c r="P70" s="13"/>
      <c r="Q70" s="13"/>
      <c r="R70" s="13"/>
      <c r="S70" s="13"/>
      <c r="T70" s="13"/>
      <c r="U70" s="13"/>
      <c r="V70" s="13"/>
      <c r="W70" s="13"/>
      <c r="X70" s="13"/>
      <c r="Y70" s="13"/>
      <c r="Z70" s="13"/>
    </row>
    <row r="71">
      <c r="A71" s="13" t="str">
        <f>IFERROR(__xludf.DUMMYFUNCTION("""COMPUTED_VALUE"""),"CUST8381")</f>
        <v>CUST8381</v>
      </c>
      <c r="B71" s="13">
        <f>SUMIFS('Order Data'!$D$2:$D$1001,'Order Data'!$B$2:$B$1001,A71)</f>
        <v>585</v>
      </c>
      <c r="C71" s="14">
        <f>MAXIFS('Order Data'!$C$2:$C$1001,'Order Data'!$B$2:$B$1001,A71)</f>
        <v>45441</v>
      </c>
      <c r="D71" s="13">
        <f t="shared" si="1"/>
        <v>62</v>
      </c>
      <c r="E71" s="13">
        <f t="shared" si="2"/>
        <v>17</v>
      </c>
      <c r="F71" s="13" t="str">
        <f t="shared" si="3"/>
        <v>Idle Customer</v>
      </c>
      <c r="G71" s="13"/>
      <c r="H71" s="13"/>
      <c r="I71" s="13"/>
      <c r="J71" s="13"/>
      <c r="K71" s="13"/>
      <c r="L71" s="13"/>
      <c r="M71" s="13"/>
      <c r="N71" s="13"/>
      <c r="O71" s="13"/>
      <c r="P71" s="13"/>
      <c r="Q71" s="13"/>
      <c r="R71" s="13"/>
      <c r="S71" s="13"/>
      <c r="T71" s="13"/>
      <c r="U71" s="13"/>
      <c r="V71" s="13"/>
      <c r="W71" s="13"/>
      <c r="X71" s="13"/>
      <c r="Y71" s="13"/>
      <c r="Z71" s="13"/>
    </row>
    <row r="72">
      <c r="A72" s="13" t="str">
        <f>IFERROR(__xludf.DUMMYFUNCTION("""COMPUTED_VALUE"""),"CUST5905")</f>
        <v>CUST5905</v>
      </c>
      <c r="B72" s="13">
        <f>SUMIFS('Order Data'!$D$2:$D$1001,'Order Data'!$B$2:$B$1001,A72)</f>
        <v>485</v>
      </c>
      <c r="C72" s="14">
        <f>MAXIFS('Order Data'!$C$2:$C$1001,'Order Data'!$B$2:$B$1001,A72)</f>
        <v>45441</v>
      </c>
      <c r="D72" s="13">
        <f t="shared" si="1"/>
        <v>62</v>
      </c>
      <c r="E72" s="13">
        <f t="shared" si="2"/>
        <v>17</v>
      </c>
      <c r="F72" s="13" t="str">
        <f t="shared" si="3"/>
        <v>Idle Customer</v>
      </c>
      <c r="G72" s="13"/>
      <c r="H72" s="13"/>
      <c r="I72" s="13"/>
      <c r="J72" s="13"/>
      <c r="K72" s="13"/>
      <c r="L72" s="13"/>
      <c r="M72" s="13"/>
      <c r="N72" s="13"/>
      <c r="O72" s="13"/>
      <c r="P72" s="13"/>
      <c r="Q72" s="13"/>
      <c r="R72" s="13"/>
      <c r="S72" s="13"/>
      <c r="T72" s="13"/>
      <c r="U72" s="13"/>
      <c r="V72" s="13"/>
      <c r="W72" s="13"/>
      <c r="X72" s="13"/>
      <c r="Y72" s="13"/>
      <c r="Z72" s="13"/>
    </row>
    <row r="73">
      <c r="A73" s="13" t="str">
        <f>IFERROR(__xludf.DUMMYFUNCTION("""COMPUTED_VALUE"""),"CUST9595")</f>
        <v>CUST9595</v>
      </c>
      <c r="B73" s="13">
        <f>SUMIFS('Order Data'!$D$2:$D$1001,'Order Data'!$B$2:$B$1001,A73)</f>
        <v>230</v>
      </c>
      <c r="C73" s="14">
        <f>MAXIFS('Order Data'!$C$2:$C$1001,'Order Data'!$B$2:$B$1001,A73)</f>
        <v>45441</v>
      </c>
      <c r="D73" s="13">
        <f t="shared" si="1"/>
        <v>62</v>
      </c>
      <c r="E73" s="13">
        <f t="shared" si="2"/>
        <v>17</v>
      </c>
      <c r="F73" s="13" t="str">
        <f t="shared" si="3"/>
        <v>Idle Customer</v>
      </c>
      <c r="G73" s="13"/>
      <c r="H73" s="13"/>
      <c r="I73" s="13"/>
      <c r="J73" s="13"/>
      <c r="K73" s="13"/>
      <c r="L73" s="13"/>
      <c r="M73" s="13"/>
      <c r="N73" s="13"/>
      <c r="O73" s="13"/>
      <c r="P73" s="13"/>
      <c r="Q73" s="13"/>
      <c r="R73" s="13"/>
      <c r="S73" s="13"/>
      <c r="T73" s="13"/>
      <c r="U73" s="13"/>
      <c r="V73" s="13"/>
      <c r="W73" s="13"/>
      <c r="X73" s="13"/>
      <c r="Y73" s="13"/>
      <c r="Z73" s="13"/>
    </row>
    <row r="74">
      <c r="A74" s="13" t="str">
        <f>IFERROR(__xludf.DUMMYFUNCTION("""COMPUTED_VALUE"""),"CUST4943")</f>
        <v>CUST4943</v>
      </c>
      <c r="B74" s="13">
        <f>SUMIFS('Order Data'!$D$2:$D$1001,'Order Data'!$B$2:$B$1001,A74)</f>
        <v>392.5</v>
      </c>
      <c r="C74" s="14">
        <f>MAXIFS('Order Data'!$C$2:$C$1001,'Order Data'!$B$2:$B$1001,A74)</f>
        <v>45441</v>
      </c>
      <c r="D74" s="13">
        <f t="shared" si="1"/>
        <v>62</v>
      </c>
      <c r="E74" s="13">
        <f t="shared" si="2"/>
        <v>17</v>
      </c>
      <c r="F74" s="13" t="str">
        <f t="shared" si="3"/>
        <v>Idle Customer</v>
      </c>
      <c r="G74" s="13"/>
      <c r="H74" s="13"/>
      <c r="I74" s="13"/>
      <c r="J74" s="13"/>
      <c r="K74" s="13"/>
      <c r="L74" s="13"/>
      <c r="M74" s="13"/>
      <c r="N74" s="13"/>
      <c r="O74" s="13"/>
      <c r="P74" s="13"/>
      <c r="Q74" s="13"/>
      <c r="R74" s="13"/>
      <c r="S74" s="13"/>
      <c r="T74" s="13"/>
      <c r="U74" s="13"/>
      <c r="V74" s="13"/>
      <c r="W74" s="13"/>
      <c r="X74" s="13"/>
      <c r="Y74" s="13"/>
      <c r="Z74" s="13"/>
    </row>
    <row r="75">
      <c r="A75" s="13" t="str">
        <f>IFERROR(__xludf.DUMMYFUNCTION("""COMPUTED_VALUE"""),"CUST8848")</f>
        <v>CUST8848</v>
      </c>
      <c r="B75" s="13">
        <f>SUMIFS('Order Data'!$D$2:$D$1001,'Order Data'!$B$2:$B$1001,A75)</f>
        <v>410</v>
      </c>
      <c r="C75" s="14">
        <f>MAXIFS('Order Data'!$C$2:$C$1001,'Order Data'!$B$2:$B$1001,A75)</f>
        <v>45440</v>
      </c>
      <c r="D75" s="13">
        <f t="shared" si="1"/>
        <v>73</v>
      </c>
      <c r="E75" s="13">
        <f t="shared" si="2"/>
        <v>18</v>
      </c>
      <c r="F75" s="13" t="str">
        <f t="shared" si="3"/>
        <v>Idle Customer</v>
      </c>
      <c r="G75" s="13"/>
      <c r="H75" s="13"/>
      <c r="I75" s="13"/>
      <c r="J75" s="13"/>
      <c r="K75" s="13"/>
      <c r="L75" s="13"/>
      <c r="M75" s="13"/>
      <c r="N75" s="13"/>
      <c r="O75" s="13"/>
      <c r="P75" s="13"/>
      <c r="Q75" s="13"/>
      <c r="R75" s="13"/>
      <c r="S75" s="13"/>
      <c r="T75" s="13"/>
      <c r="U75" s="13"/>
      <c r="V75" s="13"/>
      <c r="W75" s="13"/>
      <c r="X75" s="13"/>
      <c r="Y75" s="13"/>
      <c r="Z75" s="13"/>
    </row>
    <row r="76">
      <c r="A76" s="13" t="str">
        <f>IFERROR(__xludf.DUMMYFUNCTION("""COMPUTED_VALUE"""),"CUST4291")</f>
        <v>CUST4291</v>
      </c>
      <c r="B76" s="13">
        <f>SUMIFS('Order Data'!$D$2:$D$1001,'Order Data'!$B$2:$B$1001,A76)</f>
        <v>400</v>
      </c>
      <c r="C76" s="14">
        <f>MAXIFS('Order Data'!$C$2:$C$1001,'Order Data'!$B$2:$B$1001,A76)</f>
        <v>45440</v>
      </c>
      <c r="D76" s="13">
        <f t="shared" si="1"/>
        <v>73</v>
      </c>
      <c r="E76" s="13">
        <f t="shared" si="2"/>
        <v>18</v>
      </c>
      <c r="F76" s="13" t="str">
        <f t="shared" si="3"/>
        <v>Idle Customer</v>
      </c>
      <c r="G76" s="13"/>
      <c r="H76" s="13"/>
      <c r="I76" s="13"/>
      <c r="J76" s="13"/>
      <c r="K76" s="13"/>
      <c r="L76" s="13"/>
      <c r="M76" s="13"/>
      <c r="N76" s="13"/>
      <c r="O76" s="13"/>
      <c r="P76" s="13"/>
      <c r="Q76" s="13"/>
      <c r="R76" s="13"/>
      <c r="S76" s="13"/>
      <c r="T76" s="13"/>
      <c r="U76" s="13"/>
      <c r="V76" s="13"/>
      <c r="W76" s="13"/>
      <c r="X76" s="13"/>
      <c r="Y76" s="13"/>
      <c r="Z76" s="13"/>
    </row>
    <row r="77">
      <c r="A77" s="13" t="str">
        <f>IFERROR(__xludf.DUMMYFUNCTION("""COMPUTED_VALUE"""),"CUST8311")</f>
        <v>CUST8311</v>
      </c>
      <c r="B77" s="13">
        <f>SUMIFS('Order Data'!$D$2:$D$1001,'Order Data'!$B$2:$B$1001,A77)</f>
        <v>615</v>
      </c>
      <c r="C77" s="14">
        <f>MAXIFS('Order Data'!$C$2:$C$1001,'Order Data'!$B$2:$B$1001,A77)</f>
        <v>45440</v>
      </c>
      <c r="D77" s="13">
        <f t="shared" si="1"/>
        <v>73</v>
      </c>
      <c r="E77" s="13">
        <f t="shared" si="2"/>
        <v>18</v>
      </c>
      <c r="F77" s="13" t="str">
        <f t="shared" si="3"/>
        <v>Idle Customer</v>
      </c>
      <c r="G77" s="13"/>
      <c r="H77" s="13"/>
      <c r="I77" s="13"/>
      <c r="J77" s="13"/>
      <c r="K77" s="13"/>
      <c r="L77" s="13"/>
      <c r="M77" s="13"/>
      <c r="N77" s="13"/>
      <c r="O77" s="13"/>
      <c r="P77" s="13"/>
      <c r="Q77" s="13"/>
      <c r="R77" s="13"/>
      <c r="S77" s="13"/>
      <c r="T77" s="13"/>
      <c r="U77" s="13"/>
      <c r="V77" s="13"/>
      <c r="W77" s="13"/>
      <c r="X77" s="13"/>
      <c r="Y77" s="13"/>
      <c r="Z77" s="13"/>
    </row>
    <row r="78">
      <c r="A78" s="13" t="str">
        <f>IFERROR(__xludf.DUMMYFUNCTION("""COMPUTED_VALUE"""),"CUST1193")</f>
        <v>CUST1193</v>
      </c>
      <c r="B78" s="13">
        <f>SUMIFS('Order Data'!$D$2:$D$1001,'Order Data'!$B$2:$B$1001,A78)</f>
        <v>522.5</v>
      </c>
      <c r="C78" s="14">
        <f>MAXIFS('Order Data'!$C$2:$C$1001,'Order Data'!$B$2:$B$1001,A78)</f>
        <v>45440</v>
      </c>
      <c r="D78" s="13">
        <f t="shared" si="1"/>
        <v>73</v>
      </c>
      <c r="E78" s="13">
        <f t="shared" si="2"/>
        <v>18</v>
      </c>
      <c r="F78" s="13" t="str">
        <f t="shared" si="3"/>
        <v>Idle Customer</v>
      </c>
      <c r="G78" s="13"/>
      <c r="H78" s="13"/>
      <c r="I78" s="13"/>
      <c r="J78" s="13"/>
      <c r="K78" s="13"/>
      <c r="L78" s="13"/>
      <c r="M78" s="13"/>
      <c r="N78" s="13"/>
      <c r="O78" s="13"/>
      <c r="P78" s="13"/>
      <c r="Q78" s="13"/>
      <c r="R78" s="13"/>
      <c r="S78" s="13"/>
      <c r="T78" s="13"/>
      <c r="U78" s="13"/>
      <c r="V78" s="13"/>
      <c r="W78" s="13"/>
      <c r="X78" s="13"/>
      <c r="Y78" s="13"/>
      <c r="Z78" s="13"/>
    </row>
    <row r="79">
      <c r="A79" s="13" t="str">
        <f>IFERROR(__xludf.DUMMYFUNCTION("""COMPUTED_VALUE"""),"CUST3938")</f>
        <v>CUST3938</v>
      </c>
      <c r="B79" s="13">
        <f>SUMIFS('Order Data'!$D$2:$D$1001,'Order Data'!$B$2:$B$1001,A79)</f>
        <v>145</v>
      </c>
      <c r="C79" s="14">
        <f>MAXIFS('Order Data'!$C$2:$C$1001,'Order Data'!$B$2:$B$1001,A79)</f>
        <v>45440</v>
      </c>
      <c r="D79" s="13">
        <f t="shared" si="1"/>
        <v>73</v>
      </c>
      <c r="E79" s="13">
        <f t="shared" si="2"/>
        <v>18</v>
      </c>
      <c r="F79" s="13" t="str">
        <f t="shared" si="3"/>
        <v>Idle Customer</v>
      </c>
      <c r="G79" s="13"/>
      <c r="H79" s="13"/>
      <c r="I79" s="13"/>
      <c r="J79" s="13"/>
      <c r="K79" s="13"/>
      <c r="L79" s="13"/>
      <c r="M79" s="13"/>
      <c r="N79" s="13"/>
      <c r="O79" s="13"/>
      <c r="P79" s="13"/>
      <c r="Q79" s="13"/>
      <c r="R79" s="13"/>
      <c r="S79" s="13"/>
      <c r="T79" s="13"/>
      <c r="U79" s="13"/>
      <c r="V79" s="13"/>
      <c r="W79" s="13"/>
      <c r="X79" s="13"/>
      <c r="Y79" s="13"/>
      <c r="Z79" s="13"/>
    </row>
    <row r="80">
      <c r="A80" s="13" t="str">
        <f>IFERROR(__xludf.DUMMYFUNCTION("""COMPUTED_VALUE"""),"CUST4804")</f>
        <v>CUST4804</v>
      </c>
      <c r="B80" s="13">
        <f>SUMIFS('Order Data'!$D$2:$D$1001,'Order Data'!$B$2:$B$1001,A80)</f>
        <v>212.5</v>
      </c>
      <c r="C80" s="14">
        <f>MAXIFS('Order Data'!$C$2:$C$1001,'Order Data'!$B$2:$B$1001,A80)</f>
        <v>45439</v>
      </c>
      <c r="D80" s="13">
        <f t="shared" si="1"/>
        <v>78</v>
      </c>
      <c r="E80" s="13">
        <f t="shared" si="2"/>
        <v>19</v>
      </c>
      <c r="F80" s="13" t="str">
        <f t="shared" si="3"/>
        <v>Idle Customer</v>
      </c>
      <c r="G80" s="13"/>
      <c r="H80" s="13"/>
      <c r="I80" s="13"/>
      <c r="J80" s="13"/>
      <c r="K80" s="13"/>
      <c r="L80" s="13"/>
      <c r="M80" s="13"/>
      <c r="N80" s="13"/>
      <c r="O80" s="13"/>
      <c r="P80" s="13"/>
      <c r="Q80" s="13"/>
      <c r="R80" s="13"/>
      <c r="S80" s="13"/>
      <c r="T80" s="13"/>
      <c r="U80" s="13"/>
      <c r="V80" s="13"/>
      <c r="W80" s="13"/>
      <c r="X80" s="13"/>
      <c r="Y80" s="13"/>
      <c r="Z80" s="13"/>
    </row>
    <row r="81">
      <c r="A81" s="13" t="str">
        <f>IFERROR(__xludf.DUMMYFUNCTION("""COMPUTED_VALUE"""),"CUST5067")</f>
        <v>CUST5067</v>
      </c>
      <c r="B81" s="13">
        <f>SUMIFS('Order Data'!$D$2:$D$1001,'Order Data'!$B$2:$B$1001,A81)</f>
        <v>1532.5</v>
      </c>
      <c r="C81" s="14">
        <f>MAXIFS('Order Data'!$C$2:$C$1001,'Order Data'!$B$2:$B$1001,A81)</f>
        <v>45439</v>
      </c>
      <c r="D81" s="13">
        <f t="shared" si="1"/>
        <v>78</v>
      </c>
      <c r="E81" s="13">
        <f t="shared" si="2"/>
        <v>19</v>
      </c>
      <c r="F81" s="13" t="str">
        <f t="shared" si="3"/>
        <v>Idle Customer</v>
      </c>
      <c r="G81" s="13"/>
      <c r="H81" s="13"/>
      <c r="I81" s="13"/>
      <c r="J81" s="13"/>
      <c r="K81" s="13"/>
      <c r="L81" s="13"/>
      <c r="M81" s="13"/>
      <c r="N81" s="13"/>
      <c r="O81" s="13"/>
      <c r="P81" s="13"/>
      <c r="Q81" s="13"/>
      <c r="R81" s="13"/>
      <c r="S81" s="13"/>
      <c r="T81" s="13"/>
      <c r="U81" s="13"/>
      <c r="V81" s="13"/>
      <c r="W81" s="13"/>
      <c r="X81" s="13"/>
      <c r="Y81" s="13"/>
      <c r="Z81" s="13"/>
    </row>
    <row r="82">
      <c r="A82" s="13" t="str">
        <f>IFERROR(__xludf.DUMMYFUNCTION("""COMPUTED_VALUE"""),"CUST6549")</f>
        <v>CUST6549</v>
      </c>
      <c r="B82" s="13">
        <f>SUMIFS('Order Data'!$D$2:$D$1001,'Order Data'!$B$2:$B$1001,A82)</f>
        <v>1242.5</v>
      </c>
      <c r="C82" s="14">
        <f>MAXIFS('Order Data'!$C$2:$C$1001,'Order Data'!$B$2:$B$1001,A82)</f>
        <v>45439</v>
      </c>
      <c r="D82" s="13">
        <f t="shared" si="1"/>
        <v>78</v>
      </c>
      <c r="E82" s="13">
        <f t="shared" si="2"/>
        <v>19</v>
      </c>
      <c r="F82" s="13" t="str">
        <f t="shared" si="3"/>
        <v>Idle Customer</v>
      </c>
      <c r="G82" s="13"/>
      <c r="H82" s="13"/>
      <c r="I82" s="13"/>
      <c r="J82" s="13"/>
      <c r="K82" s="13"/>
      <c r="L82" s="13"/>
      <c r="M82" s="13"/>
      <c r="N82" s="13"/>
      <c r="O82" s="13"/>
      <c r="P82" s="13"/>
      <c r="Q82" s="13"/>
      <c r="R82" s="13"/>
      <c r="S82" s="13"/>
      <c r="T82" s="13"/>
      <c r="U82" s="13"/>
      <c r="V82" s="13"/>
      <c r="W82" s="13"/>
      <c r="X82" s="13"/>
      <c r="Y82" s="13"/>
      <c r="Z82" s="13"/>
    </row>
    <row r="83">
      <c r="A83" s="13" t="str">
        <f>IFERROR(__xludf.DUMMYFUNCTION("""COMPUTED_VALUE"""),"CUST4510")</f>
        <v>CUST4510</v>
      </c>
      <c r="B83" s="13">
        <f>SUMIFS('Order Data'!$D$2:$D$1001,'Order Data'!$B$2:$B$1001,A83)</f>
        <v>265</v>
      </c>
      <c r="C83" s="14">
        <f>MAXIFS('Order Data'!$C$2:$C$1001,'Order Data'!$B$2:$B$1001,A83)</f>
        <v>45438</v>
      </c>
      <c r="D83" s="13">
        <f t="shared" si="1"/>
        <v>81</v>
      </c>
      <c r="E83" s="13">
        <f t="shared" si="2"/>
        <v>20</v>
      </c>
      <c r="F83" s="13" t="str">
        <f t="shared" si="3"/>
        <v>Idle Customer</v>
      </c>
      <c r="G83" s="13"/>
      <c r="H83" s="13"/>
      <c r="I83" s="13"/>
      <c r="J83" s="13"/>
      <c r="K83" s="13"/>
      <c r="L83" s="13"/>
      <c r="M83" s="13"/>
      <c r="N83" s="13"/>
      <c r="O83" s="13"/>
      <c r="P83" s="13"/>
      <c r="Q83" s="13"/>
      <c r="R83" s="13"/>
      <c r="S83" s="13"/>
      <c r="T83" s="13"/>
      <c r="U83" s="13"/>
      <c r="V83" s="13"/>
      <c r="W83" s="13"/>
      <c r="X83" s="13"/>
      <c r="Y83" s="13"/>
      <c r="Z83" s="13"/>
    </row>
    <row r="84">
      <c r="A84" s="13" t="str">
        <f>IFERROR(__xludf.DUMMYFUNCTION("""COMPUTED_VALUE"""),"CUST8369")</f>
        <v>CUST8369</v>
      </c>
      <c r="B84" s="13">
        <f>SUMIFS('Order Data'!$D$2:$D$1001,'Order Data'!$B$2:$B$1001,A84)</f>
        <v>737.5</v>
      </c>
      <c r="C84" s="14">
        <f>MAXIFS('Order Data'!$C$2:$C$1001,'Order Data'!$B$2:$B$1001,A84)</f>
        <v>45438</v>
      </c>
      <c r="D84" s="13">
        <f t="shared" si="1"/>
        <v>81</v>
      </c>
      <c r="E84" s="13">
        <f t="shared" si="2"/>
        <v>20</v>
      </c>
      <c r="F84" s="13" t="str">
        <f t="shared" si="3"/>
        <v>Idle Customer</v>
      </c>
      <c r="G84" s="13"/>
      <c r="H84" s="13"/>
      <c r="I84" s="13"/>
      <c r="J84" s="13"/>
      <c r="K84" s="13"/>
      <c r="L84" s="13"/>
      <c r="M84" s="13"/>
      <c r="N84" s="13"/>
      <c r="O84" s="13"/>
      <c r="P84" s="13"/>
      <c r="Q84" s="13"/>
      <c r="R84" s="13"/>
      <c r="S84" s="13"/>
      <c r="T84" s="13"/>
      <c r="U84" s="13"/>
      <c r="V84" s="13"/>
      <c r="W84" s="13"/>
      <c r="X84" s="13"/>
      <c r="Y84" s="13"/>
      <c r="Z84" s="13"/>
    </row>
    <row r="85">
      <c r="A85" s="13" t="str">
        <f>IFERROR(__xludf.DUMMYFUNCTION("""COMPUTED_VALUE"""),"CUST7322")</f>
        <v>CUST7322</v>
      </c>
      <c r="B85" s="13">
        <f>SUMIFS('Order Data'!$D$2:$D$1001,'Order Data'!$B$2:$B$1001,A85)</f>
        <v>177.5</v>
      </c>
      <c r="C85" s="14">
        <f>MAXIFS('Order Data'!$C$2:$C$1001,'Order Data'!$B$2:$B$1001,A85)</f>
        <v>45437</v>
      </c>
      <c r="D85" s="13">
        <f t="shared" si="1"/>
        <v>83</v>
      </c>
      <c r="E85" s="13">
        <f t="shared" si="2"/>
        <v>21</v>
      </c>
      <c r="F85" s="13" t="str">
        <f t="shared" si="3"/>
        <v>Idle Customer</v>
      </c>
      <c r="G85" s="13"/>
      <c r="H85" s="13"/>
      <c r="I85" s="13"/>
      <c r="J85" s="13"/>
      <c r="K85" s="13"/>
      <c r="L85" s="13"/>
      <c r="M85" s="13"/>
      <c r="N85" s="13"/>
      <c r="O85" s="13"/>
      <c r="P85" s="13"/>
      <c r="Q85" s="13"/>
      <c r="R85" s="13"/>
      <c r="S85" s="13"/>
      <c r="T85" s="13"/>
      <c r="U85" s="13"/>
      <c r="V85" s="13"/>
      <c r="W85" s="13"/>
      <c r="X85" s="13"/>
      <c r="Y85" s="13"/>
      <c r="Z85" s="13"/>
    </row>
    <row r="86">
      <c r="A86" s="13" t="str">
        <f>IFERROR(__xludf.DUMMYFUNCTION("""COMPUTED_VALUE"""),"CUST4614")</f>
        <v>CUST4614</v>
      </c>
      <c r="B86" s="13">
        <f>SUMIFS('Order Data'!$D$2:$D$1001,'Order Data'!$B$2:$B$1001,A86)</f>
        <v>175</v>
      </c>
      <c r="C86" s="14">
        <f>MAXIFS('Order Data'!$C$2:$C$1001,'Order Data'!$B$2:$B$1001,A86)</f>
        <v>45437</v>
      </c>
      <c r="D86" s="13">
        <f t="shared" si="1"/>
        <v>83</v>
      </c>
      <c r="E86" s="13">
        <f t="shared" si="2"/>
        <v>21</v>
      </c>
      <c r="F86" s="13" t="str">
        <f t="shared" si="3"/>
        <v>Idle Customer</v>
      </c>
      <c r="G86" s="13"/>
      <c r="H86" s="13"/>
      <c r="I86" s="13"/>
      <c r="J86" s="13"/>
      <c r="K86" s="13"/>
      <c r="L86" s="13"/>
      <c r="M86" s="13"/>
      <c r="N86" s="13"/>
      <c r="O86" s="13"/>
      <c r="P86" s="13"/>
      <c r="Q86" s="13"/>
      <c r="R86" s="13"/>
      <c r="S86" s="13"/>
      <c r="T86" s="13"/>
      <c r="U86" s="13"/>
      <c r="V86" s="13"/>
      <c r="W86" s="13"/>
      <c r="X86" s="13"/>
      <c r="Y86" s="13"/>
      <c r="Z86" s="13"/>
    </row>
    <row r="87">
      <c r="A87" s="13" t="str">
        <f>IFERROR(__xludf.DUMMYFUNCTION("""COMPUTED_VALUE"""),"CUST9288")</f>
        <v>CUST9288</v>
      </c>
      <c r="B87" s="13">
        <f>SUMIFS('Order Data'!$D$2:$D$1001,'Order Data'!$B$2:$B$1001,A87)</f>
        <v>270</v>
      </c>
      <c r="C87" s="14">
        <f>MAXIFS('Order Data'!$C$2:$C$1001,'Order Data'!$B$2:$B$1001,A87)</f>
        <v>45437</v>
      </c>
      <c r="D87" s="13">
        <f t="shared" si="1"/>
        <v>83</v>
      </c>
      <c r="E87" s="13">
        <f t="shared" si="2"/>
        <v>21</v>
      </c>
      <c r="F87" s="13" t="str">
        <f t="shared" si="3"/>
        <v>Idle Customer</v>
      </c>
      <c r="G87" s="13"/>
      <c r="H87" s="13"/>
      <c r="I87" s="13"/>
      <c r="J87" s="13"/>
      <c r="K87" s="13"/>
      <c r="L87" s="13"/>
      <c r="M87" s="13"/>
      <c r="N87" s="13"/>
      <c r="O87" s="13"/>
      <c r="P87" s="13"/>
      <c r="Q87" s="13"/>
      <c r="R87" s="13"/>
      <c r="S87" s="13"/>
      <c r="T87" s="13"/>
      <c r="U87" s="13"/>
      <c r="V87" s="13"/>
      <c r="W87" s="13"/>
      <c r="X87" s="13"/>
      <c r="Y87" s="13"/>
      <c r="Z87" s="13"/>
    </row>
    <row r="88">
      <c r="A88" s="13" t="str">
        <f>IFERROR(__xludf.DUMMYFUNCTION("""COMPUTED_VALUE"""),"CUST7753")</f>
        <v>CUST7753</v>
      </c>
      <c r="B88" s="13">
        <f>SUMIFS('Order Data'!$D$2:$D$1001,'Order Data'!$B$2:$B$1001,A88)</f>
        <v>285</v>
      </c>
      <c r="C88" s="14">
        <f>MAXIFS('Order Data'!$C$2:$C$1001,'Order Data'!$B$2:$B$1001,A88)</f>
        <v>45437</v>
      </c>
      <c r="D88" s="13">
        <f t="shared" si="1"/>
        <v>83</v>
      </c>
      <c r="E88" s="13">
        <f t="shared" si="2"/>
        <v>21</v>
      </c>
      <c r="F88" s="13" t="str">
        <f t="shared" si="3"/>
        <v>Idle Customer</v>
      </c>
      <c r="G88" s="13"/>
      <c r="H88" s="13"/>
      <c r="I88" s="13"/>
      <c r="J88" s="13"/>
      <c r="K88" s="13"/>
      <c r="L88" s="13"/>
      <c r="M88" s="13"/>
      <c r="N88" s="13"/>
      <c r="O88" s="13"/>
      <c r="P88" s="13"/>
      <c r="Q88" s="13"/>
      <c r="R88" s="13"/>
      <c r="S88" s="13"/>
      <c r="T88" s="13"/>
      <c r="U88" s="13"/>
      <c r="V88" s="13"/>
      <c r="W88" s="13"/>
      <c r="X88" s="13"/>
      <c r="Y88" s="13"/>
      <c r="Z88" s="13"/>
    </row>
    <row r="89">
      <c r="A89" s="13" t="str">
        <f>IFERROR(__xludf.DUMMYFUNCTION("""COMPUTED_VALUE"""),"CUST5843")</f>
        <v>CUST5843</v>
      </c>
      <c r="B89" s="13">
        <f>SUMIFS('Order Data'!$D$2:$D$1001,'Order Data'!$B$2:$B$1001,A89)</f>
        <v>52.5</v>
      </c>
      <c r="C89" s="14">
        <f>MAXIFS('Order Data'!$C$2:$C$1001,'Order Data'!$B$2:$B$1001,A89)</f>
        <v>45437</v>
      </c>
      <c r="D89" s="13">
        <f t="shared" si="1"/>
        <v>83</v>
      </c>
      <c r="E89" s="13">
        <f t="shared" si="2"/>
        <v>21</v>
      </c>
      <c r="F89" s="13" t="str">
        <f t="shared" si="3"/>
        <v>Idle Customer</v>
      </c>
      <c r="G89" s="13"/>
      <c r="H89" s="13"/>
      <c r="I89" s="13"/>
      <c r="J89" s="13"/>
      <c r="K89" s="13"/>
      <c r="L89" s="13"/>
      <c r="M89" s="13"/>
      <c r="N89" s="13"/>
      <c r="O89" s="13"/>
      <c r="P89" s="13"/>
      <c r="Q89" s="13"/>
      <c r="R89" s="13"/>
      <c r="S89" s="13"/>
      <c r="T89" s="13"/>
      <c r="U89" s="13"/>
      <c r="V89" s="13"/>
      <c r="W89" s="13"/>
      <c r="X89" s="13"/>
      <c r="Y89" s="13"/>
      <c r="Z89" s="13"/>
    </row>
    <row r="90">
      <c r="A90" s="13" t="str">
        <f>IFERROR(__xludf.DUMMYFUNCTION("""COMPUTED_VALUE"""),"CUST8925")</f>
        <v>CUST8925</v>
      </c>
      <c r="B90" s="13">
        <f>SUMIFS('Order Data'!$D$2:$D$1001,'Order Data'!$B$2:$B$1001,A90)</f>
        <v>185</v>
      </c>
      <c r="C90" s="14">
        <f>MAXIFS('Order Data'!$C$2:$C$1001,'Order Data'!$B$2:$B$1001,A90)</f>
        <v>45437</v>
      </c>
      <c r="D90" s="13">
        <f t="shared" si="1"/>
        <v>83</v>
      </c>
      <c r="E90" s="13">
        <f t="shared" si="2"/>
        <v>21</v>
      </c>
      <c r="F90" s="13" t="str">
        <f t="shared" si="3"/>
        <v>Idle Customer</v>
      </c>
      <c r="G90" s="13"/>
      <c r="H90" s="13"/>
      <c r="I90" s="13"/>
      <c r="J90" s="13"/>
      <c r="K90" s="13"/>
      <c r="L90" s="13"/>
      <c r="M90" s="13"/>
      <c r="N90" s="13"/>
      <c r="O90" s="13"/>
      <c r="P90" s="13"/>
      <c r="Q90" s="13"/>
      <c r="R90" s="13"/>
      <c r="S90" s="13"/>
      <c r="T90" s="13"/>
      <c r="U90" s="13"/>
      <c r="V90" s="13"/>
      <c r="W90" s="13"/>
      <c r="X90" s="13"/>
      <c r="Y90" s="13"/>
      <c r="Z90" s="13"/>
    </row>
    <row r="91">
      <c r="A91" s="13" t="str">
        <f>IFERROR(__xludf.DUMMYFUNCTION("""COMPUTED_VALUE"""),"CUST4090")</f>
        <v>CUST4090</v>
      </c>
      <c r="B91" s="13">
        <f>SUMIFS('Order Data'!$D$2:$D$1001,'Order Data'!$B$2:$B$1001,A91)</f>
        <v>185</v>
      </c>
      <c r="C91" s="14">
        <f>MAXIFS('Order Data'!$C$2:$C$1001,'Order Data'!$B$2:$B$1001,A91)</f>
        <v>45437</v>
      </c>
      <c r="D91" s="13">
        <f t="shared" si="1"/>
        <v>83</v>
      </c>
      <c r="E91" s="13">
        <f t="shared" si="2"/>
        <v>21</v>
      </c>
      <c r="F91" s="13" t="str">
        <f t="shared" si="3"/>
        <v>Idle Customer</v>
      </c>
      <c r="G91" s="13"/>
      <c r="H91" s="13"/>
      <c r="I91" s="13"/>
      <c r="J91" s="13"/>
      <c r="K91" s="13"/>
      <c r="L91" s="13"/>
      <c r="M91" s="13"/>
      <c r="N91" s="13"/>
      <c r="O91" s="13"/>
      <c r="P91" s="13"/>
      <c r="Q91" s="13"/>
      <c r="R91" s="13"/>
      <c r="S91" s="13"/>
      <c r="T91" s="13"/>
      <c r="U91" s="13"/>
      <c r="V91" s="13"/>
      <c r="W91" s="13"/>
      <c r="X91" s="13"/>
      <c r="Y91" s="13"/>
      <c r="Z91" s="13"/>
    </row>
    <row r="92">
      <c r="A92" s="13" t="str">
        <f>IFERROR(__xludf.DUMMYFUNCTION("""COMPUTED_VALUE"""),"CUST2419")</f>
        <v>CUST2419</v>
      </c>
      <c r="B92" s="13">
        <f>SUMIFS('Order Data'!$D$2:$D$1001,'Order Data'!$B$2:$B$1001,A92)</f>
        <v>140</v>
      </c>
      <c r="C92" s="14">
        <f>MAXIFS('Order Data'!$C$2:$C$1001,'Order Data'!$B$2:$B$1001,A92)</f>
        <v>45437</v>
      </c>
      <c r="D92" s="13">
        <f t="shared" si="1"/>
        <v>83</v>
      </c>
      <c r="E92" s="13">
        <f t="shared" si="2"/>
        <v>21</v>
      </c>
      <c r="F92" s="13" t="str">
        <f t="shared" si="3"/>
        <v>Idle Customer</v>
      </c>
      <c r="G92" s="13"/>
      <c r="H92" s="13"/>
      <c r="I92" s="13"/>
      <c r="J92" s="13"/>
      <c r="K92" s="13"/>
      <c r="L92" s="13"/>
      <c r="M92" s="13"/>
      <c r="N92" s="13"/>
      <c r="O92" s="13"/>
      <c r="P92" s="13"/>
      <c r="Q92" s="13"/>
      <c r="R92" s="13"/>
      <c r="S92" s="13"/>
      <c r="T92" s="13"/>
      <c r="U92" s="13"/>
      <c r="V92" s="13"/>
      <c r="W92" s="13"/>
      <c r="X92" s="13"/>
      <c r="Y92" s="13"/>
      <c r="Z92" s="13"/>
    </row>
    <row r="93">
      <c r="A93" s="13" t="str">
        <f>IFERROR(__xludf.DUMMYFUNCTION("""COMPUTED_VALUE"""),"CUST9374")</f>
        <v>CUST9374</v>
      </c>
      <c r="B93" s="13">
        <f>SUMIFS('Order Data'!$D$2:$D$1001,'Order Data'!$B$2:$B$1001,A93)</f>
        <v>80</v>
      </c>
      <c r="C93" s="14">
        <f>MAXIFS('Order Data'!$C$2:$C$1001,'Order Data'!$B$2:$B$1001,A93)</f>
        <v>45436</v>
      </c>
      <c r="D93" s="13">
        <f t="shared" si="1"/>
        <v>91</v>
      </c>
      <c r="E93" s="13">
        <f t="shared" si="2"/>
        <v>22</v>
      </c>
      <c r="F93" s="13" t="str">
        <f t="shared" si="3"/>
        <v>Idle Customer</v>
      </c>
      <c r="G93" s="13"/>
      <c r="H93" s="13"/>
      <c r="I93" s="13"/>
      <c r="J93" s="13"/>
      <c r="K93" s="13"/>
      <c r="L93" s="13"/>
      <c r="M93" s="13"/>
      <c r="N93" s="13"/>
      <c r="O93" s="13"/>
      <c r="P93" s="13"/>
      <c r="Q93" s="13"/>
      <c r="R93" s="13"/>
      <c r="S93" s="13"/>
      <c r="T93" s="13"/>
      <c r="U93" s="13"/>
      <c r="V93" s="13"/>
      <c r="W93" s="13"/>
      <c r="X93" s="13"/>
      <c r="Y93" s="13"/>
      <c r="Z93" s="13"/>
    </row>
    <row r="94">
      <c r="A94" s="13" t="str">
        <f>IFERROR(__xludf.DUMMYFUNCTION("""COMPUTED_VALUE"""),"CUST8790")</f>
        <v>CUST8790</v>
      </c>
      <c r="B94" s="13">
        <f>SUMIFS('Order Data'!$D$2:$D$1001,'Order Data'!$B$2:$B$1001,A94)</f>
        <v>92.5</v>
      </c>
      <c r="C94" s="14">
        <f>MAXIFS('Order Data'!$C$2:$C$1001,'Order Data'!$B$2:$B$1001,A94)</f>
        <v>45436</v>
      </c>
      <c r="D94" s="13">
        <f t="shared" si="1"/>
        <v>91</v>
      </c>
      <c r="E94" s="13">
        <f t="shared" si="2"/>
        <v>22</v>
      </c>
      <c r="F94" s="13" t="str">
        <f t="shared" si="3"/>
        <v>Idle Customer</v>
      </c>
      <c r="G94" s="13"/>
      <c r="H94" s="13"/>
      <c r="I94" s="13"/>
      <c r="J94" s="13"/>
      <c r="K94" s="13"/>
      <c r="L94" s="13"/>
      <c r="M94" s="13"/>
      <c r="N94" s="13"/>
      <c r="O94" s="13"/>
      <c r="P94" s="13"/>
      <c r="Q94" s="13"/>
      <c r="R94" s="13"/>
      <c r="S94" s="13"/>
      <c r="T94" s="13"/>
      <c r="U94" s="13"/>
      <c r="V94" s="13"/>
      <c r="W94" s="13"/>
      <c r="X94" s="13"/>
      <c r="Y94" s="13"/>
      <c r="Z94" s="13"/>
    </row>
    <row r="95">
      <c r="A95" s="13" t="str">
        <f>IFERROR(__xludf.DUMMYFUNCTION("""COMPUTED_VALUE"""),"CUST5622")</f>
        <v>CUST5622</v>
      </c>
      <c r="B95" s="13">
        <f>SUMIFS('Order Data'!$D$2:$D$1001,'Order Data'!$B$2:$B$1001,A95)</f>
        <v>97.5</v>
      </c>
      <c r="C95" s="14">
        <f>MAXIFS('Order Data'!$C$2:$C$1001,'Order Data'!$B$2:$B$1001,A95)</f>
        <v>45436</v>
      </c>
      <c r="D95" s="13">
        <f t="shared" si="1"/>
        <v>91</v>
      </c>
      <c r="E95" s="13">
        <f t="shared" si="2"/>
        <v>22</v>
      </c>
      <c r="F95" s="13" t="str">
        <f t="shared" si="3"/>
        <v>Idle Customer</v>
      </c>
      <c r="G95" s="13"/>
      <c r="H95" s="13"/>
      <c r="I95" s="13"/>
      <c r="J95" s="13"/>
      <c r="K95" s="13"/>
      <c r="L95" s="13"/>
      <c r="M95" s="13"/>
      <c r="N95" s="13"/>
      <c r="O95" s="13"/>
      <c r="P95" s="13"/>
      <c r="Q95" s="13"/>
      <c r="R95" s="13"/>
      <c r="S95" s="13"/>
      <c r="T95" s="13"/>
      <c r="U95" s="13"/>
      <c r="V95" s="13"/>
      <c r="W95" s="13"/>
      <c r="X95" s="13"/>
      <c r="Y95" s="13"/>
      <c r="Z95" s="13"/>
    </row>
    <row r="96">
      <c r="A96" s="13" t="str">
        <f>IFERROR(__xludf.DUMMYFUNCTION("""COMPUTED_VALUE"""),"CUST2336")</f>
        <v>CUST2336</v>
      </c>
      <c r="B96" s="13">
        <f>SUMIFS('Order Data'!$D$2:$D$1001,'Order Data'!$B$2:$B$1001,A96)</f>
        <v>165</v>
      </c>
      <c r="C96" s="14">
        <f>MAXIFS('Order Data'!$C$2:$C$1001,'Order Data'!$B$2:$B$1001,A96)</f>
        <v>45436</v>
      </c>
      <c r="D96" s="13">
        <f t="shared" si="1"/>
        <v>91</v>
      </c>
      <c r="E96" s="13">
        <f t="shared" si="2"/>
        <v>22</v>
      </c>
      <c r="F96" s="13" t="str">
        <f t="shared" si="3"/>
        <v>Idle Customer</v>
      </c>
      <c r="G96" s="13"/>
      <c r="H96" s="13"/>
      <c r="I96" s="13"/>
      <c r="J96" s="13"/>
      <c r="K96" s="13"/>
      <c r="L96" s="13"/>
      <c r="M96" s="13"/>
      <c r="N96" s="13"/>
      <c r="O96" s="13"/>
      <c r="P96" s="13"/>
      <c r="Q96" s="13"/>
      <c r="R96" s="13"/>
      <c r="S96" s="13"/>
      <c r="T96" s="13"/>
      <c r="U96" s="13"/>
      <c r="V96" s="13"/>
      <c r="W96" s="13"/>
      <c r="X96" s="13"/>
      <c r="Y96" s="13"/>
      <c r="Z96" s="13"/>
    </row>
    <row r="97">
      <c r="A97" s="13" t="str">
        <f>IFERROR(__xludf.DUMMYFUNCTION("""COMPUTED_VALUE"""),"CUST2344")</f>
        <v>CUST2344</v>
      </c>
      <c r="B97" s="13">
        <f>SUMIFS('Order Data'!$D$2:$D$1001,'Order Data'!$B$2:$B$1001,A97)</f>
        <v>110</v>
      </c>
      <c r="C97" s="14">
        <f>MAXIFS('Order Data'!$C$2:$C$1001,'Order Data'!$B$2:$B$1001,A97)</f>
        <v>45436</v>
      </c>
      <c r="D97" s="13">
        <f t="shared" si="1"/>
        <v>91</v>
      </c>
      <c r="E97" s="13">
        <f t="shared" si="2"/>
        <v>22</v>
      </c>
      <c r="F97" s="13" t="str">
        <f t="shared" si="3"/>
        <v>Idle Customer</v>
      </c>
      <c r="G97" s="13"/>
      <c r="H97" s="13"/>
      <c r="I97" s="13"/>
      <c r="J97" s="13"/>
      <c r="K97" s="13"/>
      <c r="L97" s="13"/>
      <c r="M97" s="13"/>
      <c r="N97" s="13"/>
      <c r="O97" s="13"/>
      <c r="P97" s="13"/>
      <c r="Q97" s="13"/>
      <c r="R97" s="13"/>
      <c r="S97" s="13"/>
      <c r="T97" s="13"/>
      <c r="U97" s="13"/>
      <c r="V97" s="13"/>
      <c r="W97" s="13"/>
      <c r="X97" s="13"/>
      <c r="Y97" s="13"/>
      <c r="Z97" s="13"/>
    </row>
    <row r="98">
      <c r="A98" s="13" t="str">
        <f>IFERROR(__xludf.DUMMYFUNCTION("""COMPUTED_VALUE"""),"CUST3399")</f>
        <v>CUST3399</v>
      </c>
      <c r="B98" s="13">
        <f>SUMIFS('Order Data'!$D$2:$D$1001,'Order Data'!$B$2:$B$1001,A98)</f>
        <v>325</v>
      </c>
      <c r="C98" s="14">
        <f>MAXIFS('Order Data'!$C$2:$C$1001,'Order Data'!$B$2:$B$1001,A98)</f>
        <v>45435</v>
      </c>
      <c r="D98" s="13">
        <f t="shared" si="1"/>
        <v>96</v>
      </c>
      <c r="E98" s="13">
        <f t="shared" si="2"/>
        <v>23</v>
      </c>
      <c r="F98" s="13" t="str">
        <f t="shared" si="3"/>
        <v>Idle Customer</v>
      </c>
      <c r="G98" s="13"/>
      <c r="H98" s="13"/>
      <c r="I98" s="13"/>
      <c r="J98" s="13"/>
      <c r="K98" s="13"/>
      <c r="L98" s="13"/>
      <c r="M98" s="13"/>
      <c r="N98" s="13"/>
      <c r="O98" s="13"/>
      <c r="P98" s="13"/>
      <c r="Q98" s="13"/>
      <c r="R98" s="13"/>
      <c r="S98" s="13"/>
      <c r="T98" s="13"/>
      <c r="U98" s="13"/>
      <c r="V98" s="13"/>
      <c r="W98" s="13"/>
      <c r="X98" s="13"/>
      <c r="Y98" s="13"/>
      <c r="Z98" s="13"/>
    </row>
    <row r="99">
      <c r="A99" s="13" t="str">
        <f>IFERROR(__xludf.DUMMYFUNCTION("""COMPUTED_VALUE"""),"CUST4792")</f>
        <v>CUST4792</v>
      </c>
      <c r="B99" s="13">
        <f>SUMIFS('Order Data'!$D$2:$D$1001,'Order Data'!$B$2:$B$1001,A99)</f>
        <v>80</v>
      </c>
      <c r="C99" s="14">
        <f>MAXIFS('Order Data'!$C$2:$C$1001,'Order Data'!$B$2:$B$1001,A99)</f>
        <v>45435</v>
      </c>
      <c r="D99" s="13">
        <f t="shared" si="1"/>
        <v>96</v>
      </c>
      <c r="E99" s="13">
        <f t="shared" si="2"/>
        <v>23</v>
      </c>
      <c r="F99" s="13" t="str">
        <f t="shared" si="3"/>
        <v>Idle Customer</v>
      </c>
      <c r="G99" s="13"/>
      <c r="H99" s="13"/>
      <c r="I99" s="13"/>
      <c r="J99" s="13"/>
      <c r="K99" s="13"/>
      <c r="L99" s="13"/>
      <c r="M99" s="13"/>
      <c r="N99" s="13"/>
      <c r="O99" s="13"/>
      <c r="P99" s="13"/>
      <c r="Q99" s="13"/>
      <c r="R99" s="13"/>
      <c r="S99" s="13"/>
      <c r="T99" s="13"/>
      <c r="U99" s="13"/>
      <c r="V99" s="13"/>
      <c r="W99" s="13"/>
      <c r="X99" s="13"/>
      <c r="Y99" s="13"/>
      <c r="Z99" s="13"/>
    </row>
    <row r="100">
      <c r="A100" s="13" t="str">
        <f>IFERROR(__xludf.DUMMYFUNCTION("""COMPUTED_VALUE"""),"CUST8836")</f>
        <v>CUST8836</v>
      </c>
      <c r="B100" s="13">
        <f>SUMIFS('Order Data'!$D$2:$D$1001,'Order Data'!$B$2:$B$1001,A100)</f>
        <v>1297.5</v>
      </c>
      <c r="C100" s="14">
        <f>MAXIFS('Order Data'!$C$2:$C$1001,'Order Data'!$B$2:$B$1001,A100)</f>
        <v>45434</v>
      </c>
      <c r="D100" s="13">
        <f t="shared" si="1"/>
        <v>98</v>
      </c>
      <c r="E100" s="13">
        <f t="shared" si="2"/>
        <v>24</v>
      </c>
      <c r="F100" s="13" t="str">
        <f t="shared" si="3"/>
        <v>Idle Customer</v>
      </c>
      <c r="G100" s="13"/>
      <c r="H100" s="13"/>
      <c r="I100" s="13"/>
      <c r="J100" s="13"/>
      <c r="K100" s="13"/>
      <c r="L100" s="13"/>
      <c r="M100" s="13"/>
      <c r="N100" s="13"/>
      <c r="O100" s="13"/>
      <c r="P100" s="13"/>
      <c r="Q100" s="13"/>
      <c r="R100" s="13"/>
      <c r="S100" s="13"/>
      <c r="T100" s="13"/>
      <c r="U100" s="13"/>
      <c r="V100" s="13"/>
      <c r="W100" s="13"/>
      <c r="X100" s="13"/>
      <c r="Y100" s="13"/>
      <c r="Z100" s="13"/>
    </row>
    <row r="101">
      <c r="A101" s="13" t="str">
        <f>IFERROR(__xludf.DUMMYFUNCTION("""COMPUTED_VALUE"""),"CUST9680")</f>
        <v>CUST9680</v>
      </c>
      <c r="B101" s="13">
        <f>SUMIFS('Order Data'!$D$2:$D$1001,'Order Data'!$B$2:$B$1001,A101)</f>
        <v>185</v>
      </c>
      <c r="C101" s="14">
        <f>MAXIFS('Order Data'!$C$2:$C$1001,'Order Data'!$B$2:$B$1001,A101)</f>
        <v>45433</v>
      </c>
      <c r="D101" s="13">
        <f t="shared" si="1"/>
        <v>99</v>
      </c>
      <c r="E101" s="13">
        <f t="shared" si="2"/>
        <v>25</v>
      </c>
      <c r="F101" s="13" t="str">
        <f t="shared" si="3"/>
        <v>Idle Customer</v>
      </c>
      <c r="G101" s="13"/>
      <c r="H101" s="13"/>
      <c r="I101" s="13"/>
      <c r="J101" s="13"/>
      <c r="K101" s="13"/>
      <c r="L101" s="13"/>
      <c r="M101" s="13"/>
      <c r="N101" s="13"/>
      <c r="O101" s="13"/>
      <c r="P101" s="13"/>
      <c r="Q101" s="13"/>
      <c r="R101" s="13"/>
      <c r="S101" s="13"/>
      <c r="T101" s="13"/>
      <c r="U101" s="13"/>
      <c r="V101" s="13"/>
      <c r="W101" s="13"/>
      <c r="X101" s="13"/>
      <c r="Y101" s="13"/>
      <c r="Z101" s="13"/>
    </row>
    <row r="102">
      <c r="A102" s="13" t="str">
        <f>IFERROR(__xludf.DUMMYFUNCTION("""COMPUTED_VALUE"""),"CUST2624")</f>
        <v>CUST2624</v>
      </c>
      <c r="B102" s="13">
        <f>SUMIFS('Order Data'!$D$2:$D$1001,'Order Data'!$B$2:$B$1001,A102)</f>
        <v>1465</v>
      </c>
      <c r="C102" s="14">
        <f>MAXIFS('Order Data'!$C$2:$C$1001,'Order Data'!$B$2:$B$1001,A102)</f>
        <v>45433</v>
      </c>
      <c r="D102" s="13">
        <f t="shared" si="1"/>
        <v>99</v>
      </c>
      <c r="E102" s="13">
        <f t="shared" si="2"/>
        <v>25</v>
      </c>
      <c r="F102" s="13" t="str">
        <f t="shared" si="3"/>
        <v>Idle Customer</v>
      </c>
      <c r="G102" s="13"/>
      <c r="H102" s="13"/>
      <c r="I102" s="13"/>
      <c r="J102" s="13"/>
      <c r="K102" s="13"/>
      <c r="L102" s="13"/>
      <c r="M102" s="13"/>
      <c r="N102" s="13"/>
      <c r="O102" s="13"/>
      <c r="P102" s="13"/>
      <c r="Q102" s="13"/>
      <c r="R102" s="13"/>
      <c r="S102" s="13"/>
      <c r="T102" s="13"/>
      <c r="U102" s="13"/>
      <c r="V102" s="13"/>
      <c r="W102" s="13"/>
      <c r="X102" s="13"/>
      <c r="Y102" s="13"/>
      <c r="Z102" s="13"/>
    </row>
    <row r="103">
      <c r="A103" s="13" t="str">
        <f>IFERROR(__xludf.DUMMYFUNCTION("""COMPUTED_VALUE"""),"CUST2562")</f>
        <v>CUST2562</v>
      </c>
      <c r="B103" s="13">
        <f>SUMIFS('Order Data'!$D$2:$D$1001,'Order Data'!$B$2:$B$1001,A103)</f>
        <v>185</v>
      </c>
      <c r="C103" s="14">
        <f>MAXIFS('Order Data'!$C$2:$C$1001,'Order Data'!$B$2:$B$1001,A103)</f>
        <v>45432</v>
      </c>
      <c r="D103" s="13">
        <f t="shared" si="1"/>
        <v>101</v>
      </c>
      <c r="E103" s="13">
        <f t="shared" si="2"/>
        <v>26</v>
      </c>
      <c r="F103" s="13" t="str">
        <f t="shared" si="3"/>
        <v>Idle Customer</v>
      </c>
      <c r="G103" s="13"/>
      <c r="H103" s="13"/>
      <c r="I103" s="13"/>
      <c r="J103" s="13"/>
      <c r="K103" s="13"/>
      <c r="L103" s="13"/>
      <c r="M103" s="13"/>
      <c r="N103" s="13"/>
      <c r="O103" s="13"/>
      <c r="P103" s="13"/>
      <c r="Q103" s="13"/>
      <c r="R103" s="13"/>
      <c r="S103" s="13"/>
      <c r="T103" s="13"/>
      <c r="U103" s="13"/>
      <c r="V103" s="13"/>
      <c r="W103" s="13"/>
      <c r="X103" s="13"/>
      <c r="Y103" s="13"/>
      <c r="Z103" s="13"/>
    </row>
    <row r="104">
      <c r="A104" s="13" t="str">
        <f>IFERROR(__xludf.DUMMYFUNCTION("""COMPUTED_VALUE"""),"CUST5107")</f>
        <v>CUST5107</v>
      </c>
      <c r="B104" s="13">
        <f>SUMIFS('Order Data'!$D$2:$D$1001,'Order Data'!$B$2:$B$1001,A104)</f>
        <v>337.5</v>
      </c>
      <c r="C104" s="14">
        <f>MAXIFS('Order Data'!$C$2:$C$1001,'Order Data'!$B$2:$B$1001,A104)</f>
        <v>45432</v>
      </c>
      <c r="D104" s="13">
        <f t="shared" si="1"/>
        <v>101</v>
      </c>
      <c r="E104" s="13">
        <f t="shared" si="2"/>
        <v>26</v>
      </c>
      <c r="F104" s="13" t="str">
        <f t="shared" si="3"/>
        <v>Idle Customer</v>
      </c>
      <c r="G104" s="13"/>
      <c r="H104" s="13"/>
      <c r="I104" s="13"/>
      <c r="J104" s="13"/>
      <c r="K104" s="13"/>
      <c r="L104" s="13"/>
      <c r="M104" s="13"/>
      <c r="N104" s="13"/>
      <c r="O104" s="13"/>
      <c r="P104" s="13"/>
      <c r="Q104" s="13"/>
      <c r="R104" s="13"/>
      <c r="S104" s="13"/>
      <c r="T104" s="13"/>
      <c r="U104" s="13"/>
      <c r="V104" s="13"/>
      <c r="W104" s="13"/>
      <c r="X104" s="13"/>
      <c r="Y104" s="13"/>
      <c r="Z104" s="13"/>
    </row>
    <row r="105">
      <c r="A105" s="13" t="str">
        <f>IFERROR(__xludf.DUMMYFUNCTION("""COMPUTED_VALUE"""),"CUST2679")</f>
        <v>CUST2679</v>
      </c>
      <c r="B105" s="13">
        <f>SUMIFS('Order Data'!$D$2:$D$1001,'Order Data'!$B$2:$B$1001,A105)</f>
        <v>2035</v>
      </c>
      <c r="C105" s="14">
        <f>MAXIFS('Order Data'!$C$2:$C$1001,'Order Data'!$B$2:$B$1001,A105)</f>
        <v>45431</v>
      </c>
      <c r="D105" s="13">
        <f t="shared" si="1"/>
        <v>103</v>
      </c>
      <c r="E105" s="13">
        <f t="shared" si="2"/>
        <v>27</v>
      </c>
      <c r="F105" s="13" t="str">
        <f t="shared" si="3"/>
        <v>Idle Customer</v>
      </c>
      <c r="G105" s="13"/>
      <c r="H105" s="13"/>
      <c r="I105" s="13"/>
      <c r="J105" s="13"/>
      <c r="K105" s="13"/>
      <c r="L105" s="13"/>
      <c r="M105" s="13"/>
      <c r="N105" s="13"/>
      <c r="O105" s="13"/>
      <c r="P105" s="13"/>
      <c r="Q105" s="13"/>
      <c r="R105" s="13"/>
      <c r="S105" s="13"/>
      <c r="T105" s="13"/>
      <c r="U105" s="13"/>
      <c r="V105" s="13"/>
      <c r="W105" s="13"/>
      <c r="X105" s="13"/>
      <c r="Y105" s="13"/>
      <c r="Z105" s="13"/>
    </row>
    <row r="106">
      <c r="A106" s="13" t="str">
        <f>IFERROR(__xludf.DUMMYFUNCTION("""COMPUTED_VALUE"""),"CUST8225")</f>
        <v>CUST8225</v>
      </c>
      <c r="B106" s="13">
        <f>SUMIFS('Order Data'!$D$2:$D$1001,'Order Data'!$B$2:$B$1001,A106)</f>
        <v>90</v>
      </c>
      <c r="C106" s="14">
        <f>MAXIFS('Order Data'!$C$2:$C$1001,'Order Data'!$B$2:$B$1001,A106)</f>
        <v>45431</v>
      </c>
      <c r="D106" s="13">
        <f t="shared" si="1"/>
        <v>103</v>
      </c>
      <c r="E106" s="13">
        <f t="shared" si="2"/>
        <v>27</v>
      </c>
      <c r="F106" s="13" t="str">
        <f t="shared" si="3"/>
        <v>Idle Customer</v>
      </c>
      <c r="G106" s="13"/>
      <c r="H106" s="13"/>
      <c r="I106" s="13"/>
      <c r="J106" s="13"/>
      <c r="K106" s="13"/>
      <c r="L106" s="13"/>
      <c r="M106" s="13"/>
      <c r="N106" s="13"/>
      <c r="O106" s="13"/>
      <c r="P106" s="13"/>
      <c r="Q106" s="13"/>
      <c r="R106" s="13"/>
      <c r="S106" s="13"/>
      <c r="T106" s="13"/>
      <c r="U106" s="13"/>
      <c r="V106" s="13"/>
      <c r="W106" s="13"/>
      <c r="X106" s="13"/>
      <c r="Y106" s="13"/>
      <c r="Z106" s="13"/>
    </row>
    <row r="107">
      <c r="A107" s="13" t="str">
        <f>IFERROR(__xludf.DUMMYFUNCTION("""COMPUTED_VALUE"""),"CUST4912")</f>
        <v>CUST4912</v>
      </c>
      <c r="B107" s="13">
        <f>SUMIFS('Order Data'!$D$2:$D$1001,'Order Data'!$B$2:$B$1001,A107)</f>
        <v>140</v>
      </c>
      <c r="C107" s="14">
        <f>MAXIFS('Order Data'!$C$2:$C$1001,'Order Data'!$B$2:$B$1001,A107)</f>
        <v>45431</v>
      </c>
      <c r="D107" s="13">
        <f t="shared" si="1"/>
        <v>103</v>
      </c>
      <c r="E107" s="13">
        <f t="shared" si="2"/>
        <v>27</v>
      </c>
      <c r="F107" s="13" t="str">
        <f t="shared" si="3"/>
        <v>Idle Customer</v>
      </c>
      <c r="G107" s="13"/>
      <c r="H107" s="13"/>
      <c r="I107" s="13"/>
      <c r="J107" s="13"/>
      <c r="K107" s="13"/>
      <c r="L107" s="13"/>
      <c r="M107" s="13"/>
      <c r="N107" s="13"/>
      <c r="O107" s="13"/>
      <c r="P107" s="13"/>
      <c r="Q107" s="13"/>
      <c r="R107" s="13"/>
      <c r="S107" s="13"/>
      <c r="T107" s="13"/>
      <c r="U107" s="13"/>
      <c r="V107" s="13"/>
      <c r="W107" s="13"/>
      <c r="X107" s="13"/>
      <c r="Y107" s="13"/>
      <c r="Z107" s="13"/>
    </row>
    <row r="108">
      <c r="A108" s="13" t="str">
        <f>IFERROR(__xludf.DUMMYFUNCTION("""COMPUTED_VALUE"""),"CUST3954")</f>
        <v>CUST3954</v>
      </c>
      <c r="B108" s="13">
        <f>SUMIFS('Order Data'!$D$2:$D$1001,'Order Data'!$B$2:$B$1001,A108)</f>
        <v>355</v>
      </c>
      <c r="C108" s="14">
        <f>MAXIFS('Order Data'!$C$2:$C$1001,'Order Data'!$B$2:$B$1001,A108)</f>
        <v>45431</v>
      </c>
      <c r="D108" s="13">
        <f t="shared" si="1"/>
        <v>103</v>
      </c>
      <c r="E108" s="13">
        <f t="shared" si="2"/>
        <v>27</v>
      </c>
      <c r="F108" s="13" t="str">
        <f t="shared" si="3"/>
        <v>Idle Customer</v>
      </c>
      <c r="G108" s="13"/>
      <c r="H108" s="13"/>
      <c r="I108" s="13"/>
      <c r="J108" s="13"/>
      <c r="K108" s="13"/>
      <c r="L108" s="13"/>
      <c r="M108" s="13"/>
      <c r="N108" s="13"/>
      <c r="O108" s="13"/>
      <c r="P108" s="13"/>
      <c r="Q108" s="13"/>
      <c r="R108" s="13"/>
      <c r="S108" s="13"/>
      <c r="T108" s="13"/>
      <c r="U108" s="13"/>
      <c r="V108" s="13"/>
      <c r="W108" s="13"/>
      <c r="X108" s="13"/>
      <c r="Y108" s="13"/>
      <c r="Z108" s="13"/>
    </row>
    <row r="109">
      <c r="A109" s="13" t="str">
        <f>IFERROR(__xludf.DUMMYFUNCTION("""COMPUTED_VALUE"""),"CUST7334")</f>
        <v>CUST7334</v>
      </c>
      <c r="B109" s="13">
        <f>SUMIFS('Order Data'!$D$2:$D$1001,'Order Data'!$B$2:$B$1001,A109)</f>
        <v>120</v>
      </c>
      <c r="C109" s="14">
        <f>MAXIFS('Order Data'!$C$2:$C$1001,'Order Data'!$B$2:$B$1001,A109)</f>
        <v>45431</v>
      </c>
      <c r="D109" s="13">
        <f t="shared" si="1"/>
        <v>103</v>
      </c>
      <c r="E109" s="13">
        <f t="shared" si="2"/>
        <v>27</v>
      </c>
      <c r="F109" s="13" t="str">
        <f t="shared" si="3"/>
        <v>Idle Customer</v>
      </c>
      <c r="G109" s="13"/>
      <c r="H109" s="13"/>
      <c r="I109" s="13"/>
      <c r="J109" s="13"/>
      <c r="K109" s="13"/>
      <c r="L109" s="13"/>
      <c r="M109" s="13"/>
      <c r="N109" s="13"/>
      <c r="O109" s="13"/>
      <c r="P109" s="13"/>
      <c r="Q109" s="13"/>
      <c r="R109" s="13"/>
      <c r="S109" s="13"/>
      <c r="T109" s="13"/>
      <c r="U109" s="13"/>
      <c r="V109" s="13"/>
      <c r="W109" s="13"/>
      <c r="X109" s="13"/>
      <c r="Y109" s="13"/>
      <c r="Z109" s="13"/>
    </row>
    <row r="110">
      <c r="A110" s="13" t="str">
        <f>IFERROR(__xludf.DUMMYFUNCTION("""COMPUTED_VALUE"""),"CUST3634")</f>
        <v>CUST3634</v>
      </c>
      <c r="B110" s="13">
        <f>SUMIFS('Order Data'!$D$2:$D$1001,'Order Data'!$B$2:$B$1001,A110)</f>
        <v>70</v>
      </c>
      <c r="C110" s="14">
        <f>MAXIFS('Order Data'!$C$2:$C$1001,'Order Data'!$B$2:$B$1001,A110)</f>
        <v>45430</v>
      </c>
      <c r="D110" s="13">
        <f t="shared" si="1"/>
        <v>108</v>
      </c>
      <c r="E110" s="13">
        <f t="shared" si="2"/>
        <v>28</v>
      </c>
      <c r="F110" s="13" t="str">
        <f t="shared" si="3"/>
        <v>Idle Customer</v>
      </c>
      <c r="G110" s="13"/>
      <c r="H110" s="13"/>
      <c r="I110" s="13"/>
      <c r="J110" s="13"/>
      <c r="K110" s="13"/>
      <c r="L110" s="13"/>
      <c r="M110" s="13"/>
      <c r="N110" s="13"/>
      <c r="O110" s="13"/>
      <c r="P110" s="13"/>
      <c r="Q110" s="13"/>
      <c r="R110" s="13"/>
      <c r="S110" s="13"/>
      <c r="T110" s="13"/>
      <c r="U110" s="13"/>
      <c r="V110" s="13"/>
      <c r="W110" s="13"/>
      <c r="X110" s="13"/>
      <c r="Y110" s="13"/>
      <c r="Z110" s="13"/>
    </row>
    <row r="111">
      <c r="A111" s="13" t="str">
        <f>IFERROR(__xludf.DUMMYFUNCTION("""COMPUTED_VALUE"""),"CUST6210")</f>
        <v>CUST6210</v>
      </c>
      <c r="B111" s="13">
        <f>SUMIFS('Order Data'!$D$2:$D$1001,'Order Data'!$B$2:$B$1001,A111)</f>
        <v>1912.5</v>
      </c>
      <c r="C111" s="14">
        <f>MAXIFS('Order Data'!$C$2:$C$1001,'Order Data'!$B$2:$B$1001,A111)</f>
        <v>45430</v>
      </c>
      <c r="D111" s="13">
        <f t="shared" si="1"/>
        <v>108</v>
      </c>
      <c r="E111" s="13">
        <f t="shared" si="2"/>
        <v>28</v>
      </c>
      <c r="F111" s="13" t="str">
        <f t="shared" si="3"/>
        <v>Idle Customer</v>
      </c>
      <c r="G111" s="13"/>
      <c r="H111" s="13"/>
      <c r="I111" s="13"/>
      <c r="J111" s="13"/>
      <c r="K111" s="13"/>
      <c r="L111" s="13"/>
      <c r="M111" s="13"/>
      <c r="N111" s="13"/>
      <c r="O111" s="13"/>
      <c r="P111" s="13"/>
      <c r="Q111" s="13"/>
      <c r="R111" s="13"/>
      <c r="S111" s="13"/>
      <c r="T111" s="13"/>
      <c r="U111" s="13"/>
      <c r="V111" s="13"/>
      <c r="W111" s="13"/>
      <c r="X111" s="13"/>
      <c r="Y111" s="13"/>
      <c r="Z111" s="13"/>
    </row>
    <row r="112">
      <c r="A112" s="13" t="str">
        <f>IFERROR(__xludf.DUMMYFUNCTION("""COMPUTED_VALUE"""),"CUST6327")</f>
        <v>CUST6327</v>
      </c>
      <c r="B112" s="13">
        <f>SUMIFS('Order Data'!$D$2:$D$1001,'Order Data'!$B$2:$B$1001,A112)</f>
        <v>1772.5</v>
      </c>
      <c r="C112" s="14">
        <f>MAXIFS('Order Data'!$C$2:$C$1001,'Order Data'!$B$2:$B$1001,A112)</f>
        <v>45429</v>
      </c>
      <c r="D112" s="13">
        <f t="shared" si="1"/>
        <v>110</v>
      </c>
      <c r="E112" s="13">
        <f t="shared" si="2"/>
        <v>29</v>
      </c>
      <c r="F112" s="13" t="str">
        <f t="shared" si="3"/>
        <v>Idle Customer</v>
      </c>
      <c r="G112" s="13"/>
      <c r="H112" s="13"/>
      <c r="I112" s="13"/>
      <c r="J112" s="13"/>
      <c r="K112" s="13"/>
      <c r="L112" s="13"/>
      <c r="M112" s="13"/>
      <c r="N112" s="13"/>
      <c r="O112" s="13"/>
      <c r="P112" s="13"/>
      <c r="Q112" s="13"/>
      <c r="R112" s="13"/>
      <c r="S112" s="13"/>
      <c r="T112" s="13"/>
      <c r="U112" s="13"/>
      <c r="V112" s="13"/>
      <c r="W112" s="13"/>
      <c r="X112" s="13"/>
      <c r="Y112" s="13"/>
      <c r="Z112" s="13"/>
    </row>
    <row r="113">
      <c r="A113" s="13" t="str">
        <f>IFERROR(__xludf.DUMMYFUNCTION("""COMPUTED_VALUE"""),"CUST4475")</f>
        <v>CUST4475</v>
      </c>
      <c r="B113" s="13">
        <f>SUMIFS('Order Data'!$D$2:$D$1001,'Order Data'!$B$2:$B$1001,A113)</f>
        <v>642.5</v>
      </c>
      <c r="C113" s="14">
        <f>MAXIFS('Order Data'!$C$2:$C$1001,'Order Data'!$B$2:$B$1001,A113)</f>
        <v>45429</v>
      </c>
      <c r="D113" s="13">
        <f t="shared" si="1"/>
        <v>110</v>
      </c>
      <c r="E113" s="13">
        <f t="shared" si="2"/>
        <v>29</v>
      </c>
      <c r="F113" s="13" t="str">
        <f t="shared" si="3"/>
        <v>Idle Customer</v>
      </c>
      <c r="G113" s="13"/>
      <c r="H113" s="13"/>
      <c r="I113" s="13"/>
      <c r="J113" s="13"/>
      <c r="K113" s="13"/>
      <c r="L113" s="13"/>
      <c r="M113" s="13"/>
      <c r="N113" s="13"/>
      <c r="O113" s="13"/>
      <c r="P113" s="13"/>
      <c r="Q113" s="13"/>
      <c r="R113" s="13"/>
      <c r="S113" s="13"/>
      <c r="T113" s="13"/>
      <c r="U113" s="13"/>
      <c r="V113" s="13"/>
      <c r="W113" s="13"/>
      <c r="X113" s="13"/>
      <c r="Y113" s="13"/>
      <c r="Z113" s="13"/>
    </row>
    <row r="114">
      <c r="A114" s="13" t="str">
        <f>IFERROR(__xludf.DUMMYFUNCTION("""COMPUTED_VALUE"""),"CUST2468")</f>
        <v>CUST2468</v>
      </c>
      <c r="B114" s="13">
        <f>SUMIFS('Order Data'!$D$2:$D$1001,'Order Data'!$B$2:$B$1001,A114)</f>
        <v>140</v>
      </c>
      <c r="C114" s="14">
        <f>MAXIFS('Order Data'!$C$2:$C$1001,'Order Data'!$B$2:$B$1001,A114)</f>
        <v>45429</v>
      </c>
      <c r="D114" s="13">
        <f t="shared" si="1"/>
        <v>110</v>
      </c>
      <c r="E114" s="13">
        <f t="shared" si="2"/>
        <v>29</v>
      </c>
      <c r="F114" s="13" t="str">
        <f t="shared" si="3"/>
        <v>Idle Customer</v>
      </c>
      <c r="G114" s="13"/>
      <c r="H114" s="13"/>
      <c r="I114" s="13"/>
      <c r="J114" s="13"/>
      <c r="K114" s="13"/>
      <c r="L114" s="13"/>
      <c r="M114" s="13"/>
      <c r="N114" s="13"/>
      <c r="O114" s="13"/>
      <c r="P114" s="13"/>
      <c r="Q114" s="13"/>
      <c r="R114" s="13"/>
      <c r="S114" s="13"/>
      <c r="T114" s="13"/>
      <c r="U114" s="13"/>
      <c r="V114" s="13"/>
      <c r="W114" s="13"/>
      <c r="X114" s="13"/>
      <c r="Y114" s="13"/>
      <c r="Z114" s="13"/>
    </row>
    <row r="115">
      <c r="A115" s="13" t="str">
        <f>IFERROR(__xludf.DUMMYFUNCTION("""COMPUTED_VALUE"""),"CUST6420")</f>
        <v>CUST6420</v>
      </c>
      <c r="B115" s="13">
        <f>SUMIFS('Order Data'!$D$2:$D$1001,'Order Data'!$B$2:$B$1001,A115)</f>
        <v>110</v>
      </c>
      <c r="C115" s="14">
        <f>MAXIFS('Order Data'!$C$2:$C$1001,'Order Data'!$B$2:$B$1001,A115)</f>
        <v>45429</v>
      </c>
      <c r="D115" s="13">
        <f t="shared" si="1"/>
        <v>110</v>
      </c>
      <c r="E115" s="13">
        <f t="shared" si="2"/>
        <v>29</v>
      </c>
      <c r="F115" s="13" t="str">
        <f t="shared" si="3"/>
        <v>Idle Customer</v>
      </c>
      <c r="G115" s="13"/>
      <c r="H115" s="13"/>
      <c r="I115" s="13"/>
      <c r="J115" s="13"/>
      <c r="K115" s="13"/>
      <c r="L115" s="13"/>
      <c r="M115" s="13"/>
      <c r="N115" s="13"/>
      <c r="O115" s="13"/>
      <c r="P115" s="13"/>
      <c r="Q115" s="13"/>
      <c r="R115" s="13"/>
      <c r="S115" s="13"/>
      <c r="T115" s="13"/>
      <c r="U115" s="13"/>
      <c r="V115" s="13"/>
      <c r="W115" s="13"/>
      <c r="X115" s="13"/>
      <c r="Y115" s="13"/>
      <c r="Z115" s="13"/>
    </row>
    <row r="116">
      <c r="A116" s="13" t="str">
        <f>IFERROR(__xludf.DUMMYFUNCTION("""COMPUTED_VALUE"""),"CUST4029")</f>
        <v>CUST4029</v>
      </c>
      <c r="B116" s="13">
        <f>SUMIFS('Order Data'!$D$2:$D$1001,'Order Data'!$B$2:$B$1001,A116)</f>
        <v>165</v>
      </c>
      <c r="C116" s="14">
        <f>MAXIFS('Order Data'!$C$2:$C$1001,'Order Data'!$B$2:$B$1001,A116)</f>
        <v>45428</v>
      </c>
      <c r="D116" s="13">
        <f t="shared" si="1"/>
        <v>114</v>
      </c>
      <c r="E116" s="13">
        <f t="shared" si="2"/>
        <v>30</v>
      </c>
      <c r="F116" s="13" t="str">
        <f t="shared" si="3"/>
        <v>Idle Customer</v>
      </c>
      <c r="G116" s="13"/>
      <c r="H116" s="13"/>
      <c r="I116" s="13"/>
      <c r="J116" s="13"/>
      <c r="K116" s="13"/>
      <c r="L116" s="13"/>
      <c r="M116" s="13"/>
      <c r="N116" s="13"/>
      <c r="O116" s="13"/>
      <c r="P116" s="13"/>
      <c r="Q116" s="13"/>
      <c r="R116" s="13"/>
      <c r="S116" s="13"/>
      <c r="T116" s="13"/>
      <c r="U116" s="13"/>
      <c r="V116" s="13"/>
      <c r="W116" s="13"/>
      <c r="X116" s="13"/>
      <c r="Y116" s="13"/>
      <c r="Z116" s="13"/>
    </row>
    <row r="117">
      <c r="A117" s="13" t="str">
        <f>IFERROR(__xludf.DUMMYFUNCTION("""COMPUTED_VALUE"""),"CUST7437")</f>
        <v>CUST7437</v>
      </c>
      <c r="B117" s="13">
        <f>SUMIFS('Order Data'!$D$2:$D$1001,'Order Data'!$B$2:$B$1001,A117)</f>
        <v>90</v>
      </c>
      <c r="C117" s="14">
        <f>MAXIFS('Order Data'!$C$2:$C$1001,'Order Data'!$B$2:$B$1001,A117)</f>
        <v>45428</v>
      </c>
      <c r="D117" s="13">
        <f t="shared" si="1"/>
        <v>114</v>
      </c>
      <c r="E117" s="13">
        <f t="shared" si="2"/>
        <v>30</v>
      </c>
      <c r="F117" s="13" t="str">
        <f t="shared" si="3"/>
        <v>Idle Customer</v>
      </c>
      <c r="G117" s="13"/>
      <c r="H117" s="13"/>
      <c r="I117" s="13"/>
      <c r="J117" s="13"/>
      <c r="K117" s="13"/>
      <c r="L117" s="13"/>
      <c r="M117" s="13"/>
      <c r="N117" s="13"/>
      <c r="O117" s="13"/>
      <c r="P117" s="13"/>
      <c r="Q117" s="13"/>
      <c r="R117" s="13"/>
      <c r="S117" s="13"/>
      <c r="T117" s="13"/>
      <c r="U117" s="13"/>
      <c r="V117" s="13"/>
      <c r="W117" s="13"/>
      <c r="X117" s="13"/>
      <c r="Y117" s="13"/>
      <c r="Z117" s="13"/>
    </row>
    <row r="118">
      <c r="A118" s="13" t="str">
        <f>IFERROR(__xludf.DUMMYFUNCTION("""COMPUTED_VALUE"""),"CUST2337")</f>
        <v>CUST2337</v>
      </c>
      <c r="B118" s="13">
        <f>SUMIFS('Order Data'!$D$2:$D$1001,'Order Data'!$B$2:$B$1001,A118)</f>
        <v>52.5</v>
      </c>
      <c r="C118" s="14">
        <f>MAXIFS('Order Data'!$C$2:$C$1001,'Order Data'!$B$2:$B$1001,A118)</f>
        <v>45428</v>
      </c>
      <c r="D118" s="13">
        <f t="shared" si="1"/>
        <v>114</v>
      </c>
      <c r="E118" s="13">
        <f t="shared" si="2"/>
        <v>30</v>
      </c>
      <c r="F118" s="13" t="str">
        <f t="shared" si="3"/>
        <v>Idle Customer</v>
      </c>
      <c r="G118" s="13"/>
      <c r="H118" s="13"/>
      <c r="I118" s="13"/>
      <c r="J118" s="13"/>
      <c r="K118" s="13"/>
      <c r="L118" s="13"/>
      <c r="M118" s="13"/>
      <c r="N118" s="13"/>
      <c r="O118" s="13"/>
      <c r="P118" s="13"/>
      <c r="Q118" s="13"/>
      <c r="R118" s="13"/>
      <c r="S118" s="13"/>
      <c r="T118" s="13"/>
      <c r="U118" s="13"/>
      <c r="V118" s="13"/>
      <c r="W118" s="13"/>
      <c r="X118" s="13"/>
      <c r="Y118" s="13"/>
      <c r="Z118" s="13"/>
    </row>
    <row r="119">
      <c r="A119" s="13" t="str">
        <f>IFERROR(__xludf.DUMMYFUNCTION("""COMPUTED_VALUE"""),"CUST4178")</f>
        <v>CUST4178</v>
      </c>
      <c r="B119" s="13">
        <f>SUMIFS('Order Data'!$D$2:$D$1001,'Order Data'!$B$2:$B$1001,A119)</f>
        <v>185</v>
      </c>
      <c r="C119" s="14">
        <f>MAXIFS('Order Data'!$C$2:$C$1001,'Order Data'!$B$2:$B$1001,A119)</f>
        <v>45428</v>
      </c>
      <c r="D119" s="13">
        <f t="shared" si="1"/>
        <v>114</v>
      </c>
      <c r="E119" s="13">
        <f t="shared" si="2"/>
        <v>30</v>
      </c>
      <c r="F119" s="13" t="str">
        <f t="shared" si="3"/>
        <v>Idle Customer</v>
      </c>
      <c r="G119" s="13"/>
      <c r="H119" s="13"/>
      <c r="I119" s="13"/>
      <c r="J119" s="13"/>
      <c r="K119" s="13"/>
      <c r="L119" s="13"/>
      <c r="M119" s="13"/>
      <c r="N119" s="13"/>
      <c r="O119" s="13"/>
      <c r="P119" s="13"/>
      <c r="Q119" s="13"/>
      <c r="R119" s="13"/>
      <c r="S119" s="13"/>
      <c r="T119" s="13"/>
      <c r="U119" s="13"/>
      <c r="V119" s="13"/>
      <c r="W119" s="13"/>
      <c r="X119" s="13"/>
      <c r="Y119" s="13"/>
      <c r="Z119" s="13"/>
    </row>
    <row r="120">
      <c r="A120" s="13" t="str">
        <f>IFERROR(__xludf.DUMMYFUNCTION("""COMPUTED_VALUE"""),"CUST9368")</f>
        <v>CUST9368</v>
      </c>
      <c r="B120" s="13">
        <f>SUMIFS('Order Data'!$D$2:$D$1001,'Order Data'!$B$2:$B$1001,A120)</f>
        <v>172.5</v>
      </c>
      <c r="C120" s="14">
        <f>MAXIFS('Order Data'!$C$2:$C$1001,'Order Data'!$B$2:$B$1001,A120)</f>
        <v>45428</v>
      </c>
      <c r="D120" s="13">
        <f t="shared" si="1"/>
        <v>114</v>
      </c>
      <c r="E120" s="13">
        <f t="shared" si="2"/>
        <v>30</v>
      </c>
      <c r="F120" s="13" t="str">
        <f t="shared" si="3"/>
        <v>Idle Customer</v>
      </c>
      <c r="G120" s="13"/>
      <c r="H120" s="13"/>
      <c r="I120" s="13"/>
      <c r="J120" s="13"/>
      <c r="K120" s="13"/>
      <c r="L120" s="13"/>
      <c r="M120" s="13"/>
      <c r="N120" s="13"/>
      <c r="O120" s="13"/>
      <c r="P120" s="13"/>
      <c r="Q120" s="13"/>
      <c r="R120" s="13"/>
      <c r="S120" s="13"/>
      <c r="T120" s="13"/>
      <c r="U120" s="13"/>
      <c r="V120" s="13"/>
      <c r="W120" s="13"/>
      <c r="X120" s="13"/>
      <c r="Y120" s="13"/>
      <c r="Z120" s="13"/>
    </row>
    <row r="121">
      <c r="A121" s="13" t="str">
        <f>IFERROR(__xludf.DUMMYFUNCTION("""COMPUTED_VALUE"""),"CUST4982")</f>
        <v>CUST4982</v>
      </c>
      <c r="B121" s="13">
        <f>SUMIFS('Order Data'!$D$2:$D$1001,'Order Data'!$B$2:$B$1001,A121)</f>
        <v>1547.5</v>
      </c>
      <c r="C121" s="14">
        <f>MAXIFS('Order Data'!$C$2:$C$1001,'Order Data'!$B$2:$B$1001,A121)</f>
        <v>45427</v>
      </c>
      <c r="D121" s="13">
        <f t="shared" si="1"/>
        <v>119</v>
      </c>
      <c r="E121" s="13">
        <f t="shared" si="2"/>
        <v>31</v>
      </c>
      <c r="F121" s="13" t="str">
        <f t="shared" si="3"/>
        <v>Idle Customer</v>
      </c>
      <c r="G121" s="13"/>
      <c r="H121" s="13"/>
      <c r="I121" s="13"/>
      <c r="J121" s="13"/>
      <c r="K121" s="13"/>
      <c r="L121" s="13"/>
      <c r="M121" s="13"/>
      <c r="N121" s="13"/>
      <c r="O121" s="13"/>
      <c r="P121" s="13"/>
      <c r="Q121" s="13"/>
      <c r="R121" s="13"/>
      <c r="S121" s="13"/>
      <c r="T121" s="13"/>
      <c r="U121" s="13"/>
      <c r="V121" s="13"/>
      <c r="W121" s="13"/>
      <c r="X121" s="13"/>
      <c r="Y121" s="13"/>
      <c r="Z121" s="13"/>
    </row>
    <row r="122">
      <c r="A122" s="13" t="str">
        <f>IFERROR(__xludf.DUMMYFUNCTION("""COMPUTED_VALUE"""),"CUST7606")</f>
        <v>CUST7606</v>
      </c>
      <c r="B122" s="13">
        <f>SUMIFS('Order Data'!$D$2:$D$1001,'Order Data'!$B$2:$B$1001,A122)</f>
        <v>52.5</v>
      </c>
      <c r="C122" s="14">
        <f>MAXIFS('Order Data'!$C$2:$C$1001,'Order Data'!$B$2:$B$1001,A122)</f>
        <v>45427</v>
      </c>
      <c r="D122" s="13">
        <f t="shared" si="1"/>
        <v>119</v>
      </c>
      <c r="E122" s="13">
        <f t="shared" si="2"/>
        <v>31</v>
      </c>
      <c r="F122" s="13" t="str">
        <f t="shared" si="3"/>
        <v>Idle Customer</v>
      </c>
      <c r="G122" s="13"/>
      <c r="H122" s="13"/>
      <c r="I122" s="13"/>
      <c r="J122" s="13"/>
      <c r="K122" s="13"/>
      <c r="L122" s="13"/>
      <c r="M122" s="13"/>
      <c r="N122" s="13"/>
      <c r="O122" s="13"/>
      <c r="P122" s="13"/>
      <c r="Q122" s="13"/>
      <c r="R122" s="13"/>
      <c r="S122" s="13"/>
      <c r="T122" s="13"/>
      <c r="U122" s="13"/>
      <c r="V122" s="13"/>
      <c r="W122" s="13"/>
      <c r="X122" s="13"/>
      <c r="Y122" s="13"/>
      <c r="Z122" s="13"/>
    </row>
    <row r="123">
      <c r="A123" s="13" t="str">
        <f>IFERROR(__xludf.DUMMYFUNCTION("""COMPUTED_VALUE"""),"CUST5488")</f>
        <v>CUST5488</v>
      </c>
      <c r="B123" s="13">
        <f>SUMIFS('Order Data'!$D$2:$D$1001,'Order Data'!$B$2:$B$1001,A123)</f>
        <v>200</v>
      </c>
      <c r="C123" s="14">
        <f>MAXIFS('Order Data'!$C$2:$C$1001,'Order Data'!$B$2:$B$1001,A123)</f>
        <v>45426</v>
      </c>
      <c r="D123" s="13">
        <f t="shared" si="1"/>
        <v>121</v>
      </c>
      <c r="E123" s="13">
        <f t="shared" si="2"/>
        <v>32</v>
      </c>
      <c r="F123" s="13" t="str">
        <f t="shared" si="3"/>
        <v>Idle Customer</v>
      </c>
      <c r="G123" s="13"/>
      <c r="H123" s="13"/>
      <c r="I123" s="13"/>
      <c r="J123" s="13"/>
      <c r="K123" s="13"/>
      <c r="L123" s="13"/>
      <c r="M123" s="13"/>
      <c r="N123" s="13"/>
      <c r="O123" s="13"/>
      <c r="P123" s="13"/>
      <c r="Q123" s="13"/>
      <c r="R123" s="13"/>
      <c r="S123" s="13"/>
      <c r="T123" s="13"/>
      <c r="U123" s="13"/>
      <c r="V123" s="13"/>
      <c r="W123" s="13"/>
      <c r="X123" s="13"/>
      <c r="Y123" s="13"/>
      <c r="Z123" s="13"/>
    </row>
    <row r="124">
      <c r="A124" s="13" t="str">
        <f>IFERROR(__xludf.DUMMYFUNCTION("""COMPUTED_VALUE"""),"CUST4788")</f>
        <v>CUST4788</v>
      </c>
      <c r="B124" s="13">
        <f>SUMIFS('Order Data'!$D$2:$D$1001,'Order Data'!$B$2:$B$1001,A124)</f>
        <v>170</v>
      </c>
      <c r="C124" s="14">
        <f>MAXIFS('Order Data'!$C$2:$C$1001,'Order Data'!$B$2:$B$1001,A124)</f>
        <v>45426</v>
      </c>
      <c r="D124" s="13">
        <f t="shared" si="1"/>
        <v>121</v>
      </c>
      <c r="E124" s="13">
        <f t="shared" si="2"/>
        <v>32</v>
      </c>
      <c r="F124" s="13" t="str">
        <f t="shared" si="3"/>
        <v>Idle Customer</v>
      </c>
      <c r="G124" s="13"/>
      <c r="H124" s="13"/>
      <c r="I124" s="13"/>
      <c r="J124" s="13"/>
      <c r="K124" s="13"/>
      <c r="L124" s="13"/>
      <c r="M124" s="13"/>
      <c r="N124" s="13"/>
      <c r="O124" s="13"/>
      <c r="P124" s="13"/>
      <c r="Q124" s="13"/>
      <c r="R124" s="13"/>
      <c r="S124" s="13"/>
      <c r="T124" s="13"/>
      <c r="U124" s="13"/>
      <c r="V124" s="13"/>
      <c r="W124" s="13"/>
      <c r="X124" s="13"/>
      <c r="Y124" s="13"/>
      <c r="Z124" s="13"/>
    </row>
    <row r="125">
      <c r="A125" s="13" t="str">
        <f>IFERROR(__xludf.DUMMYFUNCTION("""COMPUTED_VALUE"""),"CUST8484")</f>
        <v>CUST8484</v>
      </c>
      <c r="B125" s="13">
        <f>SUMIFS('Order Data'!$D$2:$D$1001,'Order Data'!$B$2:$B$1001,A125)</f>
        <v>1505</v>
      </c>
      <c r="C125" s="14">
        <f>MAXIFS('Order Data'!$C$2:$C$1001,'Order Data'!$B$2:$B$1001,A125)</f>
        <v>45425</v>
      </c>
      <c r="D125" s="13">
        <f t="shared" si="1"/>
        <v>123</v>
      </c>
      <c r="E125" s="13">
        <f t="shared" si="2"/>
        <v>33</v>
      </c>
      <c r="F125" s="13" t="str">
        <f t="shared" si="3"/>
        <v>Idle Customer</v>
      </c>
      <c r="G125" s="13"/>
      <c r="H125" s="13"/>
      <c r="I125" s="13"/>
      <c r="J125" s="13"/>
      <c r="K125" s="13"/>
      <c r="L125" s="13"/>
      <c r="M125" s="13"/>
      <c r="N125" s="13"/>
      <c r="O125" s="13"/>
      <c r="P125" s="13"/>
      <c r="Q125" s="13"/>
      <c r="R125" s="13"/>
      <c r="S125" s="13"/>
      <c r="T125" s="13"/>
      <c r="U125" s="13"/>
      <c r="V125" s="13"/>
      <c r="W125" s="13"/>
      <c r="X125" s="13"/>
      <c r="Y125" s="13"/>
      <c r="Z125" s="13"/>
    </row>
    <row r="126">
      <c r="A126" s="13" t="str">
        <f>IFERROR(__xludf.DUMMYFUNCTION("""COMPUTED_VALUE"""),"CUST6963")</f>
        <v>CUST6963</v>
      </c>
      <c r="B126" s="13">
        <f>SUMIFS('Order Data'!$D$2:$D$1001,'Order Data'!$B$2:$B$1001,A126)</f>
        <v>110</v>
      </c>
      <c r="C126" s="14">
        <f>MAXIFS('Order Data'!$C$2:$C$1001,'Order Data'!$B$2:$B$1001,A126)</f>
        <v>45425</v>
      </c>
      <c r="D126" s="13">
        <f t="shared" si="1"/>
        <v>123</v>
      </c>
      <c r="E126" s="13">
        <f t="shared" si="2"/>
        <v>33</v>
      </c>
      <c r="F126" s="13" t="str">
        <f t="shared" si="3"/>
        <v>Idle Customer</v>
      </c>
      <c r="G126" s="13"/>
      <c r="H126" s="13"/>
      <c r="I126" s="13"/>
      <c r="J126" s="13"/>
      <c r="K126" s="13"/>
      <c r="L126" s="13"/>
      <c r="M126" s="13"/>
      <c r="N126" s="13"/>
      <c r="O126" s="13"/>
      <c r="P126" s="13"/>
      <c r="Q126" s="13"/>
      <c r="R126" s="13"/>
      <c r="S126" s="13"/>
      <c r="T126" s="13"/>
      <c r="U126" s="13"/>
      <c r="V126" s="13"/>
      <c r="W126" s="13"/>
      <c r="X126" s="13"/>
      <c r="Y126" s="13"/>
      <c r="Z126" s="13"/>
    </row>
    <row r="127">
      <c r="A127" s="13" t="str">
        <f>IFERROR(__xludf.DUMMYFUNCTION("""COMPUTED_VALUE"""),"CUST4765")</f>
        <v>CUST4765</v>
      </c>
      <c r="B127" s="13">
        <f>SUMIFS('Order Data'!$D$2:$D$1001,'Order Data'!$B$2:$B$1001,A127)</f>
        <v>105</v>
      </c>
      <c r="C127" s="14">
        <f>MAXIFS('Order Data'!$C$2:$C$1001,'Order Data'!$B$2:$B$1001,A127)</f>
        <v>45425</v>
      </c>
      <c r="D127" s="13">
        <f t="shared" si="1"/>
        <v>123</v>
      </c>
      <c r="E127" s="13">
        <f t="shared" si="2"/>
        <v>33</v>
      </c>
      <c r="F127" s="13" t="str">
        <f t="shared" si="3"/>
        <v>Idle Customer</v>
      </c>
      <c r="G127" s="13"/>
      <c r="H127" s="13"/>
      <c r="I127" s="13"/>
      <c r="J127" s="13"/>
      <c r="K127" s="13"/>
      <c r="L127" s="13"/>
      <c r="M127" s="13"/>
      <c r="N127" s="13"/>
      <c r="O127" s="13"/>
      <c r="P127" s="13"/>
      <c r="Q127" s="13"/>
      <c r="R127" s="13"/>
      <c r="S127" s="13"/>
      <c r="T127" s="13"/>
      <c r="U127" s="13"/>
      <c r="V127" s="13"/>
      <c r="W127" s="13"/>
      <c r="X127" s="13"/>
      <c r="Y127" s="13"/>
      <c r="Z127" s="13"/>
    </row>
    <row r="128">
      <c r="A128" s="13" t="str">
        <f>IFERROR(__xludf.DUMMYFUNCTION("""COMPUTED_VALUE"""),"CUST1514")</f>
        <v>CUST1514</v>
      </c>
      <c r="B128" s="13">
        <f>SUMIFS('Order Data'!$D$2:$D$1001,'Order Data'!$B$2:$B$1001,A128)</f>
        <v>540</v>
      </c>
      <c r="C128" s="14">
        <f>MAXIFS('Order Data'!$C$2:$C$1001,'Order Data'!$B$2:$B$1001,A128)</f>
        <v>45425</v>
      </c>
      <c r="D128" s="13">
        <f t="shared" si="1"/>
        <v>123</v>
      </c>
      <c r="E128" s="13">
        <f t="shared" si="2"/>
        <v>33</v>
      </c>
      <c r="F128" s="13" t="str">
        <f t="shared" si="3"/>
        <v>Idle Customer</v>
      </c>
      <c r="G128" s="13"/>
      <c r="H128" s="13"/>
      <c r="I128" s="13"/>
      <c r="J128" s="13"/>
      <c r="K128" s="13"/>
      <c r="L128" s="13"/>
      <c r="M128" s="13"/>
      <c r="N128" s="13"/>
      <c r="O128" s="13"/>
      <c r="P128" s="13"/>
      <c r="Q128" s="13"/>
      <c r="R128" s="13"/>
      <c r="S128" s="13"/>
      <c r="T128" s="13"/>
      <c r="U128" s="13"/>
      <c r="V128" s="13"/>
      <c r="W128" s="13"/>
      <c r="X128" s="13"/>
      <c r="Y128" s="13"/>
      <c r="Z128" s="13"/>
    </row>
    <row r="129">
      <c r="A129" s="13" t="str">
        <f>IFERROR(__xludf.DUMMYFUNCTION("""COMPUTED_VALUE"""),"CUST5687")</f>
        <v>CUST5687</v>
      </c>
      <c r="B129" s="13">
        <f>SUMIFS('Order Data'!$D$2:$D$1001,'Order Data'!$B$2:$B$1001,A129)</f>
        <v>380</v>
      </c>
      <c r="C129" s="14">
        <f>MAXIFS('Order Data'!$C$2:$C$1001,'Order Data'!$B$2:$B$1001,A129)</f>
        <v>45425</v>
      </c>
      <c r="D129" s="13">
        <f t="shared" si="1"/>
        <v>123</v>
      </c>
      <c r="E129" s="13">
        <f t="shared" si="2"/>
        <v>33</v>
      </c>
      <c r="F129" s="13" t="str">
        <f t="shared" si="3"/>
        <v>Idle Customer</v>
      </c>
      <c r="G129" s="13"/>
      <c r="H129" s="13"/>
      <c r="I129" s="13"/>
      <c r="J129" s="13"/>
      <c r="K129" s="13"/>
      <c r="L129" s="13"/>
      <c r="M129" s="13"/>
      <c r="N129" s="13"/>
      <c r="O129" s="13"/>
      <c r="P129" s="13"/>
      <c r="Q129" s="13"/>
      <c r="R129" s="13"/>
      <c r="S129" s="13"/>
      <c r="T129" s="13"/>
      <c r="U129" s="13"/>
      <c r="V129" s="13"/>
      <c r="W129" s="13"/>
      <c r="X129" s="13"/>
      <c r="Y129" s="13"/>
      <c r="Z129" s="13"/>
    </row>
    <row r="130">
      <c r="A130" s="13" t="str">
        <f>IFERROR(__xludf.DUMMYFUNCTION("""COMPUTED_VALUE"""),"CUST7984")</f>
        <v>CUST7984</v>
      </c>
      <c r="B130" s="13">
        <f>SUMIFS('Order Data'!$D$2:$D$1001,'Order Data'!$B$2:$B$1001,A130)</f>
        <v>1142.5</v>
      </c>
      <c r="C130" s="14">
        <f>MAXIFS('Order Data'!$C$2:$C$1001,'Order Data'!$B$2:$B$1001,A130)</f>
        <v>45422</v>
      </c>
      <c r="D130" s="13">
        <f t="shared" si="1"/>
        <v>128</v>
      </c>
      <c r="E130" s="13">
        <f t="shared" si="2"/>
        <v>36</v>
      </c>
      <c r="F130" s="13" t="str">
        <f t="shared" si="3"/>
        <v>Idle Customer</v>
      </c>
      <c r="G130" s="13"/>
      <c r="H130" s="13"/>
      <c r="I130" s="13"/>
      <c r="J130" s="13"/>
      <c r="K130" s="13"/>
      <c r="L130" s="13"/>
      <c r="M130" s="13"/>
      <c r="N130" s="13"/>
      <c r="O130" s="13"/>
      <c r="P130" s="13"/>
      <c r="Q130" s="13"/>
      <c r="R130" s="13"/>
      <c r="S130" s="13"/>
      <c r="T130" s="13"/>
      <c r="U130" s="13"/>
      <c r="V130" s="13"/>
      <c r="W130" s="13"/>
      <c r="X130" s="13"/>
      <c r="Y130" s="13"/>
      <c r="Z130" s="13"/>
    </row>
    <row r="131">
      <c r="A131" s="13" t="str">
        <f>IFERROR(__xludf.DUMMYFUNCTION("""COMPUTED_VALUE"""),"CUST3267")</f>
        <v>CUST3267</v>
      </c>
      <c r="B131" s="13">
        <f>SUMIFS('Order Data'!$D$2:$D$1001,'Order Data'!$B$2:$B$1001,A131)</f>
        <v>410</v>
      </c>
      <c r="C131" s="14">
        <f>MAXIFS('Order Data'!$C$2:$C$1001,'Order Data'!$B$2:$B$1001,A131)</f>
        <v>45422</v>
      </c>
      <c r="D131" s="13">
        <f t="shared" si="1"/>
        <v>128</v>
      </c>
      <c r="E131" s="13">
        <f t="shared" si="2"/>
        <v>36</v>
      </c>
      <c r="F131" s="13" t="str">
        <f t="shared" si="3"/>
        <v>Idle Customer</v>
      </c>
      <c r="G131" s="13"/>
      <c r="H131" s="13"/>
      <c r="I131" s="13"/>
      <c r="J131" s="13"/>
      <c r="K131" s="13"/>
      <c r="L131" s="13"/>
      <c r="M131" s="13"/>
      <c r="N131" s="13"/>
      <c r="O131" s="13"/>
      <c r="P131" s="13"/>
      <c r="Q131" s="13"/>
      <c r="R131" s="13"/>
      <c r="S131" s="13"/>
      <c r="T131" s="13"/>
      <c r="U131" s="13"/>
      <c r="V131" s="13"/>
      <c r="W131" s="13"/>
      <c r="X131" s="13"/>
      <c r="Y131" s="13"/>
      <c r="Z131" s="13"/>
    </row>
    <row r="132">
      <c r="A132" s="13" t="str">
        <f>IFERROR(__xludf.DUMMYFUNCTION("""COMPUTED_VALUE"""),"CUST8622")</f>
        <v>CUST8622</v>
      </c>
      <c r="B132" s="13">
        <f>SUMIFS('Order Data'!$D$2:$D$1001,'Order Data'!$B$2:$B$1001,A132)</f>
        <v>620</v>
      </c>
      <c r="C132" s="14">
        <f>MAXIFS('Order Data'!$C$2:$C$1001,'Order Data'!$B$2:$B$1001,A132)</f>
        <v>45422</v>
      </c>
      <c r="D132" s="13">
        <f t="shared" si="1"/>
        <v>128</v>
      </c>
      <c r="E132" s="13">
        <f t="shared" si="2"/>
        <v>36</v>
      </c>
      <c r="F132" s="13" t="str">
        <f t="shared" si="3"/>
        <v>Idle Customer</v>
      </c>
      <c r="G132" s="13"/>
      <c r="H132" s="13"/>
      <c r="I132" s="13"/>
      <c r="J132" s="13"/>
      <c r="K132" s="13"/>
      <c r="L132" s="13"/>
      <c r="M132" s="13"/>
      <c r="N132" s="13"/>
      <c r="O132" s="13"/>
      <c r="P132" s="13"/>
      <c r="Q132" s="13"/>
      <c r="R132" s="13"/>
      <c r="S132" s="13"/>
      <c r="T132" s="13"/>
      <c r="U132" s="13"/>
      <c r="V132" s="13"/>
      <c r="W132" s="13"/>
      <c r="X132" s="13"/>
      <c r="Y132" s="13"/>
      <c r="Z132" s="13"/>
    </row>
    <row r="133">
      <c r="A133" s="13" t="str">
        <f>IFERROR(__xludf.DUMMYFUNCTION("""COMPUTED_VALUE"""),"CUST2391")</f>
        <v>CUST2391</v>
      </c>
      <c r="B133" s="13">
        <f>SUMIFS('Order Data'!$D$2:$D$1001,'Order Data'!$B$2:$B$1001,A133)</f>
        <v>620</v>
      </c>
      <c r="C133" s="14">
        <f>MAXIFS('Order Data'!$C$2:$C$1001,'Order Data'!$B$2:$B$1001,A133)</f>
        <v>45422</v>
      </c>
      <c r="D133" s="13">
        <f t="shared" si="1"/>
        <v>128</v>
      </c>
      <c r="E133" s="13">
        <f t="shared" si="2"/>
        <v>36</v>
      </c>
      <c r="F133" s="13" t="str">
        <f t="shared" si="3"/>
        <v>Idle Customer</v>
      </c>
      <c r="G133" s="13"/>
      <c r="H133" s="13"/>
      <c r="I133" s="13"/>
      <c r="J133" s="13"/>
      <c r="K133" s="13"/>
      <c r="L133" s="13"/>
      <c r="M133" s="13"/>
      <c r="N133" s="13"/>
      <c r="O133" s="13"/>
      <c r="P133" s="13"/>
      <c r="Q133" s="13"/>
      <c r="R133" s="13"/>
      <c r="S133" s="13"/>
      <c r="T133" s="13"/>
      <c r="U133" s="13"/>
      <c r="V133" s="13"/>
      <c r="W133" s="13"/>
      <c r="X133" s="13"/>
      <c r="Y133" s="13"/>
      <c r="Z133" s="13"/>
    </row>
    <row r="134">
      <c r="A134" s="13" t="str">
        <f>IFERROR(__xludf.DUMMYFUNCTION("""COMPUTED_VALUE"""),"CUST7862")</f>
        <v>CUST7862</v>
      </c>
      <c r="B134" s="13">
        <f>SUMIFS('Order Data'!$D$2:$D$1001,'Order Data'!$B$2:$B$1001,A134)</f>
        <v>1155</v>
      </c>
      <c r="C134" s="14">
        <f>MAXIFS('Order Data'!$C$2:$C$1001,'Order Data'!$B$2:$B$1001,A134)</f>
        <v>45422</v>
      </c>
      <c r="D134" s="13">
        <f t="shared" si="1"/>
        <v>128</v>
      </c>
      <c r="E134" s="13">
        <f t="shared" si="2"/>
        <v>36</v>
      </c>
      <c r="F134" s="13" t="str">
        <f t="shared" si="3"/>
        <v>Idle Customer</v>
      </c>
      <c r="G134" s="13"/>
      <c r="H134" s="13"/>
      <c r="I134" s="13"/>
      <c r="J134" s="13"/>
      <c r="K134" s="13"/>
      <c r="L134" s="13"/>
      <c r="M134" s="13"/>
      <c r="N134" s="13"/>
      <c r="O134" s="13"/>
      <c r="P134" s="13"/>
      <c r="Q134" s="13"/>
      <c r="R134" s="13"/>
      <c r="S134" s="13"/>
      <c r="T134" s="13"/>
      <c r="U134" s="13"/>
      <c r="V134" s="13"/>
      <c r="W134" s="13"/>
      <c r="X134" s="13"/>
      <c r="Y134" s="13"/>
      <c r="Z134" s="13"/>
    </row>
    <row r="135">
      <c r="A135" s="13" t="str">
        <f>IFERROR(__xludf.DUMMYFUNCTION("""COMPUTED_VALUE"""),"CUST7498")</f>
        <v>CUST7498</v>
      </c>
      <c r="B135" s="13">
        <f>SUMIFS('Order Data'!$D$2:$D$1001,'Order Data'!$B$2:$B$1001,A135)</f>
        <v>807.5</v>
      </c>
      <c r="C135" s="14">
        <f>MAXIFS('Order Data'!$C$2:$C$1001,'Order Data'!$B$2:$B$1001,A135)</f>
        <v>45421</v>
      </c>
      <c r="D135" s="13">
        <f t="shared" si="1"/>
        <v>133</v>
      </c>
      <c r="E135" s="13">
        <f t="shared" si="2"/>
        <v>37</v>
      </c>
      <c r="F135" s="13" t="str">
        <f t="shared" si="3"/>
        <v>Idle Customer</v>
      </c>
      <c r="G135" s="13"/>
      <c r="H135" s="13"/>
      <c r="I135" s="13"/>
      <c r="J135" s="13"/>
      <c r="K135" s="13"/>
      <c r="L135" s="13"/>
      <c r="M135" s="13"/>
      <c r="N135" s="13"/>
      <c r="O135" s="13"/>
      <c r="P135" s="13"/>
      <c r="Q135" s="13"/>
      <c r="R135" s="13"/>
      <c r="S135" s="13"/>
      <c r="T135" s="13"/>
      <c r="U135" s="13"/>
      <c r="V135" s="13"/>
      <c r="W135" s="13"/>
      <c r="X135" s="13"/>
      <c r="Y135" s="13"/>
      <c r="Z135" s="13"/>
    </row>
    <row r="136">
      <c r="A136" s="13" t="str">
        <f>IFERROR(__xludf.DUMMYFUNCTION("""COMPUTED_VALUE"""),"CUST2502")</f>
        <v>CUST2502</v>
      </c>
      <c r="B136" s="13">
        <f>SUMIFS('Order Data'!$D$2:$D$1001,'Order Data'!$B$2:$B$1001,A136)</f>
        <v>185</v>
      </c>
      <c r="C136" s="14">
        <f>MAXIFS('Order Data'!$C$2:$C$1001,'Order Data'!$B$2:$B$1001,A136)</f>
        <v>45421</v>
      </c>
      <c r="D136" s="13">
        <f t="shared" si="1"/>
        <v>133</v>
      </c>
      <c r="E136" s="13">
        <f t="shared" si="2"/>
        <v>37</v>
      </c>
      <c r="F136" s="13" t="str">
        <f t="shared" si="3"/>
        <v>Idle Customer</v>
      </c>
      <c r="G136" s="13"/>
      <c r="H136" s="13"/>
      <c r="I136" s="13"/>
      <c r="J136" s="13"/>
      <c r="K136" s="13"/>
      <c r="L136" s="13"/>
      <c r="M136" s="13"/>
      <c r="N136" s="13"/>
      <c r="O136" s="13"/>
      <c r="P136" s="13"/>
      <c r="Q136" s="13"/>
      <c r="R136" s="13"/>
      <c r="S136" s="13"/>
      <c r="T136" s="13"/>
      <c r="U136" s="13"/>
      <c r="V136" s="13"/>
      <c r="W136" s="13"/>
      <c r="X136" s="13"/>
      <c r="Y136" s="13"/>
      <c r="Z136" s="13"/>
    </row>
    <row r="137">
      <c r="A137" s="13" t="str">
        <f>IFERROR(__xludf.DUMMYFUNCTION("""COMPUTED_VALUE"""),"CUST4052")</f>
        <v>CUST4052</v>
      </c>
      <c r="B137" s="13">
        <f>SUMIFS('Order Data'!$D$2:$D$1001,'Order Data'!$B$2:$B$1001,A137)</f>
        <v>140</v>
      </c>
      <c r="C137" s="14">
        <f>MAXIFS('Order Data'!$C$2:$C$1001,'Order Data'!$B$2:$B$1001,A137)</f>
        <v>45420</v>
      </c>
      <c r="D137" s="13">
        <f t="shared" si="1"/>
        <v>135</v>
      </c>
      <c r="E137" s="13">
        <f t="shared" si="2"/>
        <v>38</v>
      </c>
      <c r="F137" s="13" t="str">
        <f t="shared" si="3"/>
        <v>Idle Customer</v>
      </c>
      <c r="G137" s="13"/>
      <c r="H137" s="13"/>
      <c r="I137" s="13"/>
      <c r="J137" s="13"/>
      <c r="K137" s="13"/>
      <c r="L137" s="13"/>
      <c r="M137" s="13"/>
      <c r="N137" s="13"/>
      <c r="O137" s="13"/>
      <c r="P137" s="13"/>
      <c r="Q137" s="13"/>
      <c r="R137" s="13"/>
      <c r="S137" s="13"/>
      <c r="T137" s="13"/>
      <c r="U137" s="13"/>
      <c r="V137" s="13"/>
      <c r="W137" s="13"/>
      <c r="X137" s="13"/>
      <c r="Y137" s="13"/>
      <c r="Z137" s="13"/>
    </row>
    <row r="138">
      <c r="A138" s="13" t="str">
        <f>IFERROR(__xludf.DUMMYFUNCTION("""COMPUTED_VALUE"""),"CUST4470")</f>
        <v>CUST4470</v>
      </c>
      <c r="B138" s="13">
        <f>SUMIFS('Order Data'!$D$2:$D$1001,'Order Data'!$B$2:$B$1001,A138)</f>
        <v>2262.5</v>
      </c>
      <c r="C138" s="14">
        <f>MAXIFS('Order Data'!$C$2:$C$1001,'Order Data'!$B$2:$B$1001,A138)</f>
        <v>45420</v>
      </c>
      <c r="D138" s="13">
        <f t="shared" si="1"/>
        <v>135</v>
      </c>
      <c r="E138" s="13">
        <f t="shared" si="2"/>
        <v>38</v>
      </c>
      <c r="F138" s="13" t="str">
        <f t="shared" si="3"/>
        <v>Idle Customer</v>
      </c>
      <c r="G138" s="13"/>
      <c r="H138" s="13"/>
      <c r="I138" s="13"/>
      <c r="J138" s="13"/>
      <c r="K138" s="13"/>
      <c r="L138" s="13"/>
      <c r="M138" s="13"/>
      <c r="N138" s="13"/>
      <c r="O138" s="13"/>
      <c r="P138" s="13"/>
      <c r="Q138" s="13"/>
      <c r="R138" s="13"/>
      <c r="S138" s="13"/>
      <c r="T138" s="13"/>
      <c r="U138" s="13"/>
      <c r="V138" s="13"/>
      <c r="W138" s="13"/>
      <c r="X138" s="13"/>
      <c r="Y138" s="13"/>
      <c r="Z138" s="13"/>
    </row>
    <row r="139">
      <c r="A139" s="13" t="str">
        <f>IFERROR(__xludf.DUMMYFUNCTION("""COMPUTED_VALUE"""),"CUST3213")</f>
        <v>CUST3213</v>
      </c>
      <c r="B139" s="13">
        <f>SUMIFS('Order Data'!$D$2:$D$1001,'Order Data'!$B$2:$B$1001,A139)</f>
        <v>312.5</v>
      </c>
      <c r="C139" s="14">
        <f>MAXIFS('Order Data'!$C$2:$C$1001,'Order Data'!$B$2:$B$1001,A139)</f>
        <v>45420</v>
      </c>
      <c r="D139" s="13">
        <f t="shared" si="1"/>
        <v>135</v>
      </c>
      <c r="E139" s="13">
        <f t="shared" si="2"/>
        <v>38</v>
      </c>
      <c r="F139" s="13" t="str">
        <f t="shared" si="3"/>
        <v>Idle Customer</v>
      </c>
      <c r="G139" s="13"/>
      <c r="H139" s="13"/>
      <c r="I139" s="13"/>
      <c r="J139" s="13"/>
      <c r="K139" s="13"/>
      <c r="L139" s="13"/>
      <c r="M139" s="13"/>
      <c r="N139" s="13"/>
      <c r="O139" s="13"/>
      <c r="P139" s="13"/>
      <c r="Q139" s="13"/>
      <c r="R139" s="13"/>
      <c r="S139" s="13"/>
      <c r="T139" s="13"/>
      <c r="U139" s="13"/>
      <c r="V139" s="13"/>
      <c r="W139" s="13"/>
      <c r="X139" s="13"/>
      <c r="Y139" s="13"/>
      <c r="Z139" s="13"/>
    </row>
    <row r="140">
      <c r="A140" s="13" t="str">
        <f>IFERROR(__xludf.DUMMYFUNCTION("""COMPUTED_VALUE"""),"CUST2625")</f>
        <v>CUST2625</v>
      </c>
      <c r="B140" s="13">
        <f>SUMIFS('Order Data'!$D$2:$D$1001,'Order Data'!$B$2:$B$1001,A140)</f>
        <v>710</v>
      </c>
      <c r="C140" s="14">
        <f>MAXIFS('Order Data'!$C$2:$C$1001,'Order Data'!$B$2:$B$1001,A140)</f>
        <v>45420</v>
      </c>
      <c r="D140" s="13">
        <f t="shared" si="1"/>
        <v>135</v>
      </c>
      <c r="E140" s="13">
        <f t="shared" si="2"/>
        <v>38</v>
      </c>
      <c r="F140" s="13" t="str">
        <f t="shared" si="3"/>
        <v>Idle Customer</v>
      </c>
      <c r="G140" s="13"/>
      <c r="H140" s="13"/>
      <c r="I140" s="13"/>
      <c r="J140" s="13"/>
      <c r="K140" s="13"/>
      <c r="L140" s="13"/>
      <c r="M140" s="13"/>
      <c r="N140" s="13"/>
      <c r="O140" s="13"/>
      <c r="P140" s="13"/>
      <c r="Q140" s="13"/>
      <c r="R140" s="13"/>
      <c r="S140" s="13"/>
      <c r="T140" s="13"/>
      <c r="U140" s="13"/>
      <c r="V140" s="13"/>
      <c r="W140" s="13"/>
      <c r="X140" s="13"/>
      <c r="Y140" s="13"/>
      <c r="Z140" s="13"/>
    </row>
    <row r="141">
      <c r="A141" s="13" t="str">
        <f>IFERROR(__xludf.DUMMYFUNCTION("""COMPUTED_VALUE"""),"CUST8244")</f>
        <v>CUST8244</v>
      </c>
      <c r="B141" s="13">
        <f>SUMIFS('Order Data'!$D$2:$D$1001,'Order Data'!$B$2:$B$1001,A141)</f>
        <v>935</v>
      </c>
      <c r="C141" s="14">
        <f>MAXIFS('Order Data'!$C$2:$C$1001,'Order Data'!$B$2:$B$1001,A141)</f>
        <v>45420</v>
      </c>
      <c r="D141" s="13">
        <f t="shared" si="1"/>
        <v>135</v>
      </c>
      <c r="E141" s="13">
        <f t="shared" si="2"/>
        <v>38</v>
      </c>
      <c r="F141" s="13" t="str">
        <f t="shared" si="3"/>
        <v>Idle Customer</v>
      </c>
      <c r="G141" s="13"/>
      <c r="H141" s="13"/>
      <c r="I141" s="13"/>
      <c r="J141" s="13"/>
      <c r="K141" s="13"/>
      <c r="L141" s="13"/>
      <c r="M141" s="13"/>
      <c r="N141" s="13"/>
      <c r="O141" s="13"/>
      <c r="P141" s="13"/>
      <c r="Q141" s="13"/>
      <c r="R141" s="13"/>
      <c r="S141" s="13"/>
      <c r="T141" s="13"/>
      <c r="U141" s="13"/>
      <c r="V141" s="13"/>
      <c r="W141" s="13"/>
      <c r="X141" s="13"/>
      <c r="Y141" s="13"/>
      <c r="Z141" s="13"/>
    </row>
    <row r="142">
      <c r="A142" s="13" t="str">
        <f>IFERROR(__xludf.DUMMYFUNCTION("""COMPUTED_VALUE"""),"CUST2964")</f>
        <v>CUST2964</v>
      </c>
      <c r="B142" s="13">
        <f>SUMIFS('Order Data'!$D$2:$D$1001,'Order Data'!$B$2:$B$1001,A142)</f>
        <v>70</v>
      </c>
      <c r="C142" s="14">
        <f>MAXIFS('Order Data'!$C$2:$C$1001,'Order Data'!$B$2:$B$1001,A142)</f>
        <v>45420</v>
      </c>
      <c r="D142" s="13">
        <f t="shared" si="1"/>
        <v>135</v>
      </c>
      <c r="E142" s="13">
        <f t="shared" si="2"/>
        <v>38</v>
      </c>
      <c r="F142" s="13" t="str">
        <f t="shared" si="3"/>
        <v>Idle Customer</v>
      </c>
      <c r="G142" s="13"/>
      <c r="H142" s="13"/>
      <c r="I142" s="13"/>
      <c r="J142" s="13"/>
      <c r="K142" s="13"/>
      <c r="L142" s="13"/>
      <c r="M142" s="13"/>
      <c r="N142" s="13"/>
      <c r="O142" s="13"/>
      <c r="P142" s="13"/>
      <c r="Q142" s="13"/>
      <c r="R142" s="13"/>
      <c r="S142" s="13"/>
      <c r="T142" s="13"/>
      <c r="U142" s="13"/>
      <c r="V142" s="13"/>
      <c r="W142" s="13"/>
      <c r="X142" s="13"/>
      <c r="Y142" s="13"/>
      <c r="Z142" s="13"/>
    </row>
    <row r="143">
      <c r="A143" s="13" t="str">
        <f>IFERROR(__xludf.DUMMYFUNCTION("""COMPUTED_VALUE"""),"CUST6860")</f>
        <v>CUST6860</v>
      </c>
      <c r="B143" s="13">
        <f>SUMIFS('Order Data'!$D$2:$D$1001,'Order Data'!$B$2:$B$1001,A143)</f>
        <v>297.5</v>
      </c>
      <c r="C143" s="14">
        <f>MAXIFS('Order Data'!$C$2:$C$1001,'Order Data'!$B$2:$B$1001,A143)</f>
        <v>45419</v>
      </c>
      <c r="D143" s="13">
        <f t="shared" si="1"/>
        <v>141</v>
      </c>
      <c r="E143" s="13">
        <f t="shared" si="2"/>
        <v>39</v>
      </c>
      <c r="F143" s="13" t="str">
        <f t="shared" si="3"/>
        <v>Idle Customer</v>
      </c>
      <c r="G143" s="13"/>
      <c r="H143" s="13"/>
      <c r="I143" s="13"/>
      <c r="J143" s="13"/>
      <c r="K143" s="13"/>
      <c r="L143" s="13"/>
      <c r="M143" s="13"/>
      <c r="N143" s="13"/>
      <c r="O143" s="13"/>
      <c r="P143" s="13"/>
      <c r="Q143" s="13"/>
      <c r="R143" s="13"/>
      <c r="S143" s="13"/>
      <c r="T143" s="13"/>
      <c r="U143" s="13"/>
      <c r="V143" s="13"/>
      <c r="W143" s="13"/>
      <c r="X143" s="13"/>
      <c r="Y143" s="13"/>
      <c r="Z143" s="13"/>
    </row>
    <row r="144">
      <c r="A144" s="13" t="str">
        <f>IFERROR(__xludf.DUMMYFUNCTION("""COMPUTED_VALUE"""),"CUST6669")</f>
        <v>CUST6669</v>
      </c>
      <c r="B144" s="13">
        <f>SUMIFS('Order Data'!$D$2:$D$1001,'Order Data'!$B$2:$B$1001,A144)</f>
        <v>160</v>
      </c>
      <c r="C144" s="14">
        <f>MAXIFS('Order Data'!$C$2:$C$1001,'Order Data'!$B$2:$B$1001,A144)</f>
        <v>45419</v>
      </c>
      <c r="D144" s="13">
        <f t="shared" si="1"/>
        <v>141</v>
      </c>
      <c r="E144" s="13">
        <f t="shared" si="2"/>
        <v>39</v>
      </c>
      <c r="F144" s="13" t="str">
        <f t="shared" si="3"/>
        <v>Idle Customer</v>
      </c>
      <c r="G144" s="13"/>
      <c r="H144" s="13"/>
      <c r="I144" s="13"/>
      <c r="J144" s="13"/>
      <c r="K144" s="13"/>
      <c r="L144" s="13"/>
      <c r="M144" s="13"/>
      <c r="N144" s="13"/>
      <c r="O144" s="13"/>
      <c r="P144" s="13"/>
      <c r="Q144" s="13"/>
      <c r="R144" s="13"/>
      <c r="S144" s="13"/>
      <c r="T144" s="13"/>
      <c r="U144" s="13"/>
      <c r="V144" s="13"/>
      <c r="W144" s="13"/>
      <c r="X144" s="13"/>
      <c r="Y144" s="13"/>
      <c r="Z144" s="13"/>
    </row>
    <row r="145">
      <c r="A145" s="13" t="str">
        <f>IFERROR(__xludf.DUMMYFUNCTION("""COMPUTED_VALUE"""),"CUST2143")</f>
        <v>CUST2143</v>
      </c>
      <c r="B145" s="13">
        <f>SUMIFS('Order Data'!$D$2:$D$1001,'Order Data'!$B$2:$B$1001,A145)</f>
        <v>255</v>
      </c>
      <c r="C145" s="14">
        <f>MAXIFS('Order Data'!$C$2:$C$1001,'Order Data'!$B$2:$B$1001,A145)</f>
        <v>45418</v>
      </c>
      <c r="D145" s="13">
        <f t="shared" si="1"/>
        <v>143</v>
      </c>
      <c r="E145" s="13">
        <f t="shared" si="2"/>
        <v>40</v>
      </c>
      <c r="F145" s="13" t="str">
        <f t="shared" si="3"/>
        <v>Idle Customer</v>
      </c>
      <c r="G145" s="13"/>
      <c r="H145" s="13"/>
      <c r="I145" s="13"/>
      <c r="J145" s="13"/>
      <c r="K145" s="13"/>
      <c r="L145" s="13"/>
      <c r="M145" s="13"/>
      <c r="N145" s="13"/>
      <c r="O145" s="13"/>
      <c r="P145" s="13"/>
      <c r="Q145" s="13"/>
      <c r="R145" s="13"/>
      <c r="S145" s="13"/>
      <c r="T145" s="13"/>
      <c r="U145" s="13"/>
      <c r="V145" s="13"/>
      <c r="W145" s="13"/>
      <c r="X145" s="13"/>
      <c r="Y145" s="13"/>
      <c r="Z145" s="13"/>
    </row>
    <row r="146">
      <c r="A146" s="13" t="str">
        <f>IFERROR(__xludf.DUMMYFUNCTION("""COMPUTED_VALUE"""),"CUST3521")</f>
        <v>CUST3521</v>
      </c>
      <c r="B146" s="13">
        <f>SUMIFS('Order Data'!$D$2:$D$1001,'Order Data'!$B$2:$B$1001,A146)</f>
        <v>1280</v>
      </c>
      <c r="C146" s="14">
        <f>MAXIFS('Order Data'!$C$2:$C$1001,'Order Data'!$B$2:$B$1001,A146)</f>
        <v>45418</v>
      </c>
      <c r="D146" s="13">
        <f t="shared" si="1"/>
        <v>143</v>
      </c>
      <c r="E146" s="13">
        <f t="shared" si="2"/>
        <v>40</v>
      </c>
      <c r="F146" s="13" t="str">
        <f t="shared" si="3"/>
        <v>Idle Customer</v>
      </c>
      <c r="G146" s="13"/>
      <c r="H146" s="13"/>
      <c r="I146" s="13"/>
      <c r="J146" s="13"/>
      <c r="K146" s="13"/>
      <c r="L146" s="13"/>
      <c r="M146" s="13"/>
      <c r="N146" s="13"/>
      <c r="O146" s="13"/>
      <c r="P146" s="13"/>
      <c r="Q146" s="13"/>
      <c r="R146" s="13"/>
      <c r="S146" s="13"/>
      <c r="T146" s="13"/>
      <c r="U146" s="13"/>
      <c r="V146" s="13"/>
      <c r="W146" s="13"/>
      <c r="X146" s="13"/>
      <c r="Y146" s="13"/>
      <c r="Z146" s="13"/>
    </row>
    <row r="147">
      <c r="A147" s="13" t="str">
        <f>IFERROR(__xludf.DUMMYFUNCTION("""COMPUTED_VALUE"""),"CUST6542")</f>
        <v>CUST6542</v>
      </c>
      <c r="B147" s="13">
        <f>SUMIFS('Order Data'!$D$2:$D$1001,'Order Data'!$B$2:$B$1001,A147)</f>
        <v>97.5</v>
      </c>
      <c r="C147" s="14">
        <f>MAXIFS('Order Data'!$C$2:$C$1001,'Order Data'!$B$2:$B$1001,A147)</f>
        <v>45416</v>
      </c>
      <c r="D147" s="13">
        <f t="shared" si="1"/>
        <v>145</v>
      </c>
      <c r="E147" s="13">
        <f t="shared" si="2"/>
        <v>42</v>
      </c>
      <c r="F147" s="13" t="str">
        <f t="shared" si="3"/>
        <v>Idle Customer</v>
      </c>
      <c r="G147" s="13"/>
      <c r="H147" s="13"/>
      <c r="I147" s="13"/>
      <c r="J147" s="13"/>
      <c r="K147" s="13"/>
      <c r="L147" s="13"/>
      <c r="M147" s="13"/>
      <c r="N147" s="13"/>
      <c r="O147" s="13"/>
      <c r="P147" s="13"/>
      <c r="Q147" s="13"/>
      <c r="R147" s="13"/>
      <c r="S147" s="13"/>
      <c r="T147" s="13"/>
      <c r="U147" s="13"/>
      <c r="V147" s="13"/>
      <c r="W147" s="13"/>
      <c r="X147" s="13"/>
      <c r="Y147" s="13"/>
      <c r="Z147" s="13"/>
    </row>
    <row r="148">
      <c r="A148" s="13" t="str">
        <f>IFERROR(__xludf.DUMMYFUNCTION("""COMPUTED_VALUE"""),"CUST3150")</f>
        <v>CUST3150</v>
      </c>
      <c r="B148" s="13">
        <f>SUMIFS('Order Data'!$D$2:$D$1001,'Order Data'!$B$2:$B$1001,A148)</f>
        <v>105</v>
      </c>
      <c r="C148" s="14">
        <f>MAXIFS('Order Data'!$C$2:$C$1001,'Order Data'!$B$2:$B$1001,A148)</f>
        <v>45416</v>
      </c>
      <c r="D148" s="13">
        <f t="shared" si="1"/>
        <v>145</v>
      </c>
      <c r="E148" s="13">
        <f t="shared" si="2"/>
        <v>42</v>
      </c>
      <c r="F148" s="13" t="str">
        <f t="shared" si="3"/>
        <v>Idle Customer</v>
      </c>
      <c r="G148" s="13"/>
      <c r="H148" s="13"/>
      <c r="I148" s="13"/>
      <c r="J148" s="13"/>
      <c r="K148" s="13"/>
      <c r="L148" s="13"/>
      <c r="M148" s="13"/>
      <c r="N148" s="13"/>
      <c r="O148" s="13"/>
      <c r="P148" s="13"/>
      <c r="Q148" s="13"/>
      <c r="R148" s="13"/>
      <c r="S148" s="13"/>
      <c r="T148" s="13"/>
      <c r="U148" s="13"/>
      <c r="V148" s="13"/>
      <c r="W148" s="13"/>
      <c r="X148" s="13"/>
      <c r="Y148" s="13"/>
      <c r="Z148" s="13"/>
    </row>
    <row r="149">
      <c r="A149" s="13" t="str">
        <f>IFERROR(__xludf.DUMMYFUNCTION("""COMPUTED_VALUE"""),"CUST9064")</f>
        <v>CUST9064</v>
      </c>
      <c r="B149" s="13">
        <f>SUMIFS('Order Data'!$D$2:$D$1001,'Order Data'!$B$2:$B$1001,A149)</f>
        <v>200</v>
      </c>
      <c r="C149" s="14">
        <f>MAXIFS('Order Data'!$C$2:$C$1001,'Order Data'!$B$2:$B$1001,A149)</f>
        <v>45416</v>
      </c>
      <c r="D149" s="13">
        <f t="shared" si="1"/>
        <v>145</v>
      </c>
      <c r="E149" s="13">
        <f t="shared" si="2"/>
        <v>42</v>
      </c>
      <c r="F149" s="13" t="str">
        <f t="shared" si="3"/>
        <v>Idle Customer</v>
      </c>
      <c r="G149" s="13"/>
      <c r="H149" s="13"/>
      <c r="I149" s="13"/>
      <c r="J149" s="13"/>
      <c r="K149" s="13"/>
      <c r="L149" s="13"/>
      <c r="M149" s="13"/>
      <c r="N149" s="13"/>
      <c r="O149" s="13"/>
      <c r="P149" s="13"/>
      <c r="Q149" s="13"/>
      <c r="R149" s="13"/>
      <c r="S149" s="13"/>
      <c r="T149" s="13"/>
      <c r="U149" s="13"/>
      <c r="V149" s="13"/>
      <c r="W149" s="13"/>
      <c r="X149" s="13"/>
      <c r="Y149" s="13"/>
      <c r="Z149" s="13"/>
    </row>
    <row r="150">
      <c r="A150" s="13" t="str">
        <f>IFERROR(__xludf.DUMMYFUNCTION("""COMPUTED_VALUE"""),"CUST2063")</f>
        <v>CUST2063</v>
      </c>
      <c r="B150" s="13">
        <f>SUMIFS('Order Data'!$D$2:$D$1001,'Order Data'!$B$2:$B$1001,A150)</f>
        <v>400</v>
      </c>
      <c r="C150" s="14">
        <f>MAXIFS('Order Data'!$C$2:$C$1001,'Order Data'!$B$2:$B$1001,A150)</f>
        <v>45416</v>
      </c>
      <c r="D150" s="13">
        <f t="shared" si="1"/>
        <v>145</v>
      </c>
      <c r="E150" s="13">
        <f t="shared" si="2"/>
        <v>42</v>
      </c>
      <c r="F150" s="13" t="str">
        <f t="shared" si="3"/>
        <v>Idle Customer</v>
      </c>
      <c r="G150" s="13"/>
      <c r="H150" s="13"/>
      <c r="I150" s="13"/>
      <c r="J150" s="13"/>
      <c r="K150" s="13"/>
      <c r="L150" s="13"/>
      <c r="M150" s="13"/>
      <c r="N150" s="13"/>
      <c r="O150" s="13"/>
      <c r="P150" s="13"/>
      <c r="Q150" s="13"/>
      <c r="R150" s="13"/>
      <c r="S150" s="13"/>
      <c r="T150" s="13"/>
      <c r="U150" s="13"/>
      <c r="V150" s="13"/>
      <c r="W150" s="13"/>
      <c r="X150" s="13"/>
      <c r="Y150" s="13"/>
      <c r="Z150" s="13"/>
    </row>
    <row r="151">
      <c r="A151" s="13" t="str">
        <f>IFERROR(__xludf.DUMMYFUNCTION("""COMPUTED_VALUE"""),"CUST3024")</f>
        <v>CUST3024</v>
      </c>
      <c r="B151" s="13">
        <f>SUMIFS('Order Data'!$D$2:$D$1001,'Order Data'!$B$2:$B$1001,A151)</f>
        <v>92.5</v>
      </c>
      <c r="C151" s="14">
        <f>MAXIFS('Order Data'!$C$2:$C$1001,'Order Data'!$B$2:$B$1001,A151)</f>
        <v>45416</v>
      </c>
      <c r="D151" s="13">
        <f t="shared" si="1"/>
        <v>145</v>
      </c>
      <c r="E151" s="13">
        <f t="shared" si="2"/>
        <v>42</v>
      </c>
      <c r="F151" s="13" t="str">
        <f t="shared" si="3"/>
        <v>Idle Customer</v>
      </c>
      <c r="G151" s="13"/>
      <c r="H151" s="13"/>
      <c r="I151" s="13"/>
      <c r="J151" s="13"/>
      <c r="K151" s="13"/>
      <c r="L151" s="13"/>
      <c r="M151" s="13"/>
      <c r="N151" s="13"/>
      <c r="O151" s="13"/>
      <c r="P151" s="13"/>
      <c r="Q151" s="13"/>
      <c r="R151" s="13"/>
      <c r="S151" s="13"/>
      <c r="T151" s="13"/>
      <c r="U151" s="13"/>
      <c r="V151" s="13"/>
      <c r="W151" s="13"/>
      <c r="X151" s="13"/>
      <c r="Y151" s="13"/>
      <c r="Z151" s="13"/>
    </row>
    <row r="152">
      <c r="A152" s="13" t="str">
        <f>IFERROR(__xludf.DUMMYFUNCTION("""COMPUTED_VALUE"""),"CUST9004")</f>
        <v>CUST9004</v>
      </c>
      <c r="B152" s="13">
        <f>SUMIFS('Order Data'!$D$2:$D$1001,'Order Data'!$B$2:$B$1001,A152)</f>
        <v>40</v>
      </c>
      <c r="C152" s="14">
        <f>MAXIFS('Order Data'!$C$2:$C$1001,'Order Data'!$B$2:$B$1001,A152)</f>
        <v>45415</v>
      </c>
      <c r="D152" s="13">
        <f t="shared" si="1"/>
        <v>150</v>
      </c>
      <c r="E152" s="13">
        <f t="shared" si="2"/>
        <v>43</v>
      </c>
      <c r="F152" s="13" t="str">
        <f t="shared" si="3"/>
        <v>Idle Customer</v>
      </c>
      <c r="G152" s="13"/>
      <c r="H152" s="13"/>
      <c r="I152" s="13"/>
      <c r="J152" s="13"/>
      <c r="K152" s="13"/>
      <c r="L152" s="13"/>
      <c r="M152" s="13"/>
      <c r="N152" s="13"/>
      <c r="O152" s="13"/>
      <c r="P152" s="13"/>
      <c r="Q152" s="13"/>
      <c r="R152" s="13"/>
      <c r="S152" s="13"/>
      <c r="T152" s="13"/>
      <c r="U152" s="13"/>
      <c r="V152" s="13"/>
      <c r="W152" s="13"/>
      <c r="X152" s="13"/>
      <c r="Y152" s="13"/>
      <c r="Z152" s="13"/>
    </row>
    <row r="153">
      <c r="A153" s="13" t="str">
        <f>IFERROR(__xludf.DUMMYFUNCTION("""COMPUTED_VALUE"""),"CUST1182")</f>
        <v>CUST1182</v>
      </c>
      <c r="B153" s="13">
        <f>SUMIFS('Order Data'!$D$2:$D$1001,'Order Data'!$B$2:$B$1001,A153)</f>
        <v>97.5</v>
      </c>
      <c r="C153" s="14">
        <f>MAXIFS('Order Data'!$C$2:$C$1001,'Order Data'!$B$2:$B$1001,A153)</f>
        <v>45415</v>
      </c>
      <c r="D153" s="13">
        <f t="shared" si="1"/>
        <v>150</v>
      </c>
      <c r="E153" s="13">
        <f t="shared" si="2"/>
        <v>43</v>
      </c>
      <c r="F153" s="13" t="str">
        <f t="shared" si="3"/>
        <v>Idle Customer</v>
      </c>
      <c r="G153" s="13"/>
      <c r="H153" s="13"/>
      <c r="I153" s="13"/>
      <c r="J153" s="13"/>
      <c r="K153" s="13"/>
      <c r="L153" s="13"/>
      <c r="M153" s="13"/>
      <c r="N153" s="13"/>
      <c r="O153" s="13"/>
      <c r="P153" s="13"/>
      <c r="Q153" s="13"/>
      <c r="R153" s="13"/>
      <c r="S153" s="13"/>
      <c r="T153" s="13"/>
      <c r="U153" s="13"/>
      <c r="V153" s="13"/>
      <c r="W153" s="13"/>
      <c r="X153" s="13"/>
      <c r="Y153" s="13"/>
      <c r="Z153" s="13"/>
    </row>
    <row r="154">
      <c r="A154" s="13" t="str">
        <f>IFERROR(__xludf.DUMMYFUNCTION("""COMPUTED_VALUE"""),"CUST1082")</f>
        <v>CUST1082</v>
      </c>
      <c r="B154" s="13">
        <f>SUMIFS('Order Data'!$D$2:$D$1001,'Order Data'!$B$2:$B$1001,A154)</f>
        <v>70</v>
      </c>
      <c r="C154" s="14">
        <f>MAXIFS('Order Data'!$C$2:$C$1001,'Order Data'!$B$2:$B$1001,A154)</f>
        <v>45415</v>
      </c>
      <c r="D154" s="13">
        <f t="shared" si="1"/>
        <v>150</v>
      </c>
      <c r="E154" s="13">
        <f t="shared" si="2"/>
        <v>43</v>
      </c>
      <c r="F154" s="13" t="str">
        <f t="shared" si="3"/>
        <v>Idle Customer</v>
      </c>
      <c r="G154" s="13"/>
      <c r="H154" s="13"/>
      <c r="I154" s="13"/>
      <c r="J154" s="13"/>
      <c r="K154" s="13"/>
      <c r="L154" s="13"/>
      <c r="M154" s="13"/>
      <c r="N154" s="13"/>
      <c r="O154" s="13"/>
      <c r="P154" s="13"/>
      <c r="Q154" s="13"/>
      <c r="R154" s="13"/>
      <c r="S154" s="13"/>
      <c r="T154" s="13"/>
      <c r="U154" s="13"/>
      <c r="V154" s="13"/>
      <c r="W154" s="13"/>
      <c r="X154" s="13"/>
      <c r="Y154" s="13"/>
      <c r="Z154" s="13"/>
    </row>
    <row r="155">
      <c r="A155" s="13" t="str">
        <f>IFERROR(__xludf.DUMMYFUNCTION("""COMPUTED_VALUE"""),"CUST1517")</f>
        <v>CUST1517</v>
      </c>
      <c r="B155" s="13">
        <f>SUMIFS('Order Data'!$D$2:$D$1001,'Order Data'!$B$2:$B$1001,A155)</f>
        <v>200</v>
      </c>
      <c r="C155" s="14">
        <f>MAXIFS('Order Data'!$C$2:$C$1001,'Order Data'!$B$2:$B$1001,A155)</f>
        <v>45415</v>
      </c>
      <c r="D155" s="13">
        <f t="shared" si="1"/>
        <v>150</v>
      </c>
      <c r="E155" s="13">
        <f t="shared" si="2"/>
        <v>43</v>
      </c>
      <c r="F155" s="13" t="str">
        <f t="shared" si="3"/>
        <v>Idle Customer</v>
      </c>
      <c r="G155" s="13"/>
      <c r="H155" s="13"/>
      <c r="I155" s="13"/>
      <c r="J155" s="13"/>
      <c r="K155" s="13"/>
      <c r="L155" s="13"/>
      <c r="M155" s="13"/>
      <c r="N155" s="13"/>
      <c r="O155" s="13"/>
      <c r="P155" s="13"/>
      <c r="Q155" s="13"/>
      <c r="R155" s="13"/>
      <c r="S155" s="13"/>
      <c r="T155" s="13"/>
      <c r="U155" s="13"/>
      <c r="V155" s="13"/>
      <c r="W155" s="13"/>
      <c r="X155" s="13"/>
      <c r="Y155" s="13"/>
      <c r="Z155" s="13"/>
    </row>
    <row r="156">
      <c r="A156" s="13" t="str">
        <f>IFERROR(__xludf.DUMMYFUNCTION("""COMPUTED_VALUE"""),"CUST7626")</f>
        <v>CUST7626</v>
      </c>
      <c r="B156" s="13">
        <f>SUMIFS('Order Data'!$D$2:$D$1001,'Order Data'!$B$2:$B$1001,A156)</f>
        <v>1317.5</v>
      </c>
      <c r="C156" s="14">
        <f>MAXIFS('Order Data'!$C$2:$C$1001,'Order Data'!$B$2:$B$1001,A156)</f>
        <v>45414</v>
      </c>
      <c r="D156" s="13">
        <f t="shared" si="1"/>
        <v>154</v>
      </c>
      <c r="E156" s="13">
        <f t="shared" si="2"/>
        <v>44</v>
      </c>
      <c r="F156" s="13" t="str">
        <f t="shared" si="3"/>
        <v>Idle Customer</v>
      </c>
      <c r="G156" s="13"/>
      <c r="H156" s="13"/>
      <c r="I156" s="13"/>
      <c r="J156" s="13"/>
      <c r="K156" s="13"/>
      <c r="L156" s="13"/>
      <c r="M156" s="13"/>
      <c r="N156" s="13"/>
      <c r="O156" s="13"/>
      <c r="P156" s="13"/>
      <c r="Q156" s="13"/>
      <c r="R156" s="13"/>
      <c r="S156" s="13"/>
      <c r="T156" s="13"/>
      <c r="U156" s="13"/>
      <c r="V156" s="13"/>
      <c r="W156" s="13"/>
      <c r="X156" s="13"/>
      <c r="Y156" s="13"/>
      <c r="Z156" s="13"/>
    </row>
    <row r="157">
      <c r="A157" s="13" t="str">
        <f>IFERROR(__xludf.DUMMYFUNCTION("""COMPUTED_VALUE"""),"CUST6661")</f>
        <v>CUST6661</v>
      </c>
      <c r="B157" s="13">
        <f>SUMIFS('Order Data'!$D$2:$D$1001,'Order Data'!$B$2:$B$1001,A157)</f>
        <v>70</v>
      </c>
      <c r="C157" s="14">
        <f>MAXIFS('Order Data'!$C$2:$C$1001,'Order Data'!$B$2:$B$1001,A157)</f>
        <v>45414</v>
      </c>
      <c r="D157" s="13">
        <f t="shared" si="1"/>
        <v>154</v>
      </c>
      <c r="E157" s="13">
        <f t="shared" si="2"/>
        <v>44</v>
      </c>
      <c r="F157" s="13" t="str">
        <f t="shared" si="3"/>
        <v>Idle Customer</v>
      </c>
      <c r="G157" s="13"/>
      <c r="H157" s="13"/>
      <c r="I157" s="13"/>
      <c r="J157" s="13"/>
      <c r="K157" s="13"/>
      <c r="L157" s="13"/>
      <c r="M157" s="13"/>
      <c r="N157" s="13"/>
      <c r="O157" s="13"/>
      <c r="P157" s="13"/>
      <c r="Q157" s="13"/>
      <c r="R157" s="13"/>
      <c r="S157" s="13"/>
      <c r="T157" s="13"/>
      <c r="U157" s="13"/>
      <c r="V157" s="13"/>
      <c r="W157" s="13"/>
      <c r="X157" s="13"/>
      <c r="Y157" s="13"/>
      <c r="Z157" s="13"/>
    </row>
    <row r="158">
      <c r="A158" s="13" t="str">
        <f>IFERROR(__xludf.DUMMYFUNCTION("""COMPUTED_VALUE"""),"CUST8149")</f>
        <v>CUST8149</v>
      </c>
      <c r="B158" s="13">
        <f>SUMIFS('Order Data'!$D$2:$D$1001,'Order Data'!$B$2:$B$1001,A158)</f>
        <v>80</v>
      </c>
      <c r="C158" s="14">
        <f>MAXIFS('Order Data'!$C$2:$C$1001,'Order Data'!$B$2:$B$1001,A158)</f>
        <v>45413</v>
      </c>
      <c r="D158" s="13">
        <f t="shared" si="1"/>
        <v>156</v>
      </c>
      <c r="E158" s="13">
        <f t="shared" si="2"/>
        <v>45</v>
      </c>
      <c r="F158" s="13" t="str">
        <f t="shared" si="3"/>
        <v>Idle Customer</v>
      </c>
      <c r="G158" s="13"/>
      <c r="H158" s="13"/>
      <c r="I158" s="13"/>
      <c r="J158" s="13"/>
      <c r="K158" s="13"/>
      <c r="L158" s="13"/>
      <c r="M158" s="13"/>
      <c r="N158" s="13"/>
      <c r="O158" s="13"/>
      <c r="P158" s="13"/>
      <c r="Q158" s="13"/>
      <c r="R158" s="13"/>
      <c r="S158" s="13"/>
      <c r="T158" s="13"/>
      <c r="U158" s="13"/>
      <c r="V158" s="13"/>
      <c r="W158" s="13"/>
      <c r="X158" s="13"/>
      <c r="Y158" s="13"/>
      <c r="Z158" s="13"/>
    </row>
    <row r="159">
      <c r="A159" s="13" t="str">
        <f>IFERROR(__xludf.DUMMYFUNCTION("""COMPUTED_VALUE"""),"CUST1185")</f>
        <v>CUST1185</v>
      </c>
      <c r="B159" s="13">
        <f>SUMIFS('Order Data'!$D$2:$D$1001,'Order Data'!$B$2:$B$1001,A159)</f>
        <v>97.5</v>
      </c>
      <c r="C159" s="14">
        <f>MAXIFS('Order Data'!$C$2:$C$1001,'Order Data'!$B$2:$B$1001,A159)</f>
        <v>45412</v>
      </c>
      <c r="D159" s="13">
        <f t="shared" si="1"/>
        <v>157</v>
      </c>
      <c r="E159" s="13">
        <f t="shared" si="2"/>
        <v>46</v>
      </c>
      <c r="F159" s="13" t="str">
        <f t="shared" si="3"/>
        <v>Idle Customer</v>
      </c>
      <c r="G159" s="13"/>
      <c r="H159" s="13"/>
      <c r="I159" s="13"/>
      <c r="J159" s="13"/>
      <c r="K159" s="13"/>
      <c r="L159" s="13"/>
      <c r="M159" s="13"/>
      <c r="N159" s="13"/>
      <c r="O159" s="13"/>
      <c r="P159" s="13"/>
      <c r="Q159" s="13"/>
      <c r="R159" s="13"/>
      <c r="S159" s="13"/>
      <c r="T159" s="13"/>
      <c r="U159" s="13"/>
      <c r="V159" s="13"/>
      <c r="W159" s="13"/>
      <c r="X159" s="13"/>
      <c r="Y159" s="13"/>
      <c r="Z159" s="13"/>
    </row>
    <row r="160">
      <c r="A160" s="13" t="str">
        <f>IFERROR(__xludf.DUMMYFUNCTION("""COMPUTED_VALUE"""),"CUST3804")</f>
        <v>CUST3804</v>
      </c>
      <c r="B160" s="13">
        <f>SUMIFS('Order Data'!$D$2:$D$1001,'Order Data'!$B$2:$B$1001,A160)</f>
        <v>150</v>
      </c>
      <c r="C160" s="14">
        <f>MAXIFS('Order Data'!$C$2:$C$1001,'Order Data'!$B$2:$B$1001,A160)</f>
        <v>45411</v>
      </c>
      <c r="D160" s="13">
        <f t="shared" si="1"/>
        <v>158</v>
      </c>
      <c r="E160" s="13">
        <f t="shared" si="2"/>
        <v>47</v>
      </c>
      <c r="F160" s="13" t="str">
        <f t="shared" si="3"/>
        <v>Idle Customer</v>
      </c>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1:F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38"/>
    <col customWidth="1" min="2" max="2" width="21.63"/>
    <col customWidth="1" min="3" max="3" width="22.13"/>
    <col customWidth="1" min="4" max="4" width="21.63"/>
  </cols>
  <sheetData>
    <row r="1">
      <c r="A1" s="26" t="s">
        <v>2070</v>
      </c>
      <c r="H1" s="13"/>
      <c r="I1" s="13"/>
      <c r="J1" s="13"/>
      <c r="K1" s="13"/>
      <c r="L1" s="13"/>
      <c r="M1" s="13"/>
      <c r="N1" s="13"/>
      <c r="O1" s="13"/>
      <c r="P1" s="13"/>
      <c r="Q1" s="13"/>
      <c r="R1" s="13"/>
      <c r="S1" s="13"/>
      <c r="T1" s="13"/>
      <c r="U1" s="13"/>
      <c r="V1" s="13"/>
      <c r="W1" s="13"/>
      <c r="X1" s="13"/>
      <c r="Y1" s="13"/>
      <c r="Z1" s="13"/>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13"/>
      <c r="B3" s="13"/>
      <c r="C3" s="13"/>
      <c r="D3" s="13"/>
      <c r="E3" s="13"/>
      <c r="F3" s="13"/>
      <c r="G3" s="13"/>
      <c r="H3" s="13"/>
      <c r="I3" s="13"/>
      <c r="J3" s="13"/>
      <c r="K3" s="13"/>
      <c r="L3" s="13"/>
      <c r="M3" s="13"/>
      <c r="N3" s="13"/>
      <c r="O3" s="13"/>
      <c r="P3" s="13"/>
      <c r="Q3" s="13"/>
      <c r="R3" s="13"/>
      <c r="S3" s="13"/>
      <c r="T3" s="13"/>
      <c r="U3" s="13"/>
      <c r="V3" s="13"/>
      <c r="W3" s="13"/>
      <c r="X3" s="13"/>
      <c r="Y3" s="13"/>
      <c r="Z3" s="13"/>
    </row>
    <row r="4">
      <c r="A4" s="13"/>
      <c r="B4" s="13"/>
      <c r="C4" s="13"/>
      <c r="D4" s="13"/>
      <c r="E4" s="13"/>
      <c r="F4" s="13"/>
      <c r="G4" s="13"/>
      <c r="H4" s="13"/>
      <c r="I4" s="13"/>
      <c r="J4" s="13"/>
      <c r="K4" s="13"/>
      <c r="L4" s="13"/>
      <c r="M4" s="13"/>
      <c r="N4" s="13"/>
      <c r="O4" s="13"/>
      <c r="P4" s="13"/>
      <c r="Q4" s="13"/>
      <c r="R4" s="13"/>
      <c r="S4" s="13"/>
      <c r="T4" s="13"/>
      <c r="U4" s="13"/>
      <c r="V4" s="13"/>
      <c r="W4" s="13"/>
      <c r="X4" s="13"/>
      <c r="Y4" s="13"/>
      <c r="Z4" s="13"/>
    </row>
    <row r="5">
      <c r="A5" s="13"/>
      <c r="B5" s="13"/>
      <c r="C5" s="13"/>
      <c r="D5" s="13"/>
      <c r="E5" s="13"/>
      <c r="F5" s="13"/>
      <c r="G5" s="13"/>
      <c r="H5" s="13"/>
      <c r="I5" s="13"/>
      <c r="J5" s="13"/>
      <c r="K5" s="13"/>
      <c r="L5" s="13"/>
      <c r="M5" s="13"/>
      <c r="N5" s="13"/>
      <c r="O5" s="13"/>
      <c r="P5" s="13"/>
      <c r="Q5" s="13"/>
      <c r="R5" s="13"/>
      <c r="S5" s="13"/>
      <c r="T5" s="13"/>
      <c r="U5" s="13"/>
      <c r="V5" s="13"/>
      <c r="W5" s="13"/>
      <c r="X5" s="13"/>
      <c r="Y5" s="13"/>
      <c r="Z5" s="13"/>
    </row>
    <row r="6">
      <c r="A6" s="13"/>
      <c r="B6" s="13"/>
      <c r="C6" s="13"/>
      <c r="D6" s="13"/>
      <c r="E6" s="13"/>
      <c r="F6" s="13"/>
      <c r="G6" s="13"/>
      <c r="H6" s="13"/>
      <c r="I6" s="13"/>
      <c r="J6" s="13"/>
      <c r="K6" s="13"/>
      <c r="L6" s="13"/>
      <c r="M6" s="13"/>
      <c r="N6" s="13"/>
      <c r="O6" s="13"/>
      <c r="P6" s="13"/>
      <c r="Q6" s="13"/>
      <c r="R6" s="13"/>
      <c r="S6" s="13"/>
      <c r="T6" s="13"/>
      <c r="U6" s="13"/>
      <c r="V6" s="13"/>
      <c r="W6" s="13"/>
      <c r="X6" s="13"/>
      <c r="Y6" s="13"/>
      <c r="Z6" s="13"/>
    </row>
    <row r="7">
      <c r="A7" s="13"/>
      <c r="B7" s="13"/>
      <c r="C7" s="13"/>
      <c r="D7" s="13"/>
      <c r="E7" s="13"/>
      <c r="F7" s="13"/>
      <c r="G7" s="13"/>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27" t="s">
        <v>2056</v>
      </c>
      <c r="B16" s="27" t="s">
        <v>2059</v>
      </c>
      <c r="C16" s="27" t="s">
        <v>2060</v>
      </c>
      <c r="D16" s="27" t="s">
        <v>2061</v>
      </c>
      <c r="E16" s="13"/>
      <c r="F16" s="13"/>
      <c r="G16" s="13"/>
      <c r="H16" s="13"/>
      <c r="I16" s="13"/>
      <c r="J16" s="13"/>
      <c r="K16" s="13"/>
      <c r="L16" s="13"/>
      <c r="M16" s="13"/>
      <c r="N16" s="13"/>
      <c r="O16" s="13"/>
      <c r="P16" s="13"/>
      <c r="Q16" s="13"/>
      <c r="R16" s="13"/>
      <c r="S16" s="13"/>
      <c r="T16" s="13"/>
      <c r="U16" s="13"/>
      <c r="V16" s="13"/>
      <c r="W16" s="13"/>
      <c r="X16" s="13"/>
      <c r="Y16" s="13"/>
      <c r="Z16" s="13"/>
    </row>
    <row r="17">
      <c r="A17" s="28" t="str">
        <f>IFERROR(__xludf.DUMMYFUNCTION("UNIQUE('Recency Analysis'!$F$3:$F$160)"),"Current Customer")</f>
        <v>Current Customer</v>
      </c>
      <c r="B17" s="28">
        <f>COUNTIF('Recency Analysis'!$F$3:$F$160,A17)</f>
        <v>57</v>
      </c>
      <c r="C17" s="31">
        <f>SUMIFS('Recency Analysis'!$B$3:$B$160,'Recency Analysis'!$F$3:$F$160,A17)</f>
        <v>76262.5</v>
      </c>
      <c r="D17" s="29">
        <f t="shared" ref="D17:D18" si="1">C17/B17</f>
        <v>1337.938596</v>
      </c>
      <c r="E17" s="13"/>
      <c r="F17" s="13"/>
      <c r="G17" s="13"/>
      <c r="H17" s="13"/>
      <c r="I17" s="13"/>
      <c r="J17" s="13"/>
      <c r="K17" s="13"/>
      <c r="L17" s="13"/>
      <c r="M17" s="13"/>
      <c r="N17" s="13"/>
      <c r="O17" s="13"/>
      <c r="P17" s="13"/>
      <c r="Q17" s="13"/>
      <c r="R17" s="13"/>
      <c r="S17" s="13"/>
      <c r="T17" s="13"/>
      <c r="U17" s="13"/>
      <c r="V17" s="13"/>
      <c r="W17" s="13"/>
      <c r="X17" s="13"/>
      <c r="Y17" s="13"/>
      <c r="Z17" s="13"/>
    </row>
    <row r="18">
      <c r="A18" s="28" t="str">
        <f>IFERROR(__xludf.DUMMYFUNCTION("""COMPUTED_VALUE"""),"Idle Customer")</f>
        <v>Idle Customer</v>
      </c>
      <c r="B18" s="28">
        <f>COUNTIF('Recency Analysis'!$F$3:$F$160,A18)</f>
        <v>101</v>
      </c>
      <c r="C18" s="31">
        <f>SUMIFS('Recency Analysis'!$B$3:$B$160,'Recency Analysis'!$F$3:$F$160,A18)</f>
        <v>48240</v>
      </c>
      <c r="D18" s="29">
        <f t="shared" si="1"/>
        <v>477.6237624</v>
      </c>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1:G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25"/>
    <col customWidth="1" min="3" max="3" width="16.13"/>
    <col customWidth="1" min="4" max="4" width="15.5"/>
    <col customWidth="1" min="5" max="5" width="14.5"/>
    <col customWidth="1" min="6" max="6" width="13.88"/>
    <col customWidth="1" min="7" max="7" width="13.25"/>
    <col customWidth="1" min="8" max="8" width="14.63"/>
    <col customWidth="1" min="9" max="9" width="16.63"/>
  </cols>
  <sheetData>
    <row r="1">
      <c r="A1" s="26" t="s">
        <v>2071</v>
      </c>
      <c r="J1" s="13"/>
      <c r="K1" s="13"/>
      <c r="L1" s="13"/>
      <c r="M1" s="13"/>
      <c r="N1" s="13"/>
      <c r="O1" s="13"/>
      <c r="P1" s="13"/>
      <c r="Q1" s="13"/>
      <c r="R1" s="13"/>
      <c r="S1" s="13"/>
      <c r="T1" s="13"/>
      <c r="U1" s="13"/>
      <c r="V1" s="13"/>
      <c r="W1" s="13"/>
      <c r="X1" s="13"/>
      <c r="Y1" s="13"/>
      <c r="Z1" s="13"/>
    </row>
    <row r="2">
      <c r="A2" s="22" t="s">
        <v>2054</v>
      </c>
      <c r="B2" s="22" t="s">
        <v>2045</v>
      </c>
      <c r="C2" s="22" t="s">
        <v>2055</v>
      </c>
      <c r="D2" s="22" t="s">
        <v>2072</v>
      </c>
      <c r="E2" s="22" t="s">
        <v>2073</v>
      </c>
      <c r="F2" s="22" t="s">
        <v>2067</v>
      </c>
      <c r="G2" s="22" t="s">
        <v>2074</v>
      </c>
      <c r="H2" s="22" t="s">
        <v>2075</v>
      </c>
      <c r="I2" s="22" t="s">
        <v>2076</v>
      </c>
      <c r="J2" s="13"/>
      <c r="K2" s="13"/>
      <c r="L2" s="13"/>
      <c r="M2" s="13"/>
      <c r="N2" s="13"/>
      <c r="O2" s="13"/>
      <c r="P2" s="13"/>
      <c r="Q2" s="13"/>
      <c r="R2" s="13"/>
      <c r="S2" s="13"/>
      <c r="T2" s="13"/>
      <c r="U2" s="13"/>
      <c r="V2" s="13"/>
      <c r="W2" s="13"/>
      <c r="X2" s="13"/>
      <c r="Y2" s="13"/>
      <c r="Z2" s="13"/>
    </row>
    <row r="3">
      <c r="A3" s="13" t="str">
        <f>IFERROR(__xludf.DUMMYFUNCTION("UNIQUE('Order Data'!$B$2:$B$1001)"),"CUST8814")</f>
        <v>CUST8814</v>
      </c>
      <c r="B3" s="13">
        <f>SUMIFS('Order Data'!$D$2:$D$1001,'Order Data'!$B$2:$B$1001,A3)</f>
        <v>3102.5</v>
      </c>
      <c r="C3" s="13">
        <f>COUNTIFS('Order Data'!$B$2:$B$1001,A3)</f>
        <v>24</v>
      </c>
      <c r="D3" s="13">
        <f>VLOOKUP(A3,'Order Frequency'!$A$3:$E$160,5,false)</f>
        <v>2</v>
      </c>
      <c r="E3" s="13">
        <f>VLOOKUP(A3,'Spending Power'!$A$3:$D$160,4,false)</f>
        <v>2</v>
      </c>
      <c r="F3" s="13">
        <f>VLOOKUP(A3,'Recency Analysis'!$A$3:$D$160,4,false)</f>
        <v>1</v>
      </c>
      <c r="G3" s="32">
        <f t="shared" ref="G3:G160" si="1">AVERAGE(D3:F3)</f>
        <v>1.666666667</v>
      </c>
      <c r="H3" s="13">
        <f t="shared" ref="H3:H160" si="2">RANK(G3,$G$3:$G$160,true)</f>
        <v>2</v>
      </c>
      <c r="I3" s="13" t="str">
        <f t="shared" ref="I3:I160" si="3">IF(H3&lt;=5,"Platinum Customer","Basic Customer")</f>
        <v>Platinum Customer</v>
      </c>
      <c r="J3" s="13"/>
      <c r="K3" s="13"/>
      <c r="L3" s="13"/>
      <c r="M3" s="13"/>
      <c r="N3" s="13"/>
      <c r="O3" s="13"/>
      <c r="P3" s="13"/>
      <c r="Q3" s="13"/>
      <c r="R3" s="13"/>
      <c r="S3" s="13"/>
      <c r="T3" s="13"/>
      <c r="U3" s="13"/>
      <c r="V3" s="13"/>
      <c r="W3" s="13"/>
      <c r="X3" s="13"/>
      <c r="Y3" s="13"/>
      <c r="Z3" s="13"/>
    </row>
    <row r="4">
      <c r="A4" s="13" t="str">
        <f>IFERROR(__xludf.DUMMYFUNCTION("""COMPUTED_VALUE"""),"CUST2188")</f>
        <v>CUST2188</v>
      </c>
      <c r="B4" s="13">
        <f>SUMIFS('Order Data'!$D$2:$D$1001,'Order Data'!$B$2:$B$1001,A4)</f>
        <v>2835</v>
      </c>
      <c r="C4" s="13">
        <f>COUNTIFS('Order Data'!$B$2:$B$1001,A4)</f>
        <v>23</v>
      </c>
      <c r="D4" s="13">
        <f>VLOOKUP(A4,'Order Frequency'!$A$3:$E$160,5,false)</f>
        <v>4</v>
      </c>
      <c r="E4" s="13">
        <f>VLOOKUP(A4,'Spending Power'!$A$3:$D$160,4,false)</f>
        <v>3</v>
      </c>
      <c r="F4" s="13">
        <f>VLOOKUP(A4,'Recency Analysis'!$A$3:$D$160,4,false)</f>
        <v>1</v>
      </c>
      <c r="G4" s="32">
        <f t="shared" si="1"/>
        <v>2.666666667</v>
      </c>
      <c r="H4" s="13">
        <f t="shared" si="2"/>
        <v>3</v>
      </c>
      <c r="I4" s="13" t="str">
        <f t="shared" si="3"/>
        <v>Platinum Customer</v>
      </c>
      <c r="J4" s="13"/>
      <c r="K4" s="13"/>
      <c r="L4" s="13"/>
      <c r="M4" s="13"/>
      <c r="N4" s="13"/>
      <c r="O4" s="13"/>
      <c r="P4" s="13"/>
      <c r="Q4" s="13"/>
      <c r="R4" s="13"/>
      <c r="S4" s="13"/>
      <c r="T4" s="13"/>
      <c r="U4" s="13"/>
      <c r="V4" s="13"/>
      <c r="W4" s="13"/>
      <c r="X4" s="13"/>
      <c r="Y4" s="13"/>
      <c r="Z4" s="13"/>
    </row>
    <row r="5">
      <c r="A5" s="13" t="str">
        <f>IFERROR(__xludf.DUMMYFUNCTION("""COMPUTED_VALUE"""),"CUST4271")</f>
        <v>CUST4271</v>
      </c>
      <c r="B5" s="13">
        <f>SUMIFS('Order Data'!$D$2:$D$1001,'Order Data'!$B$2:$B$1001,A5)</f>
        <v>1515</v>
      </c>
      <c r="C5" s="13">
        <f>COUNTIFS('Order Data'!$B$2:$B$1001,A5)</f>
        <v>12</v>
      </c>
      <c r="D5" s="13">
        <f>VLOOKUP(A5,'Order Frequency'!$A$3:$E$160,5,false)</f>
        <v>23</v>
      </c>
      <c r="E5" s="13">
        <f>VLOOKUP(A5,'Spending Power'!$A$3:$D$160,4,false)</f>
        <v>29</v>
      </c>
      <c r="F5" s="13">
        <f>VLOOKUP(A5,'Recency Analysis'!$A$3:$D$160,4,false)</f>
        <v>1</v>
      </c>
      <c r="G5" s="32">
        <f t="shared" si="1"/>
        <v>17.66666667</v>
      </c>
      <c r="H5" s="13">
        <f t="shared" si="2"/>
        <v>16</v>
      </c>
      <c r="I5" s="13" t="str">
        <f t="shared" si="3"/>
        <v>Basic Customer</v>
      </c>
      <c r="J5" s="13"/>
      <c r="K5" s="13"/>
      <c r="L5" s="13"/>
      <c r="M5" s="13"/>
      <c r="N5" s="13"/>
      <c r="O5" s="13"/>
      <c r="P5" s="13"/>
      <c r="Q5" s="13"/>
      <c r="R5" s="13"/>
      <c r="S5" s="13"/>
      <c r="T5" s="13"/>
      <c r="U5" s="13"/>
      <c r="V5" s="13"/>
      <c r="W5" s="13"/>
      <c r="X5" s="13"/>
      <c r="Y5" s="13"/>
      <c r="Z5" s="13"/>
    </row>
    <row r="6">
      <c r="A6" s="13" t="str">
        <f>IFERROR(__xludf.DUMMYFUNCTION("""COMPUTED_VALUE"""),"CUST4759")</f>
        <v>CUST4759</v>
      </c>
      <c r="B6" s="13">
        <f>SUMIFS('Order Data'!$D$2:$D$1001,'Order Data'!$B$2:$B$1001,A6)</f>
        <v>2572.5</v>
      </c>
      <c r="C6" s="13">
        <f>COUNTIFS('Order Data'!$B$2:$B$1001,A6)</f>
        <v>20</v>
      </c>
      <c r="D6" s="13">
        <f>VLOOKUP(A6,'Order Frequency'!$A$3:$E$160,5,false)</f>
        <v>8</v>
      </c>
      <c r="E6" s="13">
        <f>VLOOKUP(A6,'Spending Power'!$A$3:$D$160,4,false)</f>
        <v>6</v>
      </c>
      <c r="F6" s="13">
        <f>VLOOKUP(A6,'Recency Analysis'!$A$3:$D$160,4,false)</f>
        <v>1</v>
      </c>
      <c r="G6" s="32">
        <f t="shared" si="1"/>
        <v>5</v>
      </c>
      <c r="H6" s="13">
        <f t="shared" si="2"/>
        <v>4</v>
      </c>
      <c r="I6" s="13" t="str">
        <f t="shared" si="3"/>
        <v>Platinum Customer</v>
      </c>
      <c r="J6" s="13"/>
      <c r="K6" s="13"/>
      <c r="L6" s="13"/>
      <c r="M6" s="13"/>
      <c r="N6" s="13"/>
      <c r="O6" s="13"/>
      <c r="P6" s="13"/>
      <c r="Q6" s="13"/>
      <c r="R6" s="13"/>
      <c r="S6" s="13"/>
      <c r="T6" s="13"/>
      <c r="U6" s="13"/>
      <c r="V6" s="13"/>
      <c r="W6" s="13"/>
      <c r="X6" s="13"/>
      <c r="Y6" s="13"/>
      <c r="Z6" s="13"/>
    </row>
    <row r="7">
      <c r="A7" s="13" t="str">
        <f>IFERROR(__xludf.DUMMYFUNCTION("""COMPUTED_VALUE"""),"CUST2970")</f>
        <v>CUST2970</v>
      </c>
      <c r="B7" s="13">
        <f>SUMIFS('Order Data'!$D$2:$D$1001,'Order Data'!$B$2:$B$1001,A7)</f>
        <v>3445</v>
      </c>
      <c r="C7" s="13">
        <f>COUNTIFS('Order Data'!$B$2:$B$1001,A7)</f>
        <v>25</v>
      </c>
      <c r="D7" s="13">
        <f>VLOOKUP(A7,'Order Frequency'!$A$3:$E$160,5,false)</f>
        <v>1</v>
      </c>
      <c r="E7" s="13">
        <f>VLOOKUP(A7,'Spending Power'!$A$3:$D$160,4,false)</f>
        <v>1</v>
      </c>
      <c r="F7" s="13">
        <f>VLOOKUP(A7,'Recency Analysis'!$A$3:$D$160,4,false)</f>
        <v>1</v>
      </c>
      <c r="G7" s="32">
        <f t="shared" si="1"/>
        <v>1</v>
      </c>
      <c r="H7" s="13">
        <f t="shared" si="2"/>
        <v>1</v>
      </c>
      <c r="I7" s="13" t="str">
        <f t="shared" si="3"/>
        <v>Platinum Customer</v>
      </c>
      <c r="J7" s="13"/>
      <c r="K7" s="13"/>
      <c r="L7" s="13"/>
      <c r="M7" s="13"/>
      <c r="N7" s="13"/>
      <c r="O7" s="13"/>
      <c r="P7" s="13"/>
      <c r="Q7" s="13"/>
      <c r="R7" s="13"/>
      <c r="S7" s="13"/>
      <c r="T7" s="13"/>
      <c r="U7" s="13"/>
      <c r="V7" s="13"/>
      <c r="W7" s="13"/>
      <c r="X7" s="13"/>
      <c r="Y7" s="13"/>
      <c r="Z7" s="13"/>
    </row>
    <row r="8">
      <c r="A8" s="13" t="str">
        <f>IFERROR(__xludf.DUMMYFUNCTION("""COMPUTED_VALUE"""),"CUST8355")</f>
        <v>CUST8355</v>
      </c>
      <c r="B8" s="13">
        <f>SUMIFS('Order Data'!$D$2:$D$1001,'Order Data'!$B$2:$B$1001,A8)</f>
        <v>1777.5</v>
      </c>
      <c r="C8" s="13">
        <f>COUNTIFS('Order Data'!$B$2:$B$1001,A8)</f>
        <v>12</v>
      </c>
      <c r="D8" s="13">
        <f>VLOOKUP(A8,'Order Frequency'!$A$3:$E$160,5,false)</f>
        <v>23</v>
      </c>
      <c r="E8" s="13">
        <f>VLOOKUP(A8,'Spending Power'!$A$3:$D$160,4,false)</f>
        <v>21</v>
      </c>
      <c r="F8" s="13">
        <f>VLOOKUP(A8,'Recency Analysis'!$A$3:$D$160,4,false)</f>
        <v>1</v>
      </c>
      <c r="G8" s="32">
        <f t="shared" si="1"/>
        <v>15</v>
      </c>
      <c r="H8" s="13">
        <f t="shared" si="2"/>
        <v>13</v>
      </c>
      <c r="I8" s="13" t="str">
        <f t="shared" si="3"/>
        <v>Basic Customer</v>
      </c>
      <c r="J8" s="13"/>
      <c r="K8" s="13"/>
      <c r="L8" s="13"/>
      <c r="M8" s="13"/>
      <c r="N8" s="13"/>
      <c r="O8" s="13"/>
      <c r="P8" s="13"/>
      <c r="Q8" s="13"/>
      <c r="R8" s="13"/>
      <c r="S8" s="13"/>
      <c r="T8" s="13"/>
      <c r="U8" s="13"/>
      <c r="V8" s="13"/>
      <c r="W8" s="13"/>
      <c r="X8" s="13"/>
      <c r="Y8" s="13"/>
      <c r="Z8" s="13"/>
    </row>
    <row r="9">
      <c r="A9" s="13" t="str">
        <f>IFERROR(__xludf.DUMMYFUNCTION("""COMPUTED_VALUE"""),"CUST8317")</f>
        <v>CUST8317</v>
      </c>
      <c r="B9" s="13">
        <f>SUMIFS('Order Data'!$D$2:$D$1001,'Order Data'!$B$2:$B$1001,A9)</f>
        <v>1995</v>
      </c>
      <c r="C9" s="13">
        <f>COUNTIFS('Order Data'!$B$2:$B$1001,A9)</f>
        <v>17</v>
      </c>
      <c r="D9" s="13">
        <f>VLOOKUP(A9,'Order Frequency'!$A$3:$E$160,5,false)</f>
        <v>12</v>
      </c>
      <c r="E9" s="13">
        <f>VLOOKUP(A9,'Spending Power'!$A$3:$D$160,4,false)</f>
        <v>16</v>
      </c>
      <c r="F9" s="13">
        <f>VLOOKUP(A9,'Recency Analysis'!$A$3:$D$160,4,false)</f>
        <v>7</v>
      </c>
      <c r="G9" s="32">
        <f t="shared" si="1"/>
        <v>11.66666667</v>
      </c>
      <c r="H9" s="13">
        <f t="shared" si="2"/>
        <v>10</v>
      </c>
      <c r="I9" s="13" t="str">
        <f t="shared" si="3"/>
        <v>Basic Customer</v>
      </c>
      <c r="J9" s="13"/>
      <c r="K9" s="13"/>
      <c r="L9" s="13"/>
      <c r="M9" s="13"/>
      <c r="N9" s="13"/>
      <c r="O9" s="13"/>
      <c r="P9" s="13"/>
      <c r="Q9" s="13"/>
      <c r="R9" s="13"/>
      <c r="S9" s="13"/>
      <c r="T9" s="13"/>
      <c r="U9" s="13"/>
      <c r="V9" s="13"/>
      <c r="W9" s="13"/>
      <c r="X9" s="13"/>
      <c r="Y9" s="13"/>
      <c r="Z9" s="13"/>
    </row>
    <row r="10">
      <c r="A10" s="13" t="str">
        <f>IFERROR(__xludf.DUMMYFUNCTION("""COMPUTED_VALUE"""),"CUST1509")</f>
        <v>CUST1509</v>
      </c>
      <c r="B10" s="13">
        <f>SUMIFS('Order Data'!$D$2:$D$1001,'Order Data'!$B$2:$B$1001,A10)</f>
        <v>2617.5</v>
      </c>
      <c r="C10" s="13">
        <f>COUNTIFS('Order Data'!$B$2:$B$1001,A10)</f>
        <v>22</v>
      </c>
      <c r="D10" s="13">
        <f>VLOOKUP(A10,'Order Frequency'!$A$3:$E$160,5,false)</f>
        <v>6</v>
      </c>
      <c r="E10" s="13">
        <f>VLOOKUP(A10,'Spending Power'!$A$3:$D$160,4,false)</f>
        <v>5</v>
      </c>
      <c r="F10" s="13">
        <f>VLOOKUP(A10,'Recency Analysis'!$A$3:$D$160,4,false)</f>
        <v>7</v>
      </c>
      <c r="G10" s="32">
        <f t="shared" si="1"/>
        <v>6</v>
      </c>
      <c r="H10" s="13">
        <f t="shared" si="2"/>
        <v>5</v>
      </c>
      <c r="I10" s="13" t="str">
        <f t="shared" si="3"/>
        <v>Platinum Customer</v>
      </c>
      <c r="J10" s="13"/>
      <c r="K10" s="13"/>
      <c r="L10" s="13"/>
      <c r="M10" s="13"/>
      <c r="N10" s="13"/>
      <c r="O10" s="13"/>
      <c r="P10" s="13"/>
      <c r="Q10" s="13"/>
      <c r="R10" s="13"/>
      <c r="S10" s="13"/>
      <c r="T10" s="13"/>
      <c r="U10" s="13"/>
      <c r="V10" s="13"/>
      <c r="W10" s="13"/>
      <c r="X10" s="13"/>
      <c r="Y10" s="13"/>
      <c r="Z10" s="13"/>
    </row>
    <row r="11">
      <c r="A11" s="13" t="str">
        <f>IFERROR(__xludf.DUMMYFUNCTION("""COMPUTED_VALUE"""),"CUST3384")</f>
        <v>CUST3384</v>
      </c>
      <c r="B11" s="13">
        <f>SUMIFS('Order Data'!$D$2:$D$1001,'Order Data'!$B$2:$B$1001,A11)</f>
        <v>2175</v>
      </c>
      <c r="C11" s="13">
        <f>COUNTIFS('Order Data'!$B$2:$B$1001,A11)</f>
        <v>18</v>
      </c>
      <c r="D11" s="13">
        <f>VLOOKUP(A11,'Order Frequency'!$A$3:$E$160,5,false)</f>
        <v>9</v>
      </c>
      <c r="E11" s="13">
        <f>VLOOKUP(A11,'Spending Power'!$A$3:$D$160,4,false)</f>
        <v>11</v>
      </c>
      <c r="F11" s="13">
        <f>VLOOKUP(A11,'Recency Analysis'!$A$3:$D$160,4,false)</f>
        <v>7</v>
      </c>
      <c r="G11" s="32">
        <f t="shared" si="1"/>
        <v>9</v>
      </c>
      <c r="H11" s="13">
        <f t="shared" si="2"/>
        <v>7</v>
      </c>
      <c r="I11" s="13" t="str">
        <f t="shared" si="3"/>
        <v>Basic Customer</v>
      </c>
      <c r="J11" s="13"/>
      <c r="K11" s="13"/>
      <c r="L11" s="13"/>
      <c r="M11" s="13"/>
      <c r="N11" s="13"/>
      <c r="O11" s="13"/>
      <c r="P11" s="13"/>
      <c r="Q11" s="13"/>
      <c r="R11" s="13"/>
      <c r="S11" s="13"/>
      <c r="T11" s="13"/>
      <c r="U11" s="13"/>
      <c r="V11" s="13"/>
      <c r="W11" s="13"/>
      <c r="X11" s="13"/>
      <c r="Y11" s="13"/>
      <c r="Z11" s="13"/>
    </row>
    <row r="12">
      <c r="A12" s="13" t="str">
        <f>IFERROR(__xludf.DUMMYFUNCTION("""COMPUTED_VALUE"""),"CUST2658")</f>
        <v>CUST2658</v>
      </c>
      <c r="B12" s="13">
        <f>SUMIFS('Order Data'!$D$2:$D$1001,'Order Data'!$B$2:$B$1001,A12)</f>
        <v>2215</v>
      </c>
      <c r="C12" s="13">
        <f>COUNTIFS('Order Data'!$B$2:$B$1001,A12)</f>
        <v>17</v>
      </c>
      <c r="D12" s="13">
        <f>VLOOKUP(A12,'Order Frequency'!$A$3:$E$160,5,false)</f>
        <v>12</v>
      </c>
      <c r="E12" s="13">
        <f>VLOOKUP(A12,'Spending Power'!$A$3:$D$160,4,false)</f>
        <v>10</v>
      </c>
      <c r="F12" s="13">
        <f>VLOOKUP(A12,'Recency Analysis'!$A$3:$D$160,4,false)</f>
        <v>7</v>
      </c>
      <c r="G12" s="32">
        <f t="shared" si="1"/>
        <v>9.666666667</v>
      </c>
      <c r="H12" s="13">
        <f t="shared" si="2"/>
        <v>8</v>
      </c>
      <c r="I12" s="13" t="str">
        <f t="shared" si="3"/>
        <v>Basic Customer</v>
      </c>
      <c r="J12" s="13"/>
      <c r="K12" s="13"/>
      <c r="L12" s="13"/>
      <c r="M12" s="13"/>
      <c r="N12" s="13"/>
      <c r="O12" s="13"/>
      <c r="P12" s="13"/>
      <c r="Q12" s="13"/>
      <c r="R12" s="13"/>
      <c r="S12" s="13"/>
      <c r="T12" s="13"/>
      <c r="U12" s="13"/>
      <c r="V12" s="13"/>
      <c r="W12" s="13"/>
      <c r="X12" s="13"/>
      <c r="Y12" s="13"/>
      <c r="Z12" s="13"/>
    </row>
    <row r="13">
      <c r="A13" s="13" t="str">
        <f>IFERROR(__xludf.DUMMYFUNCTION("""COMPUTED_VALUE"""),"CUST1520")</f>
        <v>CUST1520</v>
      </c>
      <c r="B13" s="13">
        <f>SUMIFS('Order Data'!$D$2:$D$1001,'Order Data'!$B$2:$B$1001,A13)</f>
        <v>1570</v>
      </c>
      <c r="C13" s="13">
        <f>COUNTIFS('Order Data'!$B$2:$B$1001,A13)</f>
        <v>10</v>
      </c>
      <c r="D13" s="13">
        <f>VLOOKUP(A13,'Order Frequency'!$A$3:$E$160,5,false)</f>
        <v>39</v>
      </c>
      <c r="E13" s="13">
        <f>VLOOKUP(A13,'Spending Power'!$A$3:$D$160,4,false)</f>
        <v>25</v>
      </c>
      <c r="F13" s="13">
        <f>VLOOKUP(A13,'Recency Analysis'!$A$3:$D$160,4,false)</f>
        <v>7</v>
      </c>
      <c r="G13" s="32">
        <f t="shared" si="1"/>
        <v>23.66666667</v>
      </c>
      <c r="H13" s="13">
        <f t="shared" si="2"/>
        <v>18</v>
      </c>
      <c r="I13" s="13" t="str">
        <f t="shared" si="3"/>
        <v>Basic Customer</v>
      </c>
      <c r="J13" s="13"/>
      <c r="K13" s="13"/>
      <c r="L13" s="13"/>
      <c r="M13" s="13"/>
      <c r="N13" s="13"/>
      <c r="O13" s="13"/>
      <c r="P13" s="13"/>
      <c r="Q13" s="13"/>
      <c r="R13" s="13"/>
      <c r="S13" s="13"/>
      <c r="T13" s="13"/>
      <c r="U13" s="13"/>
      <c r="V13" s="13"/>
      <c r="W13" s="13"/>
      <c r="X13" s="13"/>
      <c r="Y13" s="13"/>
      <c r="Z13" s="13"/>
    </row>
    <row r="14">
      <c r="A14" s="13" t="str">
        <f>IFERROR(__xludf.DUMMYFUNCTION("""COMPUTED_VALUE"""),"CUST5670")</f>
        <v>CUST5670</v>
      </c>
      <c r="B14" s="13">
        <f>SUMIFS('Order Data'!$D$2:$D$1001,'Order Data'!$B$2:$B$1001,A14)</f>
        <v>1397.5</v>
      </c>
      <c r="C14" s="13">
        <f>COUNTIFS('Order Data'!$B$2:$B$1001,A14)</f>
        <v>11</v>
      </c>
      <c r="D14" s="13">
        <f>VLOOKUP(A14,'Order Frequency'!$A$3:$E$160,5,false)</f>
        <v>29</v>
      </c>
      <c r="E14" s="13">
        <f>VLOOKUP(A14,'Spending Power'!$A$3:$D$160,4,false)</f>
        <v>35</v>
      </c>
      <c r="F14" s="13">
        <f>VLOOKUP(A14,'Recency Analysis'!$A$3:$D$160,4,false)</f>
        <v>7</v>
      </c>
      <c r="G14" s="32">
        <f t="shared" si="1"/>
        <v>23.66666667</v>
      </c>
      <c r="H14" s="13">
        <f t="shared" si="2"/>
        <v>18</v>
      </c>
      <c r="I14" s="13" t="str">
        <f t="shared" si="3"/>
        <v>Basic Customer</v>
      </c>
      <c r="J14" s="13"/>
      <c r="K14" s="13"/>
      <c r="L14" s="13"/>
      <c r="M14" s="13"/>
      <c r="N14" s="13"/>
      <c r="O14" s="13"/>
      <c r="P14" s="13"/>
      <c r="Q14" s="13"/>
      <c r="R14" s="13"/>
      <c r="S14" s="13"/>
      <c r="T14" s="13"/>
      <c r="U14" s="13"/>
      <c r="V14" s="13"/>
      <c r="W14" s="13"/>
      <c r="X14" s="13"/>
      <c r="Y14" s="13"/>
      <c r="Z14" s="13"/>
    </row>
    <row r="15">
      <c r="A15" s="13" t="str">
        <f>IFERROR(__xludf.DUMMYFUNCTION("""COMPUTED_VALUE"""),"CUST8724")</f>
        <v>CUST8724</v>
      </c>
      <c r="B15" s="13">
        <f>SUMIFS('Order Data'!$D$2:$D$1001,'Order Data'!$B$2:$B$1001,A15)</f>
        <v>955</v>
      </c>
      <c r="C15" s="13">
        <f>COUNTIFS('Order Data'!$B$2:$B$1001,A15)</f>
        <v>11</v>
      </c>
      <c r="D15" s="13">
        <f>VLOOKUP(A15,'Order Frequency'!$A$3:$E$160,5,false)</f>
        <v>29</v>
      </c>
      <c r="E15" s="13">
        <f>VLOOKUP(A15,'Spending Power'!$A$3:$D$160,4,false)</f>
        <v>53</v>
      </c>
      <c r="F15" s="13">
        <f>VLOOKUP(A15,'Recency Analysis'!$A$3:$D$160,4,false)</f>
        <v>13</v>
      </c>
      <c r="G15" s="32">
        <f t="shared" si="1"/>
        <v>31.66666667</v>
      </c>
      <c r="H15" s="13">
        <f t="shared" si="2"/>
        <v>24</v>
      </c>
      <c r="I15" s="13" t="str">
        <f t="shared" si="3"/>
        <v>Basic Customer</v>
      </c>
      <c r="J15" s="13"/>
      <c r="K15" s="13"/>
      <c r="L15" s="13"/>
      <c r="M15" s="13"/>
      <c r="N15" s="13"/>
      <c r="O15" s="13"/>
      <c r="P15" s="13"/>
      <c r="Q15" s="13"/>
      <c r="R15" s="13"/>
      <c r="S15" s="13"/>
      <c r="T15" s="13"/>
      <c r="U15" s="13"/>
      <c r="V15" s="13"/>
      <c r="W15" s="13"/>
      <c r="X15" s="13"/>
      <c r="Y15" s="13"/>
      <c r="Z15" s="13"/>
    </row>
    <row r="16">
      <c r="A16" s="13" t="str">
        <f>IFERROR(__xludf.DUMMYFUNCTION("""COMPUTED_VALUE"""),"CUST9148")</f>
        <v>CUST9148</v>
      </c>
      <c r="B16" s="13">
        <f>SUMIFS('Order Data'!$D$2:$D$1001,'Order Data'!$B$2:$B$1001,A16)</f>
        <v>642.5</v>
      </c>
      <c r="C16" s="13">
        <f>COUNTIFS('Order Data'!$B$2:$B$1001,A16)</f>
        <v>6</v>
      </c>
      <c r="D16" s="13">
        <f>VLOOKUP(A16,'Order Frequency'!$A$3:$E$160,5,false)</f>
        <v>56</v>
      </c>
      <c r="E16" s="13">
        <f>VLOOKUP(A16,'Spending Power'!$A$3:$D$160,4,false)</f>
        <v>66</v>
      </c>
      <c r="F16" s="13">
        <f>VLOOKUP(A16,'Recency Analysis'!$A$3:$D$160,4,false)</f>
        <v>13</v>
      </c>
      <c r="G16" s="32">
        <f t="shared" si="1"/>
        <v>45</v>
      </c>
      <c r="H16" s="13">
        <f t="shared" si="2"/>
        <v>40</v>
      </c>
      <c r="I16" s="13" t="str">
        <f t="shared" si="3"/>
        <v>Basic Customer</v>
      </c>
      <c r="J16" s="13"/>
      <c r="K16" s="13"/>
      <c r="L16" s="13"/>
      <c r="M16" s="13"/>
      <c r="N16" s="13"/>
      <c r="O16" s="13"/>
      <c r="P16" s="13"/>
      <c r="Q16" s="13"/>
      <c r="R16" s="13"/>
      <c r="S16" s="13"/>
      <c r="T16" s="13"/>
      <c r="U16" s="13"/>
      <c r="V16" s="13"/>
      <c r="W16" s="13"/>
      <c r="X16" s="13"/>
      <c r="Y16" s="13"/>
      <c r="Z16" s="13"/>
    </row>
    <row r="17">
      <c r="A17" s="13" t="str">
        <f>IFERROR(__xludf.DUMMYFUNCTION("""COMPUTED_VALUE"""),"CUST3153")</f>
        <v>CUST3153</v>
      </c>
      <c r="B17" s="13">
        <f>SUMIFS('Order Data'!$D$2:$D$1001,'Order Data'!$B$2:$B$1001,A17)</f>
        <v>1390</v>
      </c>
      <c r="C17" s="13">
        <f>COUNTIFS('Order Data'!$B$2:$B$1001,A17)</f>
        <v>10</v>
      </c>
      <c r="D17" s="13">
        <f>VLOOKUP(A17,'Order Frequency'!$A$3:$E$160,5,false)</f>
        <v>39</v>
      </c>
      <c r="E17" s="13">
        <f>VLOOKUP(A17,'Spending Power'!$A$3:$D$160,4,false)</f>
        <v>36</v>
      </c>
      <c r="F17" s="13">
        <f>VLOOKUP(A17,'Recency Analysis'!$A$3:$D$160,4,false)</f>
        <v>13</v>
      </c>
      <c r="G17" s="32">
        <f t="shared" si="1"/>
        <v>29.33333333</v>
      </c>
      <c r="H17" s="13">
        <f t="shared" si="2"/>
        <v>20</v>
      </c>
      <c r="I17" s="13" t="str">
        <f t="shared" si="3"/>
        <v>Basic Customer</v>
      </c>
      <c r="J17" s="13"/>
      <c r="K17" s="13"/>
      <c r="L17" s="13"/>
      <c r="M17" s="13"/>
      <c r="N17" s="13"/>
      <c r="O17" s="13"/>
      <c r="P17" s="13"/>
      <c r="Q17" s="13"/>
      <c r="R17" s="13"/>
      <c r="S17" s="13"/>
      <c r="T17" s="13"/>
      <c r="U17" s="13"/>
      <c r="V17" s="13"/>
      <c r="W17" s="13"/>
      <c r="X17" s="13"/>
      <c r="Y17" s="13"/>
      <c r="Z17" s="13"/>
    </row>
    <row r="18">
      <c r="A18" s="13" t="str">
        <f>IFERROR(__xludf.DUMMYFUNCTION("""COMPUTED_VALUE"""),"CUST1960")</f>
        <v>CUST1960</v>
      </c>
      <c r="B18" s="13">
        <f>SUMIFS('Order Data'!$D$2:$D$1001,'Order Data'!$B$2:$B$1001,A18)</f>
        <v>2367.5</v>
      </c>
      <c r="C18" s="13">
        <f>COUNTIFS('Order Data'!$B$2:$B$1001,A18)</f>
        <v>24</v>
      </c>
      <c r="D18" s="13">
        <f>VLOOKUP(A18,'Order Frequency'!$A$3:$E$160,5,false)</f>
        <v>2</v>
      </c>
      <c r="E18" s="13">
        <f>VLOOKUP(A18,'Spending Power'!$A$3:$D$160,4,false)</f>
        <v>7</v>
      </c>
      <c r="F18" s="13">
        <f>VLOOKUP(A18,'Recency Analysis'!$A$3:$D$160,4,false)</f>
        <v>13</v>
      </c>
      <c r="G18" s="32">
        <f t="shared" si="1"/>
        <v>7.333333333</v>
      </c>
      <c r="H18" s="13">
        <f t="shared" si="2"/>
        <v>6</v>
      </c>
      <c r="I18" s="13" t="str">
        <f t="shared" si="3"/>
        <v>Basic Customer</v>
      </c>
      <c r="J18" s="13"/>
      <c r="K18" s="13"/>
      <c r="L18" s="13"/>
      <c r="M18" s="13"/>
      <c r="N18" s="13"/>
      <c r="O18" s="13"/>
      <c r="P18" s="13"/>
      <c r="Q18" s="13"/>
      <c r="R18" s="13"/>
      <c r="S18" s="13"/>
      <c r="T18" s="13"/>
      <c r="U18" s="13"/>
      <c r="V18" s="13"/>
      <c r="W18" s="13"/>
      <c r="X18" s="13"/>
      <c r="Y18" s="13"/>
      <c r="Z18" s="13"/>
    </row>
    <row r="19">
      <c r="A19" s="13" t="str">
        <f>IFERROR(__xludf.DUMMYFUNCTION("""COMPUTED_VALUE"""),"CUST2832")</f>
        <v>CUST2832</v>
      </c>
      <c r="B19" s="13">
        <f>SUMIFS('Order Data'!$D$2:$D$1001,'Order Data'!$B$2:$B$1001,A19)</f>
        <v>1217.5</v>
      </c>
      <c r="C19" s="13">
        <f>COUNTIFS('Order Data'!$B$2:$B$1001,A19)</f>
        <v>10</v>
      </c>
      <c r="D19" s="13">
        <f>VLOOKUP(A19,'Order Frequency'!$A$3:$E$160,5,false)</f>
        <v>39</v>
      </c>
      <c r="E19" s="13">
        <f>VLOOKUP(A19,'Spending Power'!$A$3:$D$160,4,false)</f>
        <v>46</v>
      </c>
      <c r="F19" s="13">
        <f>VLOOKUP(A19,'Recency Analysis'!$A$3:$D$160,4,false)</f>
        <v>17</v>
      </c>
      <c r="G19" s="32">
        <f t="shared" si="1"/>
        <v>34</v>
      </c>
      <c r="H19" s="13">
        <f t="shared" si="2"/>
        <v>26</v>
      </c>
      <c r="I19" s="13" t="str">
        <f t="shared" si="3"/>
        <v>Basic Customer</v>
      </c>
      <c r="J19" s="13"/>
      <c r="K19" s="13"/>
      <c r="L19" s="13"/>
      <c r="M19" s="13"/>
      <c r="N19" s="13"/>
      <c r="O19" s="13"/>
      <c r="P19" s="13"/>
      <c r="Q19" s="13"/>
      <c r="R19" s="13"/>
      <c r="S19" s="13"/>
      <c r="T19" s="13"/>
      <c r="U19" s="13"/>
      <c r="V19" s="13"/>
      <c r="W19" s="13"/>
      <c r="X19" s="13"/>
      <c r="Y19" s="13"/>
      <c r="Z19" s="13"/>
    </row>
    <row r="20">
      <c r="A20" s="13" t="str">
        <f>IFERROR(__xludf.DUMMYFUNCTION("""COMPUTED_VALUE"""),"CUST8529")</f>
        <v>CUST8529</v>
      </c>
      <c r="B20" s="13">
        <f>SUMIFS('Order Data'!$D$2:$D$1001,'Order Data'!$B$2:$B$1001,A20)</f>
        <v>385</v>
      </c>
      <c r="C20" s="13">
        <f>COUNTIFS('Order Data'!$B$2:$B$1001,A20)</f>
        <v>2</v>
      </c>
      <c r="D20" s="13">
        <f>VLOOKUP(A20,'Order Frequency'!$A$3:$E$160,5,false)</f>
        <v>98</v>
      </c>
      <c r="E20" s="13">
        <f>VLOOKUP(A20,'Spending Power'!$A$3:$D$160,4,false)</f>
        <v>86</v>
      </c>
      <c r="F20" s="13">
        <f>VLOOKUP(A20,'Recency Analysis'!$A$3:$D$160,4,false)</f>
        <v>17</v>
      </c>
      <c r="G20" s="32">
        <f t="shared" si="1"/>
        <v>67</v>
      </c>
      <c r="H20" s="13">
        <f t="shared" si="2"/>
        <v>66</v>
      </c>
      <c r="I20" s="13" t="str">
        <f t="shared" si="3"/>
        <v>Basic Customer</v>
      </c>
      <c r="J20" s="13"/>
      <c r="K20" s="13"/>
      <c r="L20" s="13"/>
      <c r="M20" s="13"/>
      <c r="N20" s="13"/>
      <c r="O20" s="13"/>
      <c r="P20" s="13"/>
      <c r="Q20" s="13"/>
      <c r="R20" s="13"/>
      <c r="S20" s="13"/>
      <c r="T20" s="13"/>
      <c r="U20" s="13"/>
      <c r="V20" s="13"/>
      <c r="W20" s="13"/>
      <c r="X20" s="13"/>
      <c r="Y20" s="13"/>
      <c r="Z20" s="13"/>
    </row>
    <row r="21">
      <c r="A21" s="13" t="str">
        <f>IFERROR(__xludf.DUMMYFUNCTION("""COMPUTED_VALUE"""),"CUST9482")</f>
        <v>CUST9482</v>
      </c>
      <c r="B21" s="13">
        <f>SUMIFS('Order Data'!$D$2:$D$1001,'Order Data'!$B$2:$B$1001,A21)</f>
        <v>2645</v>
      </c>
      <c r="C21" s="13">
        <f>COUNTIFS('Order Data'!$B$2:$B$1001,A21)</f>
        <v>22</v>
      </c>
      <c r="D21" s="13">
        <f>VLOOKUP(A21,'Order Frequency'!$A$3:$E$160,5,false)</f>
        <v>6</v>
      </c>
      <c r="E21" s="13">
        <f>VLOOKUP(A21,'Spending Power'!$A$3:$D$160,4,false)</f>
        <v>4</v>
      </c>
      <c r="F21" s="13">
        <f>VLOOKUP(A21,'Recency Analysis'!$A$3:$D$160,4,false)</f>
        <v>19</v>
      </c>
      <c r="G21" s="32">
        <f t="shared" si="1"/>
        <v>9.666666667</v>
      </c>
      <c r="H21" s="13">
        <f t="shared" si="2"/>
        <v>8</v>
      </c>
      <c r="I21" s="13" t="str">
        <f t="shared" si="3"/>
        <v>Basic Customer</v>
      </c>
      <c r="J21" s="13"/>
      <c r="K21" s="13"/>
      <c r="L21" s="13"/>
      <c r="M21" s="13"/>
      <c r="N21" s="13"/>
      <c r="O21" s="13"/>
      <c r="P21" s="13"/>
      <c r="Q21" s="13"/>
      <c r="R21" s="13"/>
      <c r="S21" s="13"/>
      <c r="T21" s="13"/>
      <c r="U21" s="13"/>
      <c r="V21" s="13"/>
      <c r="W21" s="13"/>
      <c r="X21" s="13"/>
      <c r="Y21" s="13"/>
      <c r="Z21" s="13"/>
    </row>
    <row r="22">
      <c r="A22" s="13" t="str">
        <f>IFERROR(__xludf.DUMMYFUNCTION("""COMPUTED_VALUE"""),"CUST5349")</f>
        <v>CUST5349</v>
      </c>
      <c r="B22" s="13">
        <f>SUMIFS('Order Data'!$D$2:$D$1001,'Order Data'!$B$2:$B$1001,A22)</f>
        <v>2000</v>
      </c>
      <c r="C22" s="13">
        <f>COUNTIFS('Order Data'!$B$2:$B$1001,A22)</f>
        <v>18</v>
      </c>
      <c r="D22" s="13">
        <f>VLOOKUP(A22,'Order Frequency'!$A$3:$E$160,5,false)</f>
        <v>9</v>
      </c>
      <c r="E22" s="13">
        <f>VLOOKUP(A22,'Spending Power'!$A$3:$D$160,4,false)</f>
        <v>15</v>
      </c>
      <c r="F22" s="13">
        <f>VLOOKUP(A22,'Recency Analysis'!$A$3:$D$160,4,false)</f>
        <v>19</v>
      </c>
      <c r="G22" s="32">
        <f t="shared" si="1"/>
        <v>14.33333333</v>
      </c>
      <c r="H22" s="13">
        <f t="shared" si="2"/>
        <v>12</v>
      </c>
      <c r="I22" s="13" t="str">
        <f t="shared" si="3"/>
        <v>Basic Customer</v>
      </c>
      <c r="J22" s="13"/>
      <c r="K22" s="13"/>
      <c r="L22" s="13"/>
      <c r="M22" s="13"/>
      <c r="N22" s="13"/>
      <c r="O22" s="13"/>
      <c r="P22" s="13"/>
      <c r="Q22" s="13"/>
      <c r="R22" s="13"/>
      <c r="S22" s="13"/>
      <c r="T22" s="13"/>
      <c r="U22" s="13"/>
      <c r="V22" s="13"/>
      <c r="W22" s="13"/>
      <c r="X22" s="13"/>
      <c r="Y22" s="13"/>
      <c r="Z22" s="13"/>
    </row>
    <row r="23">
      <c r="A23" s="13" t="str">
        <f>IFERROR(__xludf.DUMMYFUNCTION("""COMPUTED_VALUE"""),"CUST4675")</f>
        <v>CUST4675</v>
      </c>
      <c r="B23" s="13">
        <f>SUMIFS('Order Data'!$D$2:$D$1001,'Order Data'!$B$2:$B$1001,A23)</f>
        <v>1987.5</v>
      </c>
      <c r="C23" s="13">
        <f>COUNTIFS('Order Data'!$B$2:$B$1001,A23)</f>
        <v>17</v>
      </c>
      <c r="D23" s="13">
        <f>VLOOKUP(A23,'Order Frequency'!$A$3:$E$160,5,false)</f>
        <v>12</v>
      </c>
      <c r="E23" s="13">
        <f>VLOOKUP(A23,'Spending Power'!$A$3:$D$160,4,false)</f>
        <v>17</v>
      </c>
      <c r="F23" s="13">
        <f>VLOOKUP(A23,'Recency Analysis'!$A$3:$D$160,4,false)</f>
        <v>19</v>
      </c>
      <c r="G23" s="32">
        <f t="shared" si="1"/>
        <v>16</v>
      </c>
      <c r="H23" s="13">
        <f t="shared" si="2"/>
        <v>14</v>
      </c>
      <c r="I23" s="13" t="str">
        <f t="shared" si="3"/>
        <v>Basic Customer</v>
      </c>
      <c r="J23" s="13"/>
      <c r="K23" s="13"/>
      <c r="L23" s="13"/>
      <c r="M23" s="13"/>
      <c r="N23" s="13"/>
      <c r="O23" s="13"/>
      <c r="P23" s="13"/>
      <c r="Q23" s="13"/>
      <c r="R23" s="13"/>
      <c r="S23" s="13"/>
      <c r="T23" s="13"/>
      <c r="U23" s="13"/>
      <c r="V23" s="13"/>
      <c r="W23" s="13"/>
      <c r="X23" s="13"/>
      <c r="Y23" s="13"/>
      <c r="Z23" s="13"/>
    </row>
    <row r="24">
      <c r="A24" s="13" t="str">
        <f>IFERROR(__xludf.DUMMYFUNCTION("""COMPUTED_VALUE"""),"CUST2169")</f>
        <v>CUST2169</v>
      </c>
      <c r="B24" s="13">
        <f>SUMIFS('Order Data'!$D$2:$D$1001,'Order Data'!$B$2:$B$1001,A24)</f>
        <v>2032.5</v>
      </c>
      <c r="C24" s="13">
        <f>COUNTIFS('Order Data'!$B$2:$B$1001,A24)</f>
        <v>16</v>
      </c>
      <c r="D24" s="13">
        <f>VLOOKUP(A24,'Order Frequency'!$A$3:$E$160,5,false)</f>
        <v>15</v>
      </c>
      <c r="E24" s="13">
        <f>VLOOKUP(A24,'Spending Power'!$A$3:$D$160,4,false)</f>
        <v>14</v>
      </c>
      <c r="F24" s="13">
        <f>VLOOKUP(A24,'Recency Analysis'!$A$3:$D$160,4,false)</f>
        <v>19</v>
      </c>
      <c r="G24" s="32">
        <f t="shared" si="1"/>
        <v>16</v>
      </c>
      <c r="H24" s="13">
        <f t="shared" si="2"/>
        <v>14</v>
      </c>
      <c r="I24" s="13" t="str">
        <f t="shared" si="3"/>
        <v>Basic Customer</v>
      </c>
      <c r="J24" s="13"/>
      <c r="K24" s="13"/>
      <c r="L24" s="13"/>
      <c r="M24" s="13"/>
      <c r="N24" s="13"/>
      <c r="O24" s="13"/>
      <c r="P24" s="13"/>
      <c r="Q24" s="13"/>
      <c r="R24" s="13"/>
      <c r="S24" s="13"/>
      <c r="T24" s="13"/>
      <c r="U24" s="13"/>
      <c r="V24" s="13"/>
      <c r="W24" s="13"/>
      <c r="X24" s="13"/>
      <c r="Y24" s="13"/>
      <c r="Z24" s="13"/>
    </row>
    <row r="25">
      <c r="A25" s="13" t="str">
        <f>IFERROR(__xludf.DUMMYFUNCTION("""COMPUTED_VALUE"""),"CUST9582")</f>
        <v>CUST9582</v>
      </c>
      <c r="B25" s="13">
        <f>SUMIFS('Order Data'!$D$2:$D$1001,'Order Data'!$B$2:$B$1001,A25)</f>
        <v>617.5</v>
      </c>
      <c r="C25" s="13">
        <f>COUNTIFS('Order Data'!$B$2:$B$1001,A25)</f>
        <v>5</v>
      </c>
      <c r="D25" s="13">
        <f>VLOOKUP(A25,'Order Frequency'!$A$3:$E$160,5,false)</f>
        <v>60</v>
      </c>
      <c r="E25" s="13">
        <f>VLOOKUP(A25,'Spending Power'!$A$3:$D$160,4,false)</f>
        <v>70</v>
      </c>
      <c r="F25" s="13">
        <f>VLOOKUP(A25,'Recency Analysis'!$A$3:$D$160,4,false)</f>
        <v>19</v>
      </c>
      <c r="G25" s="32">
        <f t="shared" si="1"/>
        <v>49.66666667</v>
      </c>
      <c r="H25" s="13">
        <f t="shared" si="2"/>
        <v>45</v>
      </c>
      <c r="I25" s="13" t="str">
        <f t="shared" si="3"/>
        <v>Basic Customer</v>
      </c>
      <c r="J25" s="13"/>
      <c r="K25" s="13"/>
      <c r="L25" s="13"/>
      <c r="M25" s="13"/>
      <c r="N25" s="13"/>
      <c r="O25" s="13"/>
      <c r="P25" s="13"/>
      <c r="Q25" s="13"/>
      <c r="R25" s="13"/>
      <c r="S25" s="13"/>
      <c r="T25" s="13"/>
      <c r="U25" s="13"/>
      <c r="V25" s="13"/>
      <c r="W25" s="13"/>
      <c r="X25" s="13"/>
      <c r="Y25" s="13"/>
      <c r="Z25" s="13"/>
    </row>
    <row r="26">
      <c r="A26" s="13" t="str">
        <f>IFERROR(__xludf.DUMMYFUNCTION("""COMPUTED_VALUE"""),"CUST9317")</f>
        <v>CUST9317</v>
      </c>
      <c r="B26" s="13">
        <f>SUMIFS('Order Data'!$D$2:$D$1001,'Order Data'!$B$2:$B$1001,A26)</f>
        <v>845</v>
      </c>
      <c r="C26" s="13">
        <f>COUNTIFS('Order Data'!$B$2:$B$1001,A26)</f>
        <v>5</v>
      </c>
      <c r="D26" s="13">
        <f>VLOOKUP(A26,'Order Frequency'!$A$3:$E$160,5,false)</f>
        <v>60</v>
      </c>
      <c r="E26" s="13">
        <f>VLOOKUP(A26,'Spending Power'!$A$3:$D$160,4,false)</f>
        <v>57</v>
      </c>
      <c r="F26" s="13">
        <f>VLOOKUP(A26,'Recency Analysis'!$A$3:$D$160,4,false)</f>
        <v>19</v>
      </c>
      <c r="G26" s="32">
        <f t="shared" si="1"/>
        <v>45.33333333</v>
      </c>
      <c r="H26" s="13">
        <f t="shared" si="2"/>
        <v>41</v>
      </c>
      <c r="I26" s="13" t="str">
        <f t="shared" si="3"/>
        <v>Basic Customer</v>
      </c>
      <c r="J26" s="13"/>
      <c r="K26" s="13"/>
      <c r="L26" s="13"/>
      <c r="M26" s="13"/>
      <c r="N26" s="13"/>
      <c r="O26" s="13"/>
      <c r="P26" s="13"/>
      <c r="Q26" s="13"/>
      <c r="R26" s="13"/>
      <c r="S26" s="13"/>
      <c r="T26" s="13"/>
      <c r="U26" s="13"/>
      <c r="V26" s="13"/>
      <c r="W26" s="13"/>
      <c r="X26" s="13"/>
      <c r="Y26" s="13"/>
      <c r="Z26" s="13"/>
    </row>
    <row r="27">
      <c r="A27" s="13" t="str">
        <f>IFERROR(__xludf.DUMMYFUNCTION("""COMPUTED_VALUE"""),"CUST8532")</f>
        <v>CUST8532</v>
      </c>
      <c r="B27" s="13">
        <f>SUMIFS('Order Data'!$D$2:$D$1001,'Order Data'!$B$2:$B$1001,A27)</f>
        <v>507.5</v>
      </c>
      <c r="C27" s="13">
        <f>COUNTIFS('Order Data'!$B$2:$B$1001,A27)</f>
        <v>5</v>
      </c>
      <c r="D27" s="13">
        <f>VLOOKUP(A27,'Order Frequency'!$A$3:$E$160,5,false)</f>
        <v>60</v>
      </c>
      <c r="E27" s="13">
        <f>VLOOKUP(A27,'Spending Power'!$A$3:$D$160,4,false)</f>
        <v>77</v>
      </c>
      <c r="F27" s="13">
        <f>VLOOKUP(A27,'Recency Analysis'!$A$3:$D$160,4,false)</f>
        <v>25</v>
      </c>
      <c r="G27" s="32">
        <f t="shared" si="1"/>
        <v>54</v>
      </c>
      <c r="H27" s="13">
        <f t="shared" si="2"/>
        <v>52</v>
      </c>
      <c r="I27" s="13" t="str">
        <f t="shared" si="3"/>
        <v>Basic Customer</v>
      </c>
      <c r="J27" s="13"/>
      <c r="K27" s="13"/>
      <c r="L27" s="13"/>
      <c r="M27" s="13"/>
      <c r="N27" s="13"/>
      <c r="O27" s="13"/>
      <c r="P27" s="13"/>
      <c r="Q27" s="13"/>
      <c r="R27" s="13"/>
      <c r="S27" s="13"/>
      <c r="T27" s="13"/>
      <c r="U27" s="13"/>
      <c r="V27" s="13"/>
      <c r="W27" s="13"/>
      <c r="X27" s="13"/>
      <c r="Y27" s="13"/>
      <c r="Z27" s="13"/>
    </row>
    <row r="28">
      <c r="A28" s="13" t="str">
        <f>IFERROR(__xludf.DUMMYFUNCTION("""COMPUTED_VALUE"""),"CUST4022")</f>
        <v>CUST4022</v>
      </c>
      <c r="B28" s="13">
        <f>SUMIFS('Order Data'!$D$2:$D$1001,'Order Data'!$B$2:$B$1001,A28)</f>
        <v>1710</v>
      </c>
      <c r="C28" s="13">
        <f>COUNTIFS('Order Data'!$B$2:$B$1001,A28)</f>
        <v>13</v>
      </c>
      <c r="D28" s="13">
        <f>VLOOKUP(A28,'Order Frequency'!$A$3:$E$160,5,false)</f>
        <v>18</v>
      </c>
      <c r="E28" s="13">
        <f>VLOOKUP(A28,'Spending Power'!$A$3:$D$160,4,false)</f>
        <v>24</v>
      </c>
      <c r="F28" s="13">
        <f>VLOOKUP(A28,'Recency Analysis'!$A$3:$D$160,4,false)</f>
        <v>25</v>
      </c>
      <c r="G28" s="32">
        <f t="shared" si="1"/>
        <v>22.33333333</v>
      </c>
      <c r="H28" s="13">
        <f t="shared" si="2"/>
        <v>17</v>
      </c>
      <c r="I28" s="13" t="str">
        <f t="shared" si="3"/>
        <v>Basic Customer</v>
      </c>
      <c r="J28" s="13"/>
      <c r="K28" s="13"/>
      <c r="L28" s="13"/>
      <c r="M28" s="13"/>
      <c r="N28" s="13"/>
      <c r="O28" s="13"/>
      <c r="P28" s="13"/>
      <c r="Q28" s="13"/>
      <c r="R28" s="13"/>
      <c r="S28" s="13"/>
      <c r="T28" s="13"/>
      <c r="U28" s="13"/>
      <c r="V28" s="13"/>
      <c r="W28" s="13"/>
      <c r="X28" s="13"/>
      <c r="Y28" s="13"/>
      <c r="Z28" s="13"/>
    </row>
    <row r="29">
      <c r="A29" s="13" t="str">
        <f>IFERROR(__xludf.DUMMYFUNCTION("""COMPUTED_VALUE"""),"CUST9584")</f>
        <v>CUST9584</v>
      </c>
      <c r="B29" s="13">
        <f>SUMIFS('Order Data'!$D$2:$D$1001,'Order Data'!$B$2:$B$1001,A29)</f>
        <v>157.5</v>
      </c>
      <c r="C29" s="13">
        <f>COUNTIFS('Order Data'!$B$2:$B$1001,A29)</f>
        <v>2</v>
      </c>
      <c r="D29" s="13">
        <f>VLOOKUP(A29,'Order Frequency'!$A$3:$E$160,5,false)</f>
        <v>98</v>
      </c>
      <c r="E29" s="13">
        <f>VLOOKUP(A29,'Spending Power'!$A$3:$D$160,4,false)</f>
        <v>126</v>
      </c>
      <c r="F29" s="13">
        <f>VLOOKUP(A29,'Recency Analysis'!$A$3:$D$160,4,false)</f>
        <v>27</v>
      </c>
      <c r="G29" s="32">
        <f t="shared" si="1"/>
        <v>83.66666667</v>
      </c>
      <c r="H29" s="13">
        <f t="shared" si="2"/>
        <v>87</v>
      </c>
      <c r="I29" s="13" t="str">
        <f t="shared" si="3"/>
        <v>Basic Customer</v>
      </c>
      <c r="J29" s="13"/>
      <c r="K29" s="13"/>
      <c r="L29" s="13"/>
      <c r="M29" s="13"/>
      <c r="N29" s="13"/>
      <c r="O29" s="13"/>
      <c r="P29" s="13"/>
      <c r="Q29" s="13"/>
      <c r="R29" s="13"/>
      <c r="S29" s="13"/>
      <c r="T29" s="13"/>
      <c r="U29" s="13"/>
      <c r="V29" s="13"/>
      <c r="W29" s="13"/>
      <c r="X29" s="13"/>
      <c r="Y29" s="13"/>
      <c r="Z29" s="13"/>
    </row>
    <row r="30">
      <c r="A30" s="13" t="str">
        <f>IFERROR(__xludf.DUMMYFUNCTION("""COMPUTED_VALUE"""),"CUST6570")</f>
        <v>CUST6570</v>
      </c>
      <c r="B30" s="13">
        <f>SUMIFS('Order Data'!$D$2:$D$1001,'Order Data'!$B$2:$B$1001,A30)</f>
        <v>2340</v>
      </c>
      <c r="C30" s="13">
        <f>COUNTIFS('Order Data'!$B$2:$B$1001,A30)</f>
        <v>23</v>
      </c>
      <c r="D30" s="13">
        <f>VLOOKUP(A30,'Order Frequency'!$A$3:$E$160,5,false)</f>
        <v>4</v>
      </c>
      <c r="E30" s="13">
        <f>VLOOKUP(A30,'Spending Power'!$A$3:$D$160,4,false)</f>
        <v>8</v>
      </c>
      <c r="F30" s="13">
        <f>VLOOKUP(A30,'Recency Analysis'!$A$3:$D$160,4,false)</f>
        <v>27</v>
      </c>
      <c r="G30" s="32">
        <f t="shared" si="1"/>
        <v>13</v>
      </c>
      <c r="H30" s="13">
        <f t="shared" si="2"/>
        <v>11</v>
      </c>
      <c r="I30" s="13" t="str">
        <f t="shared" si="3"/>
        <v>Basic Customer</v>
      </c>
      <c r="J30" s="13"/>
      <c r="K30" s="13"/>
      <c r="L30" s="13"/>
      <c r="M30" s="13"/>
      <c r="N30" s="13"/>
      <c r="O30" s="13"/>
      <c r="P30" s="13"/>
      <c r="Q30" s="13"/>
      <c r="R30" s="13"/>
      <c r="S30" s="13"/>
      <c r="T30" s="13"/>
      <c r="U30" s="13"/>
      <c r="V30" s="13"/>
      <c r="W30" s="13"/>
      <c r="X30" s="13"/>
      <c r="Y30" s="13"/>
      <c r="Z30" s="13"/>
    </row>
    <row r="31">
      <c r="A31" s="13" t="str">
        <f>IFERROR(__xludf.DUMMYFUNCTION("""COMPUTED_VALUE"""),"CUST4401")</f>
        <v>CUST4401</v>
      </c>
      <c r="B31" s="13">
        <f>SUMIFS('Order Data'!$D$2:$D$1001,'Order Data'!$B$2:$B$1001,A31)</f>
        <v>192.5</v>
      </c>
      <c r="C31" s="13">
        <f>COUNTIFS('Order Data'!$B$2:$B$1001,A31)</f>
        <v>2</v>
      </c>
      <c r="D31" s="13">
        <f>VLOOKUP(A31,'Order Frequency'!$A$3:$E$160,5,false)</f>
        <v>98</v>
      </c>
      <c r="E31" s="13">
        <f>VLOOKUP(A31,'Spending Power'!$A$3:$D$160,4,false)</f>
        <v>109</v>
      </c>
      <c r="F31" s="13">
        <f>VLOOKUP(A31,'Recency Analysis'!$A$3:$D$160,4,false)</f>
        <v>29</v>
      </c>
      <c r="G31" s="32">
        <f t="shared" si="1"/>
        <v>78.66666667</v>
      </c>
      <c r="H31" s="13">
        <f t="shared" si="2"/>
        <v>82</v>
      </c>
      <c r="I31" s="13" t="str">
        <f t="shared" si="3"/>
        <v>Basic Customer</v>
      </c>
      <c r="J31" s="13"/>
      <c r="K31" s="13"/>
      <c r="L31" s="13"/>
      <c r="M31" s="13"/>
      <c r="N31" s="13"/>
      <c r="O31" s="13"/>
      <c r="P31" s="13"/>
      <c r="Q31" s="13"/>
      <c r="R31" s="13"/>
      <c r="S31" s="13"/>
      <c r="T31" s="13"/>
      <c r="U31" s="13"/>
      <c r="V31" s="13"/>
      <c r="W31" s="13"/>
      <c r="X31" s="13"/>
      <c r="Y31" s="13"/>
      <c r="Z31" s="13"/>
    </row>
    <row r="32">
      <c r="A32" s="13" t="str">
        <f>IFERROR(__xludf.DUMMYFUNCTION("""COMPUTED_VALUE"""),"CUST8552")</f>
        <v>CUST8552</v>
      </c>
      <c r="B32" s="13">
        <f>SUMIFS('Order Data'!$D$2:$D$1001,'Order Data'!$B$2:$B$1001,A32)</f>
        <v>1875</v>
      </c>
      <c r="C32" s="13">
        <f>COUNTIFS('Order Data'!$B$2:$B$1001,A32)</f>
        <v>10</v>
      </c>
      <c r="D32" s="13">
        <f>VLOOKUP(A32,'Order Frequency'!$A$3:$E$160,5,false)</f>
        <v>39</v>
      </c>
      <c r="E32" s="13">
        <f>VLOOKUP(A32,'Spending Power'!$A$3:$D$160,4,false)</f>
        <v>20</v>
      </c>
      <c r="F32" s="13">
        <f>VLOOKUP(A32,'Recency Analysis'!$A$3:$D$160,4,false)</f>
        <v>29</v>
      </c>
      <c r="G32" s="32">
        <f t="shared" si="1"/>
        <v>29.33333333</v>
      </c>
      <c r="H32" s="13">
        <f t="shared" si="2"/>
        <v>20</v>
      </c>
      <c r="I32" s="13" t="str">
        <f t="shared" si="3"/>
        <v>Basic Customer</v>
      </c>
      <c r="J32" s="13"/>
      <c r="K32" s="13"/>
      <c r="L32" s="13"/>
      <c r="M32" s="13"/>
      <c r="N32" s="13"/>
      <c r="O32" s="13"/>
      <c r="P32" s="13"/>
      <c r="Q32" s="13"/>
      <c r="R32" s="13"/>
      <c r="S32" s="13"/>
      <c r="T32" s="13"/>
      <c r="U32" s="13"/>
      <c r="V32" s="13"/>
      <c r="W32" s="13"/>
      <c r="X32" s="13"/>
      <c r="Y32" s="13"/>
      <c r="Z32" s="13"/>
    </row>
    <row r="33">
      <c r="A33" s="13" t="str">
        <f>IFERROR(__xludf.DUMMYFUNCTION("""COMPUTED_VALUE"""),"CUST4275")</f>
        <v>CUST4275</v>
      </c>
      <c r="B33" s="13">
        <f>SUMIFS('Order Data'!$D$2:$D$1001,'Order Data'!$B$2:$B$1001,A33)</f>
        <v>205</v>
      </c>
      <c r="C33" s="13">
        <f>COUNTIFS('Order Data'!$B$2:$B$1001,A33)</f>
        <v>2</v>
      </c>
      <c r="D33" s="13">
        <f>VLOOKUP(A33,'Order Frequency'!$A$3:$E$160,5,false)</f>
        <v>98</v>
      </c>
      <c r="E33" s="13">
        <f>VLOOKUP(A33,'Spending Power'!$A$3:$D$160,4,false)</f>
        <v>104</v>
      </c>
      <c r="F33" s="13">
        <f>VLOOKUP(A33,'Recency Analysis'!$A$3:$D$160,4,false)</f>
        <v>31</v>
      </c>
      <c r="G33" s="32">
        <f t="shared" si="1"/>
        <v>77.66666667</v>
      </c>
      <c r="H33" s="13">
        <f t="shared" si="2"/>
        <v>80</v>
      </c>
      <c r="I33" s="13" t="str">
        <f t="shared" si="3"/>
        <v>Basic Customer</v>
      </c>
      <c r="J33" s="13"/>
      <c r="K33" s="13"/>
      <c r="L33" s="13"/>
      <c r="M33" s="13"/>
      <c r="N33" s="13"/>
      <c r="O33" s="13"/>
      <c r="P33" s="13"/>
      <c r="Q33" s="13"/>
      <c r="R33" s="13"/>
      <c r="S33" s="13"/>
      <c r="T33" s="13"/>
      <c r="U33" s="13"/>
      <c r="V33" s="13"/>
      <c r="W33" s="13"/>
      <c r="X33" s="13"/>
      <c r="Y33" s="13"/>
      <c r="Z33" s="13"/>
    </row>
    <row r="34">
      <c r="A34" s="13" t="str">
        <f>IFERROR(__xludf.DUMMYFUNCTION("""COMPUTED_VALUE"""),"CUST4371")</f>
        <v>CUST4371</v>
      </c>
      <c r="B34" s="13">
        <f>SUMIFS('Order Data'!$D$2:$D$1001,'Order Data'!$B$2:$B$1001,A34)</f>
        <v>890</v>
      </c>
      <c r="C34" s="13">
        <f>COUNTIFS('Order Data'!$B$2:$B$1001,A34)</f>
        <v>4</v>
      </c>
      <c r="D34" s="13">
        <f>VLOOKUP(A34,'Order Frequency'!$A$3:$E$160,5,false)</f>
        <v>70</v>
      </c>
      <c r="E34" s="13">
        <f>VLOOKUP(A34,'Spending Power'!$A$3:$D$160,4,false)</f>
        <v>55</v>
      </c>
      <c r="F34" s="13">
        <f>VLOOKUP(A34,'Recency Analysis'!$A$3:$D$160,4,false)</f>
        <v>31</v>
      </c>
      <c r="G34" s="32">
        <f t="shared" si="1"/>
        <v>52</v>
      </c>
      <c r="H34" s="13">
        <f t="shared" si="2"/>
        <v>49</v>
      </c>
      <c r="I34" s="13" t="str">
        <f t="shared" si="3"/>
        <v>Basic Customer</v>
      </c>
      <c r="J34" s="13"/>
      <c r="K34" s="13"/>
      <c r="L34" s="13"/>
      <c r="M34" s="13"/>
      <c r="N34" s="13"/>
      <c r="O34" s="13"/>
      <c r="P34" s="13"/>
      <c r="Q34" s="13"/>
      <c r="R34" s="13"/>
      <c r="S34" s="13"/>
      <c r="T34" s="13"/>
      <c r="U34" s="13"/>
      <c r="V34" s="13"/>
      <c r="W34" s="13"/>
      <c r="X34" s="13"/>
      <c r="Y34" s="13"/>
      <c r="Z34" s="13"/>
    </row>
    <row r="35">
      <c r="A35" s="13" t="str">
        <f>IFERROR(__xludf.DUMMYFUNCTION("""COMPUTED_VALUE"""),"CUST7921")</f>
        <v>CUST7921</v>
      </c>
      <c r="B35" s="13">
        <f>SUMIFS('Order Data'!$D$2:$D$1001,'Order Data'!$B$2:$B$1001,A35)</f>
        <v>347.5</v>
      </c>
      <c r="C35" s="13">
        <f>COUNTIFS('Order Data'!$B$2:$B$1001,A35)</f>
        <v>4</v>
      </c>
      <c r="D35" s="13">
        <f>VLOOKUP(A35,'Order Frequency'!$A$3:$E$160,5,false)</f>
        <v>70</v>
      </c>
      <c r="E35" s="13">
        <f>VLOOKUP(A35,'Spending Power'!$A$3:$D$160,4,false)</f>
        <v>91</v>
      </c>
      <c r="F35" s="13">
        <f>VLOOKUP(A35,'Recency Analysis'!$A$3:$D$160,4,false)</f>
        <v>31</v>
      </c>
      <c r="G35" s="32">
        <f t="shared" si="1"/>
        <v>64</v>
      </c>
      <c r="H35" s="13">
        <f t="shared" si="2"/>
        <v>61</v>
      </c>
      <c r="I35" s="13" t="str">
        <f t="shared" si="3"/>
        <v>Basic Customer</v>
      </c>
      <c r="J35" s="13"/>
      <c r="K35" s="13"/>
      <c r="L35" s="13"/>
      <c r="M35" s="13"/>
      <c r="N35" s="13"/>
      <c r="O35" s="13"/>
      <c r="P35" s="13"/>
      <c r="Q35" s="13"/>
      <c r="R35" s="13"/>
      <c r="S35" s="13"/>
      <c r="T35" s="13"/>
      <c r="U35" s="13"/>
      <c r="V35" s="13"/>
      <c r="W35" s="13"/>
      <c r="X35" s="13"/>
      <c r="Y35" s="13"/>
      <c r="Z35" s="13"/>
    </row>
    <row r="36">
      <c r="A36" s="13" t="str">
        <f>IFERROR(__xludf.DUMMYFUNCTION("""COMPUTED_VALUE"""),"CUST4923")</f>
        <v>CUST4923</v>
      </c>
      <c r="B36" s="13">
        <f>SUMIFS('Order Data'!$D$2:$D$1001,'Order Data'!$B$2:$B$1001,A36)</f>
        <v>605</v>
      </c>
      <c r="C36" s="13">
        <f>COUNTIFS('Order Data'!$B$2:$B$1001,A36)</f>
        <v>5</v>
      </c>
      <c r="D36" s="13">
        <f>VLOOKUP(A36,'Order Frequency'!$A$3:$E$160,5,false)</f>
        <v>60</v>
      </c>
      <c r="E36" s="13">
        <f>VLOOKUP(A36,'Spending Power'!$A$3:$D$160,4,false)</f>
        <v>72</v>
      </c>
      <c r="F36" s="13">
        <f>VLOOKUP(A36,'Recency Analysis'!$A$3:$D$160,4,false)</f>
        <v>31</v>
      </c>
      <c r="G36" s="32">
        <f t="shared" si="1"/>
        <v>54.33333333</v>
      </c>
      <c r="H36" s="13">
        <f t="shared" si="2"/>
        <v>56</v>
      </c>
      <c r="I36" s="13" t="str">
        <f t="shared" si="3"/>
        <v>Basic Customer</v>
      </c>
      <c r="J36" s="13"/>
      <c r="K36" s="13"/>
      <c r="L36" s="13"/>
      <c r="M36" s="13"/>
      <c r="N36" s="13"/>
      <c r="O36" s="13"/>
      <c r="P36" s="13"/>
      <c r="Q36" s="13"/>
      <c r="R36" s="13"/>
      <c r="S36" s="13"/>
      <c r="T36" s="13"/>
      <c r="U36" s="13"/>
      <c r="V36" s="13"/>
      <c r="W36" s="13"/>
      <c r="X36" s="13"/>
      <c r="Y36" s="13"/>
      <c r="Z36" s="13"/>
    </row>
    <row r="37">
      <c r="A37" s="13" t="str">
        <f>IFERROR(__xludf.DUMMYFUNCTION("""COMPUTED_VALUE"""),"CUST6201")</f>
        <v>CUST6201</v>
      </c>
      <c r="B37" s="13">
        <f>SUMIFS('Order Data'!$D$2:$D$1001,'Order Data'!$B$2:$B$1001,A37)</f>
        <v>1380</v>
      </c>
      <c r="C37" s="13">
        <f>COUNTIFS('Order Data'!$B$2:$B$1001,A37)</f>
        <v>10</v>
      </c>
      <c r="D37" s="13">
        <f>VLOOKUP(A37,'Order Frequency'!$A$3:$E$160,5,false)</f>
        <v>39</v>
      </c>
      <c r="E37" s="13">
        <f>VLOOKUP(A37,'Spending Power'!$A$3:$D$160,4,false)</f>
        <v>37</v>
      </c>
      <c r="F37" s="13">
        <f>VLOOKUP(A37,'Recency Analysis'!$A$3:$D$160,4,false)</f>
        <v>35</v>
      </c>
      <c r="G37" s="32">
        <f t="shared" si="1"/>
        <v>37</v>
      </c>
      <c r="H37" s="13">
        <f t="shared" si="2"/>
        <v>29</v>
      </c>
      <c r="I37" s="13" t="str">
        <f t="shared" si="3"/>
        <v>Basic Customer</v>
      </c>
      <c r="J37" s="13"/>
      <c r="K37" s="13"/>
      <c r="L37" s="13"/>
      <c r="M37" s="13"/>
      <c r="N37" s="13"/>
      <c r="O37" s="13"/>
      <c r="P37" s="13"/>
      <c r="Q37" s="13"/>
      <c r="R37" s="13"/>
      <c r="S37" s="13"/>
      <c r="T37" s="13"/>
      <c r="U37" s="13"/>
      <c r="V37" s="13"/>
      <c r="W37" s="13"/>
      <c r="X37" s="13"/>
      <c r="Y37" s="13"/>
      <c r="Z37" s="13"/>
    </row>
    <row r="38">
      <c r="A38" s="13" t="str">
        <f>IFERROR(__xludf.DUMMYFUNCTION("""COMPUTED_VALUE"""),"CUST7461")</f>
        <v>CUST7461</v>
      </c>
      <c r="B38" s="13">
        <f>SUMIFS('Order Data'!$D$2:$D$1001,'Order Data'!$B$2:$B$1001,A38)</f>
        <v>1350</v>
      </c>
      <c r="C38" s="13">
        <f>COUNTIFS('Order Data'!$B$2:$B$1001,A38)</f>
        <v>10</v>
      </c>
      <c r="D38" s="13">
        <f>VLOOKUP(A38,'Order Frequency'!$A$3:$E$160,5,false)</f>
        <v>39</v>
      </c>
      <c r="E38" s="13">
        <f>VLOOKUP(A38,'Spending Power'!$A$3:$D$160,4,false)</f>
        <v>38</v>
      </c>
      <c r="F38" s="13">
        <f>VLOOKUP(A38,'Recency Analysis'!$A$3:$D$160,4,false)</f>
        <v>35</v>
      </c>
      <c r="G38" s="32">
        <f t="shared" si="1"/>
        <v>37.33333333</v>
      </c>
      <c r="H38" s="13">
        <f t="shared" si="2"/>
        <v>30</v>
      </c>
      <c r="I38" s="13" t="str">
        <f t="shared" si="3"/>
        <v>Basic Customer</v>
      </c>
      <c r="J38" s="13"/>
      <c r="K38" s="13"/>
      <c r="L38" s="13"/>
      <c r="M38" s="13"/>
      <c r="N38" s="13"/>
      <c r="O38" s="13"/>
      <c r="P38" s="13"/>
      <c r="Q38" s="13"/>
      <c r="R38" s="13"/>
      <c r="S38" s="13"/>
      <c r="T38" s="13"/>
      <c r="U38" s="13"/>
      <c r="V38" s="13"/>
      <c r="W38" s="13"/>
      <c r="X38" s="13"/>
      <c r="Y38" s="13"/>
      <c r="Z38" s="13"/>
    </row>
    <row r="39">
      <c r="A39" s="13" t="str">
        <f>IFERROR(__xludf.DUMMYFUNCTION("""COMPUTED_VALUE"""),"CUST7429")</f>
        <v>CUST7429</v>
      </c>
      <c r="B39" s="13">
        <f>SUMIFS('Order Data'!$D$2:$D$1001,'Order Data'!$B$2:$B$1001,A39)</f>
        <v>377.5</v>
      </c>
      <c r="C39" s="13">
        <f>COUNTIFS('Order Data'!$B$2:$B$1001,A39)</f>
        <v>4</v>
      </c>
      <c r="D39" s="13">
        <f>VLOOKUP(A39,'Order Frequency'!$A$3:$E$160,5,false)</f>
        <v>70</v>
      </c>
      <c r="E39" s="13">
        <f>VLOOKUP(A39,'Spending Power'!$A$3:$D$160,4,false)</f>
        <v>88</v>
      </c>
      <c r="F39" s="13">
        <f>VLOOKUP(A39,'Recency Analysis'!$A$3:$D$160,4,false)</f>
        <v>35</v>
      </c>
      <c r="G39" s="32">
        <f t="shared" si="1"/>
        <v>64.33333333</v>
      </c>
      <c r="H39" s="13">
        <f t="shared" si="2"/>
        <v>64</v>
      </c>
      <c r="I39" s="13" t="str">
        <f t="shared" si="3"/>
        <v>Basic Customer</v>
      </c>
      <c r="J39" s="13"/>
      <c r="K39" s="13"/>
      <c r="L39" s="13"/>
      <c r="M39" s="13"/>
      <c r="N39" s="13"/>
      <c r="O39" s="13"/>
      <c r="P39" s="13"/>
      <c r="Q39" s="13"/>
      <c r="R39" s="13"/>
      <c r="S39" s="13"/>
      <c r="T39" s="13"/>
      <c r="U39" s="13"/>
      <c r="V39" s="13"/>
      <c r="W39" s="13"/>
      <c r="X39" s="13"/>
      <c r="Y39" s="13"/>
      <c r="Z39" s="13"/>
    </row>
    <row r="40">
      <c r="A40" s="13" t="str">
        <f>IFERROR(__xludf.DUMMYFUNCTION("""COMPUTED_VALUE"""),"CUST3392")</f>
        <v>CUST3392</v>
      </c>
      <c r="B40" s="13">
        <f>SUMIFS('Order Data'!$D$2:$D$1001,'Order Data'!$B$2:$B$1001,A40)</f>
        <v>670</v>
      </c>
      <c r="C40" s="13">
        <f>COUNTIFS('Order Data'!$B$2:$B$1001,A40)</f>
        <v>7</v>
      </c>
      <c r="D40" s="13">
        <f>VLOOKUP(A40,'Order Frequency'!$A$3:$E$160,5,false)</f>
        <v>55</v>
      </c>
      <c r="E40" s="13">
        <f>VLOOKUP(A40,'Spending Power'!$A$3:$D$160,4,false)</f>
        <v>64</v>
      </c>
      <c r="F40" s="13">
        <f>VLOOKUP(A40,'Recency Analysis'!$A$3:$D$160,4,false)</f>
        <v>35</v>
      </c>
      <c r="G40" s="32">
        <f t="shared" si="1"/>
        <v>51.33333333</v>
      </c>
      <c r="H40" s="13">
        <f t="shared" si="2"/>
        <v>48</v>
      </c>
      <c r="I40" s="13" t="str">
        <f t="shared" si="3"/>
        <v>Basic Customer</v>
      </c>
      <c r="J40" s="13"/>
      <c r="K40" s="13"/>
      <c r="L40" s="13"/>
      <c r="M40" s="13"/>
      <c r="N40" s="13"/>
      <c r="O40" s="13"/>
      <c r="P40" s="13"/>
      <c r="Q40" s="13"/>
      <c r="R40" s="13"/>
      <c r="S40" s="13"/>
      <c r="T40" s="13"/>
      <c r="U40" s="13"/>
      <c r="V40" s="13"/>
      <c r="W40" s="13"/>
      <c r="X40" s="13"/>
      <c r="Y40" s="13"/>
      <c r="Z40" s="13"/>
    </row>
    <row r="41">
      <c r="A41" s="13" t="str">
        <f>IFERROR(__xludf.DUMMYFUNCTION("""COMPUTED_VALUE"""),"CUST3704")</f>
        <v>CUST3704</v>
      </c>
      <c r="B41" s="13">
        <f>SUMIFS('Order Data'!$D$2:$D$1001,'Order Data'!$B$2:$B$1001,A41)</f>
        <v>1050</v>
      </c>
      <c r="C41" s="13">
        <f>COUNTIFS('Order Data'!$B$2:$B$1001,A41)</f>
        <v>10</v>
      </c>
      <c r="D41" s="13">
        <f>VLOOKUP(A41,'Order Frequency'!$A$3:$E$160,5,false)</f>
        <v>39</v>
      </c>
      <c r="E41" s="13">
        <f>VLOOKUP(A41,'Spending Power'!$A$3:$D$160,4,false)</f>
        <v>51</v>
      </c>
      <c r="F41" s="13">
        <f>VLOOKUP(A41,'Recency Analysis'!$A$3:$D$160,4,false)</f>
        <v>35</v>
      </c>
      <c r="G41" s="32">
        <f t="shared" si="1"/>
        <v>41.66666667</v>
      </c>
      <c r="H41" s="13">
        <f t="shared" si="2"/>
        <v>35</v>
      </c>
      <c r="I41" s="13" t="str">
        <f t="shared" si="3"/>
        <v>Basic Customer</v>
      </c>
      <c r="J41" s="13"/>
      <c r="K41" s="13"/>
      <c r="L41" s="13"/>
      <c r="M41" s="13"/>
      <c r="N41" s="13"/>
      <c r="O41" s="13"/>
      <c r="P41" s="13"/>
      <c r="Q41" s="13"/>
      <c r="R41" s="13"/>
      <c r="S41" s="13"/>
      <c r="T41" s="13"/>
      <c r="U41" s="13"/>
      <c r="V41" s="13"/>
      <c r="W41" s="13"/>
      <c r="X41" s="13"/>
      <c r="Y41" s="13"/>
      <c r="Z41" s="13"/>
    </row>
    <row r="42">
      <c r="A42" s="13" t="str">
        <f>IFERROR(__xludf.DUMMYFUNCTION("""COMPUTED_VALUE"""),"CUST1502")</f>
        <v>CUST1502</v>
      </c>
      <c r="B42" s="13">
        <f>SUMIFS('Order Data'!$D$2:$D$1001,'Order Data'!$B$2:$B$1001,A42)</f>
        <v>750</v>
      </c>
      <c r="C42" s="13">
        <f>COUNTIFS('Order Data'!$B$2:$B$1001,A42)</f>
        <v>6</v>
      </c>
      <c r="D42" s="13">
        <f>VLOOKUP(A42,'Order Frequency'!$A$3:$E$160,5,false)</f>
        <v>56</v>
      </c>
      <c r="E42" s="13">
        <f>VLOOKUP(A42,'Spending Power'!$A$3:$D$160,4,false)</f>
        <v>60</v>
      </c>
      <c r="F42" s="13">
        <f>VLOOKUP(A42,'Recency Analysis'!$A$3:$D$160,4,false)</f>
        <v>35</v>
      </c>
      <c r="G42" s="32">
        <f t="shared" si="1"/>
        <v>50.33333333</v>
      </c>
      <c r="H42" s="13">
        <f t="shared" si="2"/>
        <v>47</v>
      </c>
      <c r="I42" s="13" t="str">
        <f t="shared" si="3"/>
        <v>Basic Customer</v>
      </c>
      <c r="J42" s="13"/>
      <c r="K42" s="13"/>
      <c r="L42" s="13"/>
      <c r="M42" s="13"/>
      <c r="N42" s="13"/>
      <c r="O42" s="13"/>
      <c r="P42" s="13"/>
      <c r="Q42" s="13"/>
      <c r="R42" s="13"/>
      <c r="S42" s="13"/>
      <c r="T42" s="13"/>
      <c r="U42" s="13"/>
      <c r="V42" s="13"/>
      <c r="W42" s="13"/>
      <c r="X42" s="13"/>
      <c r="Y42" s="13"/>
      <c r="Z42" s="13"/>
    </row>
    <row r="43">
      <c r="A43" s="13" t="str">
        <f>IFERROR(__xludf.DUMMYFUNCTION("""COMPUTED_VALUE"""),"CUST7909")</f>
        <v>CUST7909</v>
      </c>
      <c r="B43" s="13">
        <f>SUMIFS('Order Data'!$D$2:$D$1001,'Order Data'!$B$2:$B$1001,A43)</f>
        <v>1090</v>
      </c>
      <c r="C43" s="13">
        <f>COUNTIFS('Order Data'!$B$2:$B$1001,A43)</f>
        <v>11</v>
      </c>
      <c r="D43" s="13">
        <f>VLOOKUP(A43,'Order Frequency'!$A$3:$E$160,5,false)</f>
        <v>29</v>
      </c>
      <c r="E43" s="13">
        <f>VLOOKUP(A43,'Spending Power'!$A$3:$D$160,4,false)</f>
        <v>50</v>
      </c>
      <c r="F43" s="13">
        <f>VLOOKUP(A43,'Recency Analysis'!$A$3:$D$160,4,false)</f>
        <v>35</v>
      </c>
      <c r="G43" s="32">
        <f t="shared" si="1"/>
        <v>38</v>
      </c>
      <c r="H43" s="13">
        <f t="shared" si="2"/>
        <v>31</v>
      </c>
      <c r="I43" s="13" t="str">
        <f t="shared" si="3"/>
        <v>Basic Customer</v>
      </c>
      <c r="J43" s="13"/>
      <c r="K43" s="13"/>
      <c r="L43" s="13"/>
      <c r="M43" s="13"/>
      <c r="N43" s="13"/>
      <c r="O43" s="13"/>
      <c r="P43" s="13"/>
      <c r="Q43" s="13"/>
      <c r="R43" s="13"/>
      <c r="S43" s="13"/>
      <c r="T43" s="13"/>
      <c r="U43" s="13"/>
      <c r="V43" s="13"/>
      <c r="W43" s="13"/>
      <c r="X43" s="13"/>
      <c r="Y43" s="13"/>
      <c r="Z43" s="13"/>
    </row>
    <row r="44">
      <c r="A44" s="13" t="str">
        <f>IFERROR(__xludf.DUMMYFUNCTION("""COMPUTED_VALUE"""),"CUST8924")</f>
        <v>CUST8924</v>
      </c>
      <c r="B44" s="13">
        <f>SUMIFS('Order Data'!$D$2:$D$1001,'Order Data'!$B$2:$B$1001,A44)</f>
        <v>1447.5</v>
      </c>
      <c r="C44" s="13">
        <f>COUNTIFS('Order Data'!$B$2:$B$1001,A44)</f>
        <v>12</v>
      </c>
      <c r="D44" s="13">
        <f>VLOOKUP(A44,'Order Frequency'!$A$3:$E$160,5,false)</f>
        <v>23</v>
      </c>
      <c r="E44" s="13">
        <f>VLOOKUP(A44,'Spending Power'!$A$3:$D$160,4,false)</f>
        <v>33</v>
      </c>
      <c r="F44" s="13">
        <f>VLOOKUP(A44,'Recency Analysis'!$A$3:$D$160,4,false)</f>
        <v>42</v>
      </c>
      <c r="G44" s="32">
        <f t="shared" si="1"/>
        <v>32.66666667</v>
      </c>
      <c r="H44" s="13">
        <f t="shared" si="2"/>
        <v>25</v>
      </c>
      <c r="I44" s="13" t="str">
        <f t="shared" si="3"/>
        <v>Basic Customer</v>
      </c>
      <c r="J44" s="13"/>
      <c r="K44" s="13"/>
      <c r="L44" s="13"/>
      <c r="M44" s="13"/>
      <c r="N44" s="13"/>
      <c r="O44" s="13"/>
      <c r="P44" s="13"/>
      <c r="Q44" s="13"/>
      <c r="R44" s="13"/>
      <c r="S44" s="13"/>
      <c r="T44" s="13"/>
      <c r="U44" s="13"/>
      <c r="V44" s="13"/>
      <c r="W44" s="13"/>
      <c r="X44" s="13"/>
      <c r="Y44" s="13"/>
      <c r="Z44" s="13"/>
    </row>
    <row r="45">
      <c r="A45" s="13" t="str">
        <f>IFERROR(__xludf.DUMMYFUNCTION("""COMPUTED_VALUE"""),"CUST9409")</f>
        <v>CUST9409</v>
      </c>
      <c r="B45" s="13">
        <f>SUMIFS('Order Data'!$D$2:$D$1001,'Order Data'!$B$2:$B$1001,A45)</f>
        <v>850</v>
      </c>
      <c r="C45" s="13">
        <f>COUNTIFS('Order Data'!$B$2:$B$1001,A45)</f>
        <v>5</v>
      </c>
      <c r="D45" s="13">
        <f>VLOOKUP(A45,'Order Frequency'!$A$3:$E$160,5,false)</f>
        <v>60</v>
      </c>
      <c r="E45" s="13">
        <f>VLOOKUP(A45,'Spending Power'!$A$3:$D$160,4,false)</f>
        <v>56</v>
      </c>
      <c r="F45" s="13">
        <f>VLOOKUP(A45,'Recency Analysis'!$A$3:$D$160,4,false)</f>
        <v>42</v>
      </c>
      <c r="G45" s="32">
        <f t="shared" si="1"/>
        <v>52.66666667</v>
      </c>
      <c r="H45" s="13">
        <f t="shared" si="2"/>
        <v>51</v>
      </c>
      <c r="I45" s="13" t="str">
        <f t="shared" si="3"/>
        <v>Basic Customer</v>
      </c>
      <c r="J45" s="13"/>
      <c r="K45" s="13"/>
      <c r="L45" s="13"/>
      <c r="M45" s="13"/>
      <c r="N45" s="13"/>
      <c r="O45" s="13"/>
      <c r="P45" s="13"/>
      <c r="Q45" s="13"/>
      <c r="R45" s="13"/>
      <c r="S45" s="13"/>
      <c r="T45" s="13"/>
      <c r="U45" s="13"/>
      <c r="V45" s="13"/>
      <c r="W45" s="13"/>
      <c r="X45" s="13"/>
      <c r="Y45" s="13"/>
      <c r="Z45" s="13"/>
    </row>
    <row r="46">
      <c r="A46" s="13" t="str">
        <f>IFERROR(__xludf.DUMMYFUNCTION("""COMPUTED_VALUE"""),"CUST8449")</f>
        <v>CUST8449</v>
      </c>
      <c r="B46" s="13">
        <f>SUMIFS('Order Data'!$D$2:$D$1001,'Order Data'!$B$2:$B$1001,A46)</f>
        <v>780</v>
      </c>
      <c r="C46" s="13">
        <f>COUNTIFS('Order Data'!$B$2:$B$1001,A46)</f>
        <v>6</v>
      </c>
      <c r="D46" s="13">
        <f>VLOOKUP(A46,'Order Frequency'!$A$3:$E$160,5,false)</f>
        <v>56</v>
      </c>
      <c r="E46" s="13">
        <f>VLOOKUP(A46,'Spending Power'!$A$3:$D$160,4,false)</f>
        <v>59</v>
      </c>
      <c r="F46" s="13">
        <f>VLOOKUP(A46,'Recency Analysis'!$A$3:$D$160,4,false)</f>
        <v>42</v>
      </c>
      <c r="G46" s="32">
        <f t="shared" si="1"/>
        <v>52.33333333</v>
      </c>
      <c r="H46" s="13">
        <f t="shared" si="2"/>
        <v>50</v>
      </c>
      <c r="I46" s="13" t="str">
        <f t="shared" si="3"/>
        <v>Basic Customer</v>
      </c>
      <c r="J46" s="13"/>
      <c r="K46" s="13"/>
      <c r="L46" s="13"/>
      <c r="M46" s="13"/>
      <c r="N46" s="13"/>
      <c r="O46" s="13"/>
      <c r="P46" s="13"/>
      <c r="Q46" s="13"/>
      <c r="R46" s="13"/>
      <c r="S46" s="13"/>
      <c r="T46" s="13"/>
      <c r="U46" s="13"/>
      <c r="V46" s="13"/>
      <c r="W46" s="13"/>
      <c r="X46" s="13"/>
      <c r="Y46" s="13"/>
      <c r="Z46" s="13"/>
    </row>
    <row r="47">
      <c r="A47" s="13" t="str">
        <f>IFERROR(__xludf.DUMMYFUNCTION("""COMPUTED_VALUE"""),"CUST6869")</f>
        <v>CUST6869</v>
      </c>
      <c r="B47" s="13">
        <f>SUMIFS('Order Data'!$D$2:$D$1001,'Order Data'!$B$2:$B$1001,A47)</f>
        <v>1730</v>
      </c>
      <c r="C47" s="13">
        <f>COUNTIFS('Order Data'!$B$2:$B$1001,A47)</f>
        <v>11</v>
      </c>
      <c r="D47" s="13">
        <f>VLOOKUP(A47,'Order Frequency'!$A$3:$E$160,5,false)</f>
        <v>29</v>
      </c>
      <c r="E47" s="13">
        <f>VLOOKUP(A47,'Spending Power'!$A$3:$D$160,4,false)</f>
        <v>23</v>
      </c>
      <c r="F47" s="13">
        <f>VLOOKUP(A47,'Recency Analysis'!$A$3:$D$160,4,false)</f>
        <v>42</v>
      </c>
      <c r="G47" s="32">
        <f t="shared" si="1"/>
        <v>31.33333333</v>
      </c>
      <c r="H47" s="13">
        <f t="shared" si="2"/>
        <v>23</v>
      </c>
      <c r="I47" s="13" t="str">
        <f t="shared" si="3"/>
        <v>Basic Customer</v>
      </c>
      <c r="J47" s="13"/>
      <c r="K47" s="13"/>
      <c r="L47" s="13"/>
      <c r="M47" s="13"/>
      <c r="N47" s="13"/>
      <c r="O47" s="13"/>
      <c r="P47" s="13"/>
      <c r="Q47" s="13"/>
      <c r="R47" s="13"/>
      <c r="S47" s="13"/>
      <c r="T47" s="13"/>
      <c r="U47" s="13"/>
      <c r="V47" s="13"/>
      <c r="W47" s="13"/>
      <c r="X47" s="13"/>
      <c r="Y47" s="13"/>
      <c r="Z47" s="13"/>
    </row>
    <row r="48">
      <c r="A48" s="13" t="str">
        <f>IFERROR(__xludf.DUMMYFUNCTION("""COMPUTED_VALUE"""),"CUST1803")</f>
        <v>CUST1803</v>
      </c>
      <c r="B48" s="13">
        <f>SUMIFS('Order Data'!$D$2:$D$1001,'Order Data'!$B$2:$B$1001,A48)</f>
        <v>1260</v>
      </c>
      <c r="C48" s="13">
        <f>COUNTIFS('Order Data'!$B$2:$B$1001,A48)</f>
        <v>10</v>
      </c>
      <c r="D48" s="13">
        <f>VLOOKUP(A48,'Order Frequency'!$A$3:$E$160,5,false)</f>
        <v>39</v>
      </c>
      <c r="E48" s="13">
        <f>VLOOKUP(A48,'Spending Power'!$A$3:$D$160,4,false)</f>
        <v>43</v>
      </c>
      <c r="F48" s="13">
        <f>VLOOKUP(A48,'Recency Analysis'!$A$3:$D$160,4,false)</f>
        <v>42</v>
      </c>
      <c r="G48" s="32">
        <f t="shared" si="1"/>
        <v>41.33333333</v>
      </c>
      <c r="H48" s="13">
        <f t="shared" si="2"/>
        <v>34</v>
      </c>
      <c r="I48" s="13" t="str">
        <f t="shared" si="3"/>
        <v>Basic Customer</v>
      </c>
      <c r="J48" s="13"/>
      <c r="K48" s="13"/>
      <c r="L48" s="13"/>
      <c r="M48" s="13"/>
      <c r="N48" s="13"/>
      <c r="O48" s="13"/>
      <c r="P48" s="13"/>
      <c r="Q48" s="13"/>
      <c r="R48" s="13"/>
      <c r="S48" s="13"/>
      <c r="T48" s="13"/>
      <c r="U48" s="13"/>
      <c r="V48" s="13"/>
      <c r="W48" s="13"/>
      <c r="X48" s="13"/>
      <c r="Y48" s="13"/>
      <c r="Z48" s="13"/>
    </row>
    <row r="49">
      <c r="A49" s="13" t="str">
        <f>IFERROR(__xludf.DUMMYFUNCTION("""COMPUTED_VALUE"""),"CUST7965")</f>
        <v>CUST7965</v>
      </c>
      <c r="B49" s="13">
        <f>SUMIFS('Order Data'!$D$2:$D$1001,'Order Data'!$B$2:$B$1001,A49)</f>
        <v>355</v>
      </c>
      <c r="C49" s="13">
        <f>COUNTIFS('Order Data'!$B$2:$B$1001,A49)</f>
        <v>4</v>
      </c>
      <c r="D49" s="13">
        <f>VLOOKUP(A49,'Order Frequency'!$A$3:$E$160,5,false)</f>
        <v>70</v>
      </c>
      <c r="E49" s="13">
        <f>VLOOKUP(A49,'Spending Power'!$A$3:$D$160,4,false)</f>
        <v>89</v>
      </c>
      <c r="F49" s="13">
        <f>VLOOKUP(A49,'Recency Analysis'!$A$3:$D$160,4,false)</f>
        <v>42</v>
      </c>
      <c r="G49" s="32">
        <f t="shared" si="1"/>
        <v>67</v>
      </c>
      <c r="H49" s="13">
        <f t="shared" si="2"/>
        <v>66</v>
      </c>
      <c r="I49" s="13" t="str">
        <f t="shared" si="3"/>
        <v>Basic Customer</v>
      </c>
      <c r="J49" s="13"/>
      <c r="K49" s="13"/>
      <c r="L49" s="13"/>
      <c r="M49" s="13"/>
      <c r="N49" s="13"/>
      <c r="O49" s="13"/>
      <c r="P49" s="13"/>
      <c r="Q49" s="13"/>
      <c r="R49" s="13"/>
      <c r="S49" s="13"/>
      <c r="T49" s="13"/>
      <c r="U49" s="13"/>
      <c r="V49" s="13"/>
      <c r="W49" s="13"/>
      <c r="X49" s="13"/>
      <c r="Y49" s="13"/>
      <c r="Z49" s="13"/>
    </row>
    <row r="50">
      <c r="A50" s="13" t="str">
        <f>IFERROR(__xludf.DUMMYFUNCTION("""COMPUTED_VALUE"""),"CUST8909")</f>
        <v>CUST8909</v>
      </c>
      <c r="B50" s="13">
        <f>SUMIFS('Order Data'!$D$2:$D$1001,'Order Data'!$B$2:$B$1001,A50)</f>
        <v>1237.5</v>
      </c>
      <c r="C50" s="13">
        <f>COUNTIFS('Order Data'!$B$2:$B$1001,A50)</f>
        <v>10</v>
      </c>
      <c r="D50" s="13">
        <f>VLOOKUP(A50,'Order Frequency'!$A$3:$E$160,5,false)</f>
        <v>39</v>
      </c>
      <c r="E50" s="13">
        <f>VLOOKUP(A50,'Spending Power'!$A$3:$D$160,4,false)</f>
        <v>45</v>
      </c>
      <c r="F50" s="13">
        <f>VLOOKUP(A50,'Recency Analysis'!$A$3:$D$160,4,false)</f>
        <v>42</v>
      </c>
      <c r="G50" s="32">
        <f t="shared" si="1"/>
        <v>42</v>
      </c>
      <c r="H50" s="13">
        <f t="shared" si="2"/>
        <v>36</v>
      </c>
      <c r="I50" s="13" t="str">
        <f t="shared" si="3"/>
        <v>Basic Customer</v>
      </c>
      <c r="J50" s="13"/>
      <c r="K50" s="13"/>
      <c r="L50" s="13"/>
      <c r="M50" s="13"/>
      <c r="N50" s="13"/>
      <c r="O50" s="13"/>
      <c r="P50" s="13"/>
      <c r="Q50" s="13"/>
      <c r="R50" s="13"/>
      <c r="S50" s="13"/>
      <c r="T50" s="13"/>
      <c r="U50" s="13"/>
      <c r="V50" s="13"/>
      <c r="W50" s="13"/>
      <c r="X50" s="13"/>
      <c r="Y50" s="13"/>
      <c r="Z50" s="13"/>
    </row>
    <row r="51">
      <c r="A51" s="13" t="str">
        <f>IFERROR(__xludf.DUMMYFUNCTION("""COMPUTED_VALUE"""),"CUST2234")</f>
        <v>CUST2234</v>
      </c>
      <c r="B51" s="13">
        <f>SUMIFS('Order Data'!$D$2:$D$1001,'Order Data'!$B$2:$B$1001,A51)</f>
        <v>670</v>
      </c>
      <c r="C51" s="13">
        <f>COUNTIFS('Order Data'!$B$2:$B$1001,A51)</f>
        <v>6</v>
      </c>
      <c r="D51" s="13">
        <f>VLOOKUP(A51,'Order Frequency'!$A$3:$E$160,5,false)</f>
        <v>56</v>
      </c>
      <c r="E51" s="13">
        <f>VLOOKUP(A51,'Spending Power'!$A$3:$D$160,4,false)</f>
        <v>64</v>
      </c>
      <c r="F51" s="13">
        <f>VLOOKUP(A51,'Recency Analysis'!$A$3:$D$160,4,false)</f>
        <v>42</v>
      </c>
      <c r="G51" s="32">
        <f t="shared" si="1"/>
        <v>54</v>
      </c>
      <c r="H51" s="13">
        <f t="shared" si="2"/>
        <v>52</v>
      </c>
      <c r="I51" s="13" t="str">
        <f t="shared" si="3"/>
        <v>Basic Customer</v>
      </c>
      <c r="J51" s="13"/>
      <c r="K51" s="13"/>
      <c r="L51" s="13"/>
      <c r="M51" s="13"/>
      <c r="N51" s="13"/>
      <c r="O51" s="13"/>
      <c r="P51" s="13"/>
      <c r="Q51" s="13"/>
      <c r="R51" s="13"/>
      <c r="S51" s="13"/>
      <c r="T51" s="13"/>
      <c r="U51" s="13"/>
      <c r="V51" s="13"/>
      <c r="W51" s="13"/>
      <c r="X51" s="13"/>
      <c r="Y51" s="13"/>
      <c r="Z51" s="13"/>
    </row>
    <row r="52">
      <c r="A52" s="13" t="str">
        <f>IFERROR(__xludf.DUMMYFUNCTION("""COMPUTED_VALUE"""),"CUST1879")</f>
        <v>CUST1879</v>
      </c>
      <c r="B52" s="13">
        <f>SUMIFS('Order Data'!$D$2:$D$1001,'Order Data'!$B$2:$B$1001,A52)</f>
        <v>680</v>
      </c>
      <c r="C52" s="13">
        <f>COUNTIFS('Order Data'!$B$2:$B$1001,A52)</f>
        <v>5</v>
      </c>
      <c r="D52" s="13">
        <f>VLOOKUP(A52,'Order Frequency'!$A$3:$E$160,5,false)</f>
        <v>60</v>
      </c>
      <c r="E52" s="13">
        <f>VLOOKUP(A52,'Spending Power'!$A$3:$D$160,4,false)</f>
        <v>63</v>
      </c>
      <c r="F52" s="13">
        <f>VLOOKUP(A52,'Recency Analysis'!$A$3:$D$160,4,false)</f>
        <v>42</v>
      </c>
      <c r="G52" s="32">
        <f t="shared" si="1"/>
        <v>55</v>
      </c>
      <c r="H52" s="13">
        <f t="shared" si="2"/>
        <v>58</v>
      </c>
      <c r="I52" s="13" t="str">
        <f t="shared" si="3"/>
        <v>Basic Customer</v>
      </c>
      <c r="J52" s="13"/>
      <c r="K52" s="13"/>
      <c r="L52" s="13"/>
      <c r="M52" s="13"/>
      <c r="N52" s="13"/>
      <c r="O52" s="13"/>
      <c r="P52" s="13"/>
      <c r="Q52" s="13"/>
      <c r="R52" s="13"/>
      <c r="S52" s="13"/>
      <c r="T52" s="13"/>
      <c r="U52" s="13"/>
      <c r="V52" s="13"/>
      <c r="W52" s="13"/>
      <c r="X52" s="13"/>
      <c r="Y52" s="13"/>
      <c r="Z52" s="13"/>
    </row>
    <row r="53">
      <c r="A53" s="13" t="str">
        <f>IFERROR(__xludf.DUMMYFUNCTION("""COMPUTED_VALUE"""),"CUST8951")</f>
        <v>CUST8951</v>
      </c>
      <c r="B53" s="13">
        <f>SUMIFS('Order Data'!$D$2:$D$1001,'Order Data'!$B$2:$B$1001,A53)</f>
        <v>1207.5</v>
      </c>
      <c r="C53" s="13">
        <f>COUNTIFS('Order Data'!$B$2:$B$1001,A53)</f>
        <v>11</v>
      </c>
      <c r="D53" s="13">
        <f>VLOOKUP(A53,'Order Frequency'!$A$3:$E$160,5,false)</f>
        <v>29</v>
      </c>
      <c r="E53" s="13">
        <f>VLOOKUP(A53,'Spending Power'!$A$3:$D$160,4,false)</f>
        <v>47</v>
      </c>
      <c r="F53" s="13">
        <f>VLOOKUP(A53,'Recency Analysis'!$A$3:$D$160,4,false)</f>
        <v>51</v>
      </c>
      <c r="G53" s="32">
        <f t="shared" si="1"/>
        <v>42.33333333</v>
      </c>
      <c r="H53" s="13">
        <f t="shared" si="2"/>
        <v>37</v>
      </c>
      <c r="I53" s="13" t="str">
        <f t="shared" si="3"/>
        <v>Basic Customer</v>
      </c>
      <c r="J53" s="13"/>
      <c r="K53" s="13"/>
      <c r="L53" s="13"/>
      <c r="M53" s="13"/>
      <c r="N53" s="13"/>
      <c r="O53" s="13"/>
      <c r="P53" s="13"/>
      <c r="Q53" s="13"/>
      <c r="R53" s="13"/>
      <c r="S53" s="13"/>
      <c r="T53" s="13"/>
      <c r="U53" s="13"/>
      <c r="V53" s="13"/>
      <c r="W53" s="13"/>
      <c r="X53" s="13"/>
      <c r="Y53" s="13"/>
      <c r="Z53" s="13"/>
    </row>
    <row r="54">
      <c r="A54" s="13" t="str">
        <f>IFERROR(__xludf.DUMMYFUNCTION("""COMPUTED_VALUE"""),"CUST2527")</f>
        <v>CUST2527</v>
      </c>
      <c r="B54" s="13">
        <f>SUMIFS('Order Data'!$D$2:$D$1001,'Order Data'!$B$2:$B$1001,A54)</f>
        <v>527.5</v>
      </c>
      <c r="C54" s="13">
        <f>COUNTIFS('Order Data'!$B$2:$B$1001,A54)</f>
        <v>4</v>
      </c>
      <c r="D54" s="13">
        <f>VLOOKUP(A54,'Order Frequency'!$A$3:$E$160,5,false)</f>
        <v>70</v>
      </c>
      <c r="E54" s="13">
        <f>VLOOKUP(A54,'Spending Power'!$A$3:$D$160,4,false)</f>
        <v>75</v>
      </c>
      <c r="F54" s="13">
        <f>VLOOKUP(A54,'Recency Analysis'!$A$3:$D$160,4,false)</f>
        <v>52</v>
      </c>
      <c r="G54" s="32">
        <f t="shared" si="1"/>
        <v>65.66666667</v>
      </c>
      <c r="H54" s="13">
        <f t="shared" si="2"/>
        <v>65</v>
      </c>
      <c r="I54" s="13" t="str">
        <f t="shared" si="3"/>
        <v>Basic Customer</v>
      </c>
      <c r="J54" s="13"/>
      <c r="K54" s="13"/>
      <c r="L54" s="13"/>
      <c r="M54" s="13"/>
      <c r="N54" s="13"/>
      <c r="O54" s="13"/>
      <c r="P54" s="13"/>
      <c r="Q54" s="13"/>
      <c r="R54" s="13"/>
      <c r="S54" s="13"/>
      <c r="T54" s="13"/>
      <c r="U54" s="13"/>
      <c r="V54" s="13"/>
      <c r="W54" s="13"/>
      <c r="X54" s="13"/>
      <c r="Y54" s="13"/>
      <c r="Z54" s="13"/>
    </row>
    <row r="55">
      <c r="A55" s="13" t="str">
        <f>IFERROR(__xludf.DUMMYFUNCTION("""COMPUTED_VALUE"""),"CUST6228")</f>
        <v>CUST6228</v>
      </c>
      <c r="B55" s="13">
        <f>SUMIFS('Order Data'!$D$2:$D$1001,'Order Data'!$B$2:$B$1001,A55)</f>
        <v>452.5</v>
      </c>
      <c r="C55" s="13">
        <f>COUNTIFS('Order Data'!$B$2:$B$1001,A55)</f>
        <v>5</v>
      </c>
      <c r="D55" s="13">
        <f>VLOOKUP(A55,'Order Frequency'!$A$3:$E$160,5,false)</f>
        <v>60</v>
      </c>
      <c r="E55" s="13">
        <f>VLOOKUP(A55,'Spending Power'!$A$3:$D$160,4,false)</f>
        <v>80</v>
      </c>
      <c r="F55" s="13">
        <f>VLOOKUP(A55,'Recency Analysis'!$A$3:$D$160,4,false)</f>
        <v>52</v>
      </c>
      <c r="G55" s="32">
        <f t="shared" si="1"/>
        <v>64</v>
      </c>
      <c r="H55" s="13">
        <f t="shared" si="2"/>
        <v>61</v>
      </c>
      <c r="I55" s="13" t="str">
        <f t="shared" si="3"/>
        <v>Basic Customer</v>
      </c>
      <c r="J55" s="13"/>
      <c r="K55" s="13"/>
      <c r="L55" s="13"/>
      <c r="M55" s="13"/>
      <c r="N55" s="13"/>
      <c r="O55" s="13"/>
      <c r="P55" s="13"/>
      <c r="Q55" s="13"/>
      <c r="R55" s="13"/>
      <c r="S55" s="13"/>
      <c r="T55" s="13"/>
      <c r="U55" s="13"/>
      <c r="V55" s="13"/>
      <c r="W55" s="13"/>
      <c r="X55" s="13"/>
      <c r="Y55" s="13"/>
      <c r="Z55" s="13"/>
    </row>
    <row r="56">
      <c r="A56" s="13" t="str">
        <f>IFERROR(__xludf.DUMMYFUNCTION("""COMPUTED_VALUE"""),"CUST2982")</f>
        <v>CUST2982</v>
      </c>
      <c r="B56" s="13">
        <f>SUMIFS('Order Data'!$D$2:$D$1001,'Order Data'!$B$2:$B$1001,A56)</f>
        <v>1000</v>
      </c>
      <c r="C56" s="13">
        <f>COUNTIFS('Order Data'!$B$2:$B$1001,A56)</f>
        <v>5</v>
      </c>
      <c r="D56" s="13">
        <f>VLOOKUP(A56,'Order Frequency'!$A$3:$E$160,5,false)</f>
        <v>60</v>
      </c>
      <c r="E56" s="13">
        <f>VLOOKUP(A56,'Spending Power'!$A$3:$D$160,4,false)</f>
        <v>52</v>
      </c>
      <c r="F56" s="13">
        <f>VLOOKUP(A56,'Recency Analysis'!$A$3:$D$160,4,false)</f>
        <v>52</v>
      </c>
      <c r="G56" s="32">
        <f t="shared" si="1"/>
        <v>54.66666667</v>
      </c>
      <c r="H56" s="13">
        <f t="shared" si="2"/>
        <v>57</v>
      </c>
      <c r="I56" s="13" t="str">
        <f t="shared" si="3"/>
        <v>Basic Customer</v>
      </c>
      <c r="J56" s="13"/>
      <c r="K56" s="13"/>
      <c r="L56" s="13"/>
      <c r="M56" s="13"/>
      <c r="N56" s="13"/>
      <c r="O56" s="13"/>
      <c r="P56" s="13"/>
      <c r="Q56" s="13"/>
      <c r="R56" s="13"/>
      <c r="S56" s="13"/>
      <c r="T56" s="13"/>
      <c r="U56" s="13"/>
      <c r="V56" s="13"/>
      <c r="W56" s="13"/>
      <c r="X56" s="13"/>
      <c r="Y56" s="13"/>
      <c r="Z56" s="13"/>
    </row>
    <row r="57">
      <c r="A57" s="13" t="str">
        <f>IFERROR(__xludf.DUMMYFUNCTION("""COMPUTED_VALUE"""),"CUST2124")</f>
        <v>CUST2124</v>
      </c>
      <c r="B57" s="13">
        <f>SUMIFS('Order Data'!$D$2:$D$1001,'Order Data'!$B$2:$B$1001,A57)</f>
        <v>1525</v>
      </c>
      <c r="C57" s="13">
        <f>COUNTIFS('Order Data'!$B$2:$B$1001,A57)</f>
        <v>11</v>
      </c>
      <c r="D57" s="13">
        <f>VLOOKUP(A57,'Order Frequency'!$A$3:$E$160,5,false)</f>
        <v>29</v>
      </c>
      <c r="E57" s="13">
        <f>VLOOKUP(A57,'Spending Power'!$A$3:$D$160,4,false)</f>
        <v>28</v>
      </c>
      <c r="F57" s="13">
        <f>VLOOKUP(A57,'Recency Analysis'!$A$3:$D$160,4,false)</f>
        <v>52</v>
      </c>
      <c r="G57" s="32">
        <f t="shared" si="1"/>
        <v>36.33333333</v>
      </c>
      <c r="H57" s="13">
        <f t="shared" si="2"/>
        <v>28</v>
      </c>
      <c r="I57" s="13" t="str">
        <f t="shared" si="3"/>
        <v>Basic Customer</v>
      </c>
      <c r="J57" s="13"/>
      <c r="K57" s="13"/>
      <c r="L57" s="13"/>
      <c r="M57" s="13"/>
      <c r="N57" s="13"/>
      <c r="O57" s="13"/>
      <c r="P57" s="13"/>
      <c r="Q57" s="13"/>
      <c r="R57" s="13"/>
      <c r="S57" s="13"/>
      <c r="T57" s="13"/>
      <c r="U57" s="13"/>
      <c r="V57" s="13"/>
      <c r="W57" s="13"/>
      <c r="X57" s="13"/>
      <c r="Y57" s="13"/>
      <c r="Z57" s="13"/>
    </row>
    <row r="58">
      <c r="A58" s="13" t="str">
        <f>IFERROR(__xludf.DUMMYFUNCTION("""COMPUTED_VALUE"""),"CUST6818")</f>
        <v>CUST6818</v>
      </c>
      <c r="B58" s="13">
        <f>SUMIFS('Order Data'!$D$2:$D$1001,'Order Data'!$B$2:$B$1001,A58)</f>
        <v>1327.5</v>
      </c>
      <c r="C58" s="13">
        <f>COUNTIFS('Order Data'!$B$2:$B$1001,A58)</f>
        <v>12</v>
      </c>
      <c r="D58" s="13">
        <f>VLOOKUP(A58,'Order Frequency'!$A$3:$E$160,5,false)</f>
        <v>23</v>
      </c>
      <c r="E58" s="13">
        <f>VLOOKUP(A58,'Spending Power'!$A$3:$D$160,4,false)</f>
        <v>39</v>
      </c>
      <c r="F58" s="13">
        <f>VLOOKUP(A58,'Recency Analysis'!$A$3:$D$160,4,false)</f>
        <v>56</v>
      </c>
      <c r="G58" s="32">
        <f t="shared" si="1"/>
        <v>39.33333333</v>
      </c>
      <c r="H58" s="13">
        <f t="shared" si="2"/>
        <v>32</v>
      </c>
      <c r="I58" s="13" t="str">
        <f t="shared" si="3"/>
        <v>Basic Customer</v>
      </c>
      <c r="J58" s="13"/>
      <c r="K58" s="13"/>
      <c r="L58" s="13"/>
      <c r="M58" s="13"/>
      <c r="N58" s="13"/>
      <c r="O58" s="13"/>
      <c r="P58" s="13"/>
      <c r="Q58" s="13"/>
      <c r="R58" s="13"/>
      <c r="S58" s="13"/>
      <c r="T58" s="13"/>
      <c r="U58" s="13"/>
      <c r="V58" s="13"/>
      <c r="W58" s="13"/>
      <c r="X58" s="13"/>
      <c r="Y58" s="13"/>
      <c r="Z58" s="13"/>
    </row>
    <row r="59">
      <c r="A59" s="13" t="str">
        <f>IFERROR(__xludf.DUMMYFUNCTION("""COMPUTED_VALUE"""),"CUST8616")</f>
        <v>CUST8616</v>
      </c>
      <c r="B59" s="13">
        <f>SUMIFS('Order Data'!$D$2:$D$1001,'Order Data'!$B$2:$B$1001,A59)</f>
        <v>1412.5</v>
      </c>
      <c r="C59" s="13">
        <f>COUNTIFS('Order Data'!$B$2:$B$1001,A59)</f>
        <v>13</v>
      </c>
      <c r="D59" s="13">
        <f>VLOOKUP(A59,'Order Frequency'!$A$3:$E$160,5,false)</f>
        <v>18</v>
      </c>
      <c r="E59" s="13">
        <f>VLOOKUP(A59,'Spending Power'!$A$3:$D$160,4,false)</f>
        <v>34</v>
      </c>
      <c r="F59" s="13">
        <f>VLOOKUP(A59,'Recency Analysis'!$A$3:$D$160,4,false)</f>
        <v>56</v>
      </c>
      <c r="G59" s="32">
        <f t="shared" si="1"/>
        <v>36</v>
      </c>
      <c r="H59" s="13">
        <f t="shared" si="2"/>
        <v>27</v>
      </c>
      <c r="I59" s="13" t="str">
        <f t="shared" si="3"/>
        <v>Basic Customer</v>
      </c>
      <c r="J59" s="13"/>
      <c r="K59" s="13"/>
      <c r="L59" s="13"/>
      <c r="M59" s="13"/>
      <c r="N59" s="13"/>
      <c r="O59" s="13"/>
      <c r="P59" s="13"/>
      <c r="Q59" s="13"/>
      <c r="R59" s="13"/>
      <c r="S59" s="13"/>
      <c r="T59" s="13"/>
      <c r="U59" s="13"/>
      <c r="V59" s="13"/>
      <c r="W59" s="13"/>
      <c r="X59" s="13"/>
      <c r="Y59" s="13"/>
      <c r="Z59" s="13"/>
    </row>
    <row r="60">
      <c r="A60" s="13" t="str">
        <f>IFERROR(__xludf.DUMMYFUNCTION("""COMPUTED_VALUE"""),"CUST9276")</f>
        <v>CUST9276</v>
      </c>
      <c r="B60" s="13">
        <f>SUMIFS('Order Data'!$D$2:$D$1001,'Order Data'!$B$2:$B$1001,A60)</f>
        <v>190</v>
      </c>
      <c r="C60" s="13">
        <f>COUNTIFS('Order Data'!$B$2:$B$1001,A60)</f>
        <v>2</v>
      </c>
      <c r="D60" s="13">
        <f>VLOOKUP(A60,'Order Frequency'!$A$3:$E$160,5,false)</f>
        <v>98</v>
      </c>
      <c r="E60" s="13">
        <f>VLOOKUP(A60,'Spending Power'!$A$3:$D$160,4,false)</f>
        <v>110</v>
      </c>
      <c r="F60" s="13">
        <f>VLOOKUP(A60,'Recency Analysis'!$A$3:$D$160,4,false)</f>
        <v>58</v>
      </c>
      <c r="G60" s="32">
        <f t="shared" si="1"/>
        <v>88.66666667</v>
      </c>
      <c r="H60" s="13">
        <f t="shared" si="2"/>
        <v>91</v>
      </c>
      <c r="I60" s="13" t="str">
        <f t="shared" si="3"/>
        <v>Basic Customer</v>
      </c>
      <c r="J60" s="13"/>
      <c r="K60" s="13"/>
      <c r="L60" s="13"/>
      <c r="M60" s="13"/>
      <c r="N60" s="13"/>
      <c r="O60" s="13"/>
      <c r="P60" s="13"/>
      <c r="Q60" s="13"/>
      <c r="R60" s="13"/>
      <c r="S60" s="13"/>
      <c r="T60" s="13"/>
      <c r="U60" s="13"/>
      <c r="V60" s="13"/>
      <c r="W60" s="13"/>
      <c r="X60" s="13"/>
      <c r="Y60" s="13"/>
      <c r="Z60" s="13"/>
    </row>
    <row r="61">
      <c r="A61" s="13" t="str">
        <f>IFERROR(__xludf.DUMMYFUNCTION("""COMPUTED_VALUE"""),"CUST7043")</f>
        <v>CUST7043</v>
      </c>
      <c r="B61" s="13">
        <f>SUMIFS('Order Data'!$D$2:$D$1001,'Order Data'!$B$2:$B$1001,A61)</f>
        <v>1500</v>
      </c>
      <c r="C61" s="13">
        <f>COUNTIFS('Order Data'!$B$2:$B$1001,A61)</f>
        <v>10</v>
      </c>
      <c r="D61" s="13">
        <f>VLOOKUP(A61,'Order Frequency'!$A$3:$E$160,5,false)</f>
        <v>39</v>
      </c>
      <c r="E61" s="13">
        <f>VLOOKUP(A61,'Spending Power'!$A$3:$D$160,4,false)</f>
        <v>31</v>
      </c>
      <c r="F61" s="13">
        <f>VLOOKUP(A61,'Recency Analysis'!$A$3:$D$160,4,false)</f>
        <v>58</v>
      </c>
      <c r="G61" s="32">
        <f t="shared" si="1"/>
        <v>42.66666667</v>
      </c>
      <c r="H61" s="13">
        <f t="shared" si="2"/>
        <v>38</v>
      </c>
      <c r="I61" s="13" t="str">
        <f t="shared" si="3"/>
        <v>Basic Customer</v>
      </c>
      <c r="J61" s="13"/>
      <c r="K61" s="13"/>
      <c r="L61" s="13"/>
      <c r="M61" s="13"/>
      <c r="N61" s="13"/>
      <c r="O61" s="13"/>
      <c r="P61" s="13"/>
      <c r="Q61" s="13"/>
      <c r="R61" s="13"/>
      <c r="S61" s="13"/>
      <c r="T61" s="13"/>
      <c r="U61" s="13"/>
      <c r="V61" s="13"/>
      <c r="W61" s="13"/>
      <c r="X61" s="13"/>
      <c r="Y61" s="13"/>
      <c r="Z61" s="13"/>
    </row>
    <row r="62">
      <c r="A62" s="13" t="str">
        <f>IFERROR(__xludf.DUMMYFUNCTION("""COMPUTED_VALUE"""),"CUST4485")</f>
        <v>CUST4485</v>
      </c>
      <c r="B62" s="13">
        <f>SUMIFS('Order Data'!$D$2:$D$1001,'Order Data'!$B$2:$B$1001,A62)</f>
        <v>2110</v>
      </c>
      <c r="C62" s="13">
        <f>COUNTIFS('Order Data'!$B$2:$B$1001,A62)</f>
        <v>15</v>
      </c>
      <c r="D62" s="13">
        <f>VLOOKUP(A62,'Order Frequency'!$A$3:$E$160,5,false)</f>
        <v>16</v>
      </c>
      <c r="E62" s="13">
        <f>VLOOKUP(A62,'Spending Power'!$A$3:$D$160,4,false)</f>
        <v>12</v>
      </c>
      <c r="F62" s="13">
        <f>VLOOKUP(A62,'Recency Analysis'!$A$3:$D$160,4,false)</f>
        <v>60</v>
      </c>
      <c r="G62" s="32">
        <f t="shared" si="1"/>
        <v>29.33333333</v>
      </c>
      <c r="H62" s="13">
        <f t="shared" si="2"/>
        <v>20</v>
      </c>
      <c r="I62" s="13" t="str">
        <f t="shared" si="3"/>
        <v>Basic Customer</v>
      </c>
      <c r="J62" s="13"/>
      <c r="K62" s="13"/>
      <c r="L62" s="13"/>
      <c r="M62" s="13"/>
      <c r="N62" s="13"/>
      <c r="O62" s="13"/>
      <c r="P62" s="13"/>
      <c r="Q62" s="13"/>
      <c r="R62" s="13"/>
      <c r="S62" s="13"/>
      <c r="T62" s="13"/>
      <c r="U62" s="13"/>
      <c r="V62" s="13"/>
      <c r="W62" s="13"/>
      <c r="X62" s="13"/>
      <c r="Y62" s="13"/>
      <c r="Z62" s="13"/>
    </row>
    <row r="63">
      <c r="A63" s="13" t="str">
        <f>IFERROR(__xludf.DUMMYFUNCTION("""COMPUTED_VALUE"""),"CUST2121")</f>
        <v>CUST2121</v>
      </c>
      <c r="B63" s="13">
        <f>SUMIFS('Order Data'!$D$2:$D$1001,'Order Data'!$B$2:$B$1001,A63)</f>
        <v>70</v>
      </c>
      <c r="C63" s="13">
        <f>COUNTIFS('Order Data'!$B$2:$B$1001,A63)</f>
        <v>1</v>
      </c>
      <c r="D63" s="13">
        <f>VLOOKUP(A63,'Order Frequency'!$A$3:$E$160,5,false)</f>
        <v>117</v>
      </c>
      <c r="E63" s="13">
        <f>VLOOKUP(A63,'Spending Power'!$A$3:$D$160,4,false)</f>
        <v>150</v>
      </c>
      <c r="F63" s="13">
        <f>VLOOKUP(A63,'Recency Analysis'!$A$3:$D$160,4,false)</f>
        <v>60</v>
      </c>
      <c r="G63" s="32">
        <f t="shared" si="1"/>
        <v>109</v>
      </c>
      <c r="H63" s="13">
        <f t="shared" si="2"/>
        <v>115</v>
      </c>
      <c r="I63" s="13" t="str">
        <f t="shared" si="3"/>
        <v>Basic Customer</v>
      </c>
      <c r="J63" s="13"/>
      <c r="K63" s="13"/>
      <c r="L63" s="13"/>
      <c r="M63" s="13"/>
      <c r="N63" s="13"/>
      <c r="O63" s="13"/>
      <c r="P63" s="13"/>
      <c r="Q63" s="13"/>
      <c r="R63" s="13"/>
      <c r="S63" s="13"/>
      <c r="T63" s="13"/>
      <c r="U63" s="13"/>
      <c r="V63" s="13"/>
      <c r="W63" s="13"/>
      <c r="X63" s="13"/>
      <c r="Y63" s="13"/>
      <c r="Z63" s="13"/>
    </row>
    <row r="64">
      <c r="A64" s="13" t="str">
        <f>IFERROR(__xludf.DUMMYFUNCTION("""COMPUTED_VALUE"""),"CUST8178")</f>
        <v>CUST8178</v>
      </c>
      <c r="B64" s="13">
        <f>SUMIFS('Order Data'!$D$2:$D$1001,'Order Data'!$B$2:$B$1001,A64)</f>
        <v>200</v>
      </c>
      <c r="C64" s="13">
        <f>COUNTIFS('Order Data'!$B$2:$B$1001,A64)</f>
        <v>1</v>
      </c>
      <c r="D64" s="13">
        <f>VLOOKUP(A64,'Order Frequency'!$A$3:$E$160,5,false)</f>
        <v>117</v>
      </c>
      <c r="E64" s="13">
        <f>VLOOKUP(A64,'Spending Power'!$A$3:$D$160,4,false)</f>
        <v>105</v>
      </c>
      <c r="F64" s="13">
        <f>VLOOKUP(A64,'Recency Analysis'!$A$3:$D$160,4,false)</f>
        <v>62</v>
      </c>
      <c r="G64" s="32">
        <f t="shared" si="1"/>
        <v>94.66666667</v>
      </c>
      <c r="H64" s="13">
        <f t="shared" si="2"/>
        <v>103</v>
      </c>
      <c r="I64" s="13" t="str">
        <f t="shared" si="3"/>
        <v>Basic Customer</v>
      </c>
      <c r="J64" s="13"/>
      <c r="K64" s="13"/>
      <c r="L64" s="13"/>
      <c r="M64" s="13"/>
      <c r="N64" s="13"/>
      <c r="O64" s="13"/>
      <c r="P64" s="13"/>
      <c r="Q64" s="13"/>
      <c r="R64" s="13"/>
      <c r="S64" s="13"/>
      <c r="T64" s="13"/>
      <c r="U64" s="13"/>
      <c r="V64" s="13"/>
      <c r="W64" s="13"/>
      <c r="X64" s="13"/>
      <c r="Y64" s="13"/>
      <c r="Z64" s="13"/>
    </row>
    <row r="65">
      <c r="A65" s="13" t="str">
        <f>IFERROR(__xludf.DUMMYFUNCTION("""COMPUTED_VALUE"""),"CUST4164")</f>
        <v>CUST4164</v>
      </c>
      <c r="B65" s="13">
        <f>SUMIFS('Order Data'!$D$2:$D$1001,'Order Data'!$B$2:$B$1001,A65)</f>
        <v>190</v>
      </c>
      <c r="C65" s="13">
        <f>COUNTIFS('Order Data'!$B$2:$B$1001,A65)</f>
        <v>2</v>
      </c>
      <c r="D65" s="13">
        <f>VLOOKUP(A65,'Order Frequency'!$A$3:$E$160,5,false)</f>
        <v>98</v>
      </c>
      <c r="E65" s="13">
        <f>VLOOKUP(A65,'Spending Power'!$A$3:$D$160,4,false)</f>
        <v>110</v>
      </c>
      <c r="F65" s="13">
        <f>VLOOKUP(A65,'Recency Analysis'!$A$3:$D$160,4,false)</f>
        <v>62</v>
      </c>
      <c r="G65" s="32">
        <f t="shared" si="1"/>
        <v>90</v>
      </c>
      <c r="H65" s="13">
        <f t="shared" si="2"/>
        <v>95</v>
      </c>
      <c r="I65" s="13" t="str">
        <f t="shared" si="3"/>
        <v>Basic Customer</v>
      </c>
      <c r="J65" s="13"/>
      <c r="K65" s="13"/>
      <c r="L65" s="13"/>
      <c r="M65" s="13"/>
      <c r="N65" s="13"/>
      <c r="O65" s="13"/>
      <c r="P65" s="13"/>
      <c r="Q65" s="13"/>
      <c r="R65" s="13"/>
      <c r="S65" s="13"/>
      <c r="T65" s="13"/>
      <c r="U65" s="13"/>
      <c r="V65" s="13"/>
      <c r="W65" s="13"/>
      <c r="X65" s="13"/>
      <c r="Y65" s="13"/>
      <c r="Z65" s="13"/>
    </row>
    <row r="66">
      <c r="A66" s="13" t="str">
        <f>IFERROR(__xludf.DUMMYFUNCTION("""COMPUTED_VALUE"""),"CUST9821")</f>
        <v>CUST9821</v>
      </c>
      <c r="B66" s="13">
        <f>SUMIFS('Order Data'!$D$2:$D$1001,'Order Data'!$B$2:$B$1001,A66)</f>
        <v>182.5</v>
      </c>
      <c r="C66" s="13">
        <f>COUNTIFS('Order Data'!$B$2:$B$1001,A66)</f>
        <v>2</v>
      </c>
      <c r="D66" s="13">
        <f>VLOOKUP(A66,'Order Frequency'!$A$3:$E$160,5,false)</f>
        <v>98</v>
      </c>
      <c r="E66" s="13">
        <f>VLOOKUP(A66,'Spending Power'!$A$3:$D$160,4,false)</f>
        <v>118</v>
      </c>
      <c r="F66" s="13">
        <f>VLOOKUP(A66,'Recency Analysis'!$A$3:$D$160,4,false)</f>
        <v>62</v>
      </c>
      <c r="G66" s="32">
        <f t="shared" si="1"/>
        <v>92.66666667</v>
      </c>
      <c r="H66" s="13">
        <f t="shared" si="2"/>
        <v>96</v>
      </c>
      <c r="I66" s="13" t="str">
        <f t="shared" si="3"/>
        <v>Basic Customer</v>
      </c>
      <c r="J66" s="13"/>
      <c r="K66" s="13"/>
      <c r="L66" s="13"/>
      <c r="M66" s="13"/>
      <c r="N66" s="13"/>
      <c r="O66" s="13"/>
      <c r="P66" s="13"/>
      <c r="Q66" s="13"/>
      <c r="R66" s="13"/>
      <c r="S66" s="13"/>
      <c r="T66" s="13"/>
      <c r="U66" s="13"/>
      <c r="V66" s="13"/>
      <c r="W66" s="13"/>
      <c r="X66" s="13"/>
      <c r="Y66" s="13"/>
      <c r="Z66" s="13"/>
    </row>
    <row r="67">
      <c r="A67" s="13" t="str">
        <f>IFERROR(__xludf.DUMMYFUNCTION("""COMPUTED_VALUE"""),"CUST8135")</f>
        <v>CUST8135</v>
      </c>
      <c r="B67" s="13">
        <f>SUMIFS('Order Data'!$D$2:$D$1001,'Order Data'!$B$2:$B$1001,A67)</f>
        <v>325</v>
      </c>
      <c r="C67" s="13">
        <f>COUNTIFS('Order Data'!$B$2:$B$1001,A67)</f>
        <v>2</v>
      </c>
      <c r="D67" s="13">
        <f>VLOOKUP(A67,'Order Frequency'!$A$3:$E$160,5,false)</f>
        <v>98</v>
      </c>
      <c r="E67" s="13">
        <f>VLOOKUP(A67,'Spending Power'!$A$3:$D$160,4,false)</f>
        <v>93</v>
      </c>
      <c r="F67" s="13">
        <f>VLOOKUP(A67,'Recency Analysis'!$A$3:$D$160,4,false)</f>
        <v>62</v>
      </c>
      <c r="G67" s="32">
        <f t="shared" si="1"/>
        <v>84.33333333</v>
      </c>
      <c r="H67" s="13">
        <f t="shared" si="2"/>
        <v>88</v>
      </c>
      <c r="I67" s="13" t="str">
        <f t="shared" si="3"/>
        <v>Basic Customer</v>
      </c>
      <c r="J67" s="13"/>
      <c r="K67" s="13"/>
      <c r="L67" s="13"/>
      <c r="M67" s="13"/>
      <c r="N67" s="13"/>
      <c r="O67" s="13"/>
      <c r="P67" s="13"/>
      <c r="Q67" s="13"/>
      <c r="R67" s="13"/>
      <c r="S67" s="13"/>
      <c r="T67" s="13"/>
      <c r="U67" s="13"/>
      <c r="V67" s="13"/>
      <c r="W67" s="13"/>
      <c r="X67" s="13"/>
      <c r="Y67" s="13"/>
      <c r="Z67" s="13"/>
    </row>
    <row r="68">
      <c r="A68" s="13" t="str">
        <f>IFERROR(__xludf.DUMMYFUNCTION("""COMPUTED_VALUE"""),"CUST3846")</f>
        <v>CUST3846</v>
      </c>
      <c r="B68" s="13">
        <f>SUMIFS('Order Data'!$D$2:$D$1001,'Order Data'!$B$2:$B$1001,A68)</f>
        <v>300</v>
      </c>
      <c r="C68" s="13">
        <f>COUNTIFS('Order Data'!$B$2:$B$1001,A68)</f>
        <v>2</v>
      </c>
      <c r="D68" s="13">
        <f>VLOOKUP(A68,'Order Frequency'!$A$3:$E$160,5,false)</f>
        <v>98</v>
      </c>
      <c r="E68" s="13">
        <f>VLOOKUP(A68,'Spending Power'!$A$3:$D$160,4,false)</f>
        <v>96</v>
      </c>
      <c r="F68" s="13">
        <f>VLOOKUP(A68,'Recency Analysis'!$A$3:$D$160,4,false)</f>
        <v>62</v>
      </c>
      <c r="G68" s="32">
        <f t="shared" si="1"/>
        <v>85.33333333</v>
      </c>
      <c r="H68" s="13">
        <f t="shared" si="2"/>
        <v>89</v>
      </c>
      <c r="I68" s="13" t="str">
        <f t="shared" si="3"/>
        <v>Basic Customer</v>
      </c>
      <c r="J68" s="13"/>
      <c r="K68" s="13"/>
      <c r="L68" s="13"/>
      <c r="M68" s="13"/>
      <c r="N68" s="13"/>
      <c r="O68" s="13"/>
      <c r="P68" s="13"/>
      <c r="Q68" s="13"/>
      <c r="R68" s="13"/>
      <c r="S68" s="13"/>
      <c r="T68" s="13"/>
      <c r="U68" s="13"/>
      <c r="V68" s="13"/>
      <c r="W68" s="13"/>
      <c r="X68" s="13"/>
      <c r="Y68" s="13"/>
      <c r="Z68" s="13"/>
    </row>
    <row r="69">
      <c r="A69" s="13" t="str">
        <f>IFERROR(__xludf.DUMMYFUNCTION("""COMPUTED_VALUE"""),"CUST8105")</f>
        <v>CUST8105</v>
      </c>
      <c r="B69" s="13">
        <f>SUMIFS('Order Data'!$D$2:$D$1001,'Order Data'!$B$2:$B$1001,A69)</f>
        <v>1972.5</v>
      </c>
      <c r="C69" s="13">
        <f>COUNTIFS('Order Data'!$B$2:$B$1001,A69)</f>
        <v>10</v>
      </c>
      <c r="D69" s="13">
        <f>VLOOKUP(A69,'Order Frequency'!$A$3:$E$160,5,false)</f>
        <v>39</v>
      </c>
      <c r="E69" s="13">
        <f>VLOOKUP(A69,'Spending Power'!$A$3:$D$160,4,false)</f>
        <v>18</v>
      </c>
      <c r="F69" s="13">
        <f>VLOOKUP(A69,'Recency Analysis'!$A$3:$D$160,4,false)</f>
        <v>62</v>
      </c>
      <c r="G69" s="32">
        <f t="shared" si="1"/>
        <v>39.66666667</v>
      </c>
      <c r="H69" s="13">
        <f t="shared" si="2"/>
        <v>33</v>
      </c>
      <c r="I69" s="13" t="str">
        <f t="shared" si="3"/>
        <v>Basic Customer</v>
      </c>
      <c r="J69" s="13"/>
      <c r="K69" s="13"/>
      <c r="L69" s="13"/>
      <c r="M69" s="13"/>
      <c r="N69" s="13"/>
      <c r="O69" s="13"/>
      <c r="P69" s="13"/>
      <c r="Q69" s="13"/>
      <c r="R69" s="13"/>
      <c r="S69" s="13"/>
      <c r="T69" s="13"/>
      <c r="U69" s="13"/>
      <c r="V69" s="13"/>
      <c r="W69" s="13"/>
      <c r="X69" s="13"/>
      <c r="Y69" s="13"/>
      <c r="Z69" s="13"/>
    </row>
    <row r="70">
      <c r="A70" s="13" t="str">
        <f>IFERROR(__xludf.DUMMYFUNCTION("""COMPUTED_VALUE"""),"CUST4729")</f>
        <v>CUST4729</v>
      </c>
      <c r="B70" s="13">
        <f>SUMIFS('Order Data'!$D$2:$D$1001,'Order Data'!$B$2:$B$1001,A70)</f>
        <v>492.5</v>
      </c>
      <c r="C70" s="13">
        <f>COUNTIFS('Order Data'!$B$2:$B$1001,A70)</f>
        <v>4</v>
      </c>
      <c r="D70" s="13">
        <f>VLOOKUP(A70,'Order Frequency'!$A$3:$E$160,5,false)</f>
        <v>70</v>
      </c>
      <c r="E70" s="13">
        <f>VLOOKUP(A70,'Spending Power'!$A$3:$D$160,4,false)</f>
        <v>78</v>
      </c>
      <c r="F70" s="13">
        <f>VLOOKUP(A70,'Recency Analysis'!$A$3:$D$160,4,false)</f>
        <v>62</v>
      </c>
      <c r="G70" s="32">
        <f t="shared" si="1"/>
        <v>70</v>
      </c>
      <c r="H70" s="13">
        <f t="shared" si="2"/>
        <v>72</v>
      </c>
      <c r="I70" s="13" t="str">
        <f t="shared" si="3"/>
        <v>Basic Customer</v>
      </c>
      <c r="J70" s="13"/>
      <c r="K70" s="13"/>
      <c r="L70" s="13"/>
      <c r="M70" s="13"/>
      <c r="N70" s="13"/>
      <c r="O70" s="13"/>
      <c r="P70" s="13"/>
      <c r="Q70" s="13"/>
      <c r="R70" s="13"/>
      <c r="S70" s="13"/>
      <c r="T70" s="13"/>
      <c r="U70" s="13"/>
      <c r="V70" s="13"/>
      <c r="W70" s="13"/>
      <c r="X70" s="13"/>
      <c r="Y70" s="13"/>
      <c r="Z70" s="13"/>
    </row>
    <row r="71">
      <c r="A71" s="13" t="str">
        <f>IFERROR(__xludf.DUMMYFUNCTION("""COMPUTED_VALUE"""),"CUST8381")</f>
        <v>CUST8381</v>
      </c>
      <c r="B71" s="13">
        <f>SUMIFS('Order Data'!$D$2:$D$1001,'Order Data'!$B$2:$B$1001,A71)</f>
        <v>585</v>
      </c>
      <c r="C71" s="13">
        <f>COUNTIFS('Order Data'!$B$2:$B$1001,A71)</f>
        <v>4</v>
      </c>
      <c r="D71" s="13">
        <f>VLOOKUP(A71,'Order Frequency'!$A$3:$E$160,5,false)</f>
        <v>70</v>
      </c>
      <c r="E71" s="13">
        <f>VLOOKUP(A71,'Spending Power'!$A$3:$D$160,4,false)</f>
        <v>73</v>
      </c>
      <c r="F71" s="13">
        <f>VLOOKUP(A71,'Recency Analysis'!$A$3:$D$160,4,false)</f>
        <v>62</v>
      </c>
      <c r="G71" s="32">
        <f t="shared" si="1"/>
        <v>68.33333333</v>
      </c>
      <c r="H71" s="13">
        <f t="shared" si="2"/>
        <v>69</v>
      </c>
      <c r="I71" s="13" t="str">
        <f t="shared" si="3"/>
        <v>Basic Customer</v>
      </c>
      <c r="J71" s="13"/>
      <c r="K71" s="13"/>
      <c r="L71" s="13"/>
      <c r="M71" s="13"/>
      <c r="N71" s="13"/>
      <c r="O71" s="13"/>
      <c r="P71" s="13"/>
      <c r="Q71" s="13"/>
      <c r="R71" s="13"/>
      <c r="S71" s="13"/>
      <c r="T71" s="13"/>
      <c r="U71" s="13"/>
      <c r="V71" s="13"/>
      <c r="W71" s="13"/>
      <c r="X71" s="13"/>
      <c r="Y71" s="13"/>
      <c r="Z71" s="13"/>
    </row>
    <row r="72">
      <c r="A72" s="13" t="str">
        <f>IFERROR(__xludf.DUMMYFUNCTION("""COMPUTED_VALUE"""),"CUST5905")</f>
        <v>CUST5905</v>
      </c>
      <c r="B72" s="13">
        <f>SUMIFS('Order Data'!$D$2:$D$1001,'Order Data'!$B$2:$B$1001,A72)</f>
        <v>485</v>
      </c>
      <c r="C72" s="13">
        <f>COUNTIFS('Order Data'!$B$2:$B$1001,A72)</f>
        <v>5</v>
      </c>
      <c r="D72" s="13">
        <f>VLOOKUP(A72,'Order Frequency'!$A$3:$E$160,5,false)</f>
        <v>60</v>
      </c>
      <c r="E72" s="13">
        <f>VLOOKUP(A72,'Spending Power'!$A$3:$D$160,4,false)</f>
        <v>79</v>
      </c>
      <c r="F72" s="13">
        <f>VLOOKUP(A72,'Recency Analysis'!$A$3:$D$160,4,false)</f>
        <v>62</v>
      </c>
      <c r="G72" s="32">
        <f t="shared" si="1"/>
        <v>67</v>
      </c>
      <c r="H72" s="13">
        <f t="shared" si="2"/>
        <v>66</v>
      </c>
      <c r="I72" s="13" t="str">
        <f t="shared" si="3"/>
        <v>Basic Customer</v>
      </c>
      <c r="J72" s="13"/>
      <c r="K72" s="13"/>
      <c r="L72" s="13"/>
      <c r="M72" s="13"/>
      <c r="N72" s="13"/>
      <c r="O72" s="13"/>
      <c r="P72" s="13"/>
      <c r="Q72" s="13"/>
      <c r="R72" s="13"/>
      <c r="S72" s="13"/>
      <c r="T72" s="13"/>
      <c r="U72" s="13"/>
      <c r="V72" s="13"/>
      <c r="W72" s="13"/>
      <c r="X72" s="13"/>
      <c r="Y72" s="13"/>
      <c r="Z72" s="13"/>
    </row>
    <row r="73">
      <c r="A73" s="13" t="str">
        <f>IFERROR(__xludf.DUMMYFUNCTION("""COMPUTED_VALUE"""),"CUST9595")</f>
        <v>CUST9595</v>
      </c>
      <c r="B73" s="13">
        <f>SUMIFS('Order Data'!$D$2:$D$1001,'Order Data'!$B$2:$B$1001,A73)</f>
        <v>230</v>
      </c>
      <c r="C73" s="13">
        <f>COUNTIFS('Order Data'!$B$2:$B$1001,A73)</f>
        <v>3</v>
      </c>
      <c r="D73" s="13">
        <f>VLOOKUP(A73,'Order Frequency'!$A$3:$E$160,5,false)</f>
        <v>86</v>
      </c>
      <c r="E73" s="13">
        <f>VLOOKUP(A73,'Spending Power'!$A$3:$D$160,4,false)</f>
        <v>102</v>
      </c>
      <c r="F73" s="13">
        <f>VLOOKUP(A73,'Recency Analysis'!$A$3:$D$160,4,false)</f>
        <v>62</v>
      </c>
      <c r="G73" s="32">
        <f t="shared" si="1"/>
        <v>83.33333333</v>
      </c>
      <c r="H73" s="13">
        <f t="shared" si="2"/>
        <v>86</v>
      </c>
      <c r="I73" s="13" t="str">
        <f t="shared" si="3"/>
        <v>Basic Customer</v>
      </c>
      <c r="J73" s="13"/>
      <c r="K73" s="13"/>
      <c r="L73" s="13"/>
      <c r="M73" s="13"/>
      <c r="N73" s="13"/>
      <c r="O73" s="13"/>
      <c r="P73" s="13"/>
      <c r="Q73" s="13"/>
      <c r="R73" s="13"/>
      <c r="S73" s="13"/>
      <c r="T73" s="13"/>
      <c r="U73" s="13"/>
      <c r="V73" s="13"/>
      <c r="W73" s="13"/>
      <c r="X73" s="13"/>
      <c r="Y73" s="13"/>
      <c r="Z73" s="13"/>
    </row>
    <row r="74">
      <c r="A74" s="13" t="str">
        <f>IFERROR(__xludf.DUMMYFUNCTION("""COMPUTED_VALUE"""),"CUST4943")</f>
        <v>CUST4943</v>
      </c>
      <c r="B74" s="13">
        <f>SUMIFS('Order Data'!$D$2:$D$1001,'Order Data'!$B$2:$B$1001,A74)</f>
        <v>392.5</v>
      </c>
      <c r="C74" s="13">
        <f>COUNTIFS('Order Data'!$B$2:$B$1001,A74)</f>
        <v>3</v>
      </c>
      <c r="D74" s="13">
        <f>VLOOKUP(A74,'Order Frequency'!$A$3:$E$160,5,false)</f>
        <v>86</v>
      </c>
      <c r="E74" s="13">
        <f>VLOOKUP(A74,'Spending Power'!$A$3:$D$160,4,false)</f>
        <v>85</v>
      </c>
      <c r="F74" s="13">
        <f>VLOOKUP(A74,'Recency Analysis'!$A$3:$D$160,4,false)</f>
        <v>62</v>
      </c>
      <c r="G74" s="32">
        <f t="shared" si="1"/>
        <v>77.66666667</v>
      </c>
      <c r="H74" s="13">
        <f t="shared" si="2"/>
        <v>80</v>
      </c>
      <c r="I74" s="13" t="str">
        <f t="shared" si="3"/>
        <v>Basic Customer</v>
      </c>
      <c r="J74" s="13"/>
      <c r="K74" s="13"/>
      <c r="L74" s="13"/>
      <c r="M74" s="13"/>
      <c r="N74" s="13"/>
      <c r="O74" s="13"/>
      <c r="P74" s="13"/>
      <c r="Q74" s="13"/>
      <c r="R74" s="13"/>
      <c r="S74" s="13"/>
      <c r="T74" s="13"/>
      <c r="U74" s="13"/>
      <c r="V74" s="13"/>
      <c r="W74" s="13"/>
      <c r="X74" s="13"/>
      <c r="Y74" s="13"/>
      <c r="Z74" s="13"/>
    </row>
    <row r="75">
      <c r="A75" s="13" t="str">
        <f>IFERROR(__xludf.DUMMYFUNCTION("""COMPUTED_VALUE"""),"CUST8848")</f>
        <v>CUST8848</v>
      </c>
      <c r="B75" s="13">
        <f>SUMIFS('Order Data'!$D$2:$D$1001,'Order Data'!$B$2:$B$1001,A75)</f>
        <v>410</v>
      </c>
      <c r="C75" s="13">
        <f>COUNTIFS('Order Data'!$B$2:$B$1001,A75)</f>
        <v>3</v>
      </c>
      <c r="D75" s="13">
        <f>VLOOKUP(A75,'Order Frequency'!$A$3:$E$160,5,false)</f>
        <v>86</v>
      </c>
      <c r="E75" s="13">
        <f>VLOOKUP(A75,'Spending Power'!$A$3:$D$160,4,false)</f>
        <v>81</v>
      </c>
      <c r="F75" s="13">
        <f>VLOOKUP(A75,'Recency Analysis'!$A$3:$D$160,4,false)</f>
        <v>73</v>
      </c>
      <c r="G75" s="32">
        <f t="shared" si="1"/>
        <v>80</v>
      </c>
      <c r="H75" s="13">
        <f t="shared" si="2"/>
        <v>84</v>
      </c>
      <c r="I75" s="13" t="str">
        <f t="shared" si="3"/>
        <v>Basic Customer</v>
      </c>
      <c r="J75" s="13"/>
      <c r="K75" s="13"/>
      <c r="L75" s="13"/>
      <c r="M75" s="13"/>
      <c r="N75" s="13"/>
      <c r="O75" s="13"/>
      <c r="P75" s="13"/>
      <c r="Q75" s="13"/>
      <c r="R75" s="13"/>
      <c r="S75" s="13"/>
      <c r="T75" s="13"/>
      <c r="U75" s="13"/>
      <c r="V75" s="13"/>
      <c r="W75" s="13"/>
      <c r="X75" s="13"/>
      <c r="Y75" s="13"/>
      <c r="Z75" s="13"/>
    </row>
    <row r="76">
      <c r="A76" s="13" t="str">
        <f>IFERROR(__xludf.DUMMYFUNCTION("""COMPUTED_VALUE"""),"CUST4291")</f>
        <v>CUST4291</v>
      </c>
      <c r="B76" s="13">
        <f>SUMIFS('Order Data'!$D$2:$D$1001,'Order Data'!$B$2:$B$1001,A76)</f>
        <v>400</v>
      </c>
      <c r="C76" s="13">
        <f>COUNTIFS('Order Data'!$B$2:$B$1001,A76)</f>
        <v>4</v>
      </c>
      <c r="D76" s="13">
        <f>VLOOKUP(A76,'Order Frequency'!$A$3:$E$160,5,false)</f>
        <v>70</v>
      </c>
      <c r="E76" s="13">
        <f>VLOOKUP(A76,'Spending Power'!$A$3:$D$160,4,false)</f>
        <v>83</v>
      </c>
      <c r="F76" s="13">
        <f>VLOOKUP(A76,'Recency Analysis'!$A$3:$D$160,4,false)</f>
        <v>73</v>
      </c>
      <c r="G76" s="32">
        <f t="shared" si="1"/>
        <v>75.33333333</v>
      </c>
      <c r="H76" s="13">
        <f t="shared" si="2"/>
        <v>78</v>
      </c>
      <c r="I76" s="13" t="str">
        <f t="shared" si="3"/>
        <v>Basic Customer</v>
      </c>
      <c r="J76" s="13"/>
      <c r="K76" s="13"/>
      <c r="L76" s="13"/>
      <c r="M76" s="13"/>
      <c r="N76" s="13"/>
      <c r="O76" s="13"/>
      <c r="P76" s="13"/>
      <c r="Q76" s="13"/>
      <c r="R76" s="13"/>
      <c r="S76" s="13"/>
      <c r="T76" s="13"/>
      <c r="U76" s="13"/>
      <c r="V76" s="13"/>
      <c r="W76" s="13"/>
      <c r="X76" s="13"/>
      <c r="Y76" s="13"/>
      <c r="Z76" s="13"/>
    </row>
    <row r="77">
      <c r="A77" s="13" t="str">
        <f>IFERROR(__xludf.DUMMYFUNCTION("""COMPUTED_VALUE"""),"CUST8311")</f>
        <v>CUST8311</v>
      </c>
      <c r="B77" s="13">
        <f>SUMIFS('Order Data'!$D$2:$D$1001,'Order Data'!$B$2:$B$1001,A77)</f>
        <v>615</v>
      </c>
      <c r="C77" s="13">
        <f>COUNTIFS('Order Data'!$B$2:$B$1001,A77)</f>
        <v>4</v>
      </c>
      <c r="D77" s="13">
        <f>VLOOKUP(A77,'Order Frequency'!$A$3:$E$160,5,false)</f>
        <v>70</v>
      </c>
      <c r="E77" s="13">
        <f>VLOOKUP(A77,'Spending Power'!$A$3:$D$160,4,false)</f>
        <v>71</v>
      </c>
      <c r="F77" s="13">
        <f>VLOOKUP(A77,'Recency Analysis'!$A$3:$D$160,4,false)</f>
        <v>73</v>
      </c>
      <c r="G77" s="32">
        <f t="shared" si="1"/>
        <v>71.33333333</v>
      </c>
      <c r="H77" s="13">
        <f t="shared" si="2"/>
        <v>74</v>
      </c>
      <c r="I77" s="13" t="str">
        <f t="shared" si="3"/>
        <v>Basic Customer</v>
      </c>
      <c r="J77" s="13"/>
      <c r="K77" s="13"/>
      <c r="L77" s="13"/>
      <c r="M77" s="13"/>
      <c r="N77" s="13"/>
      <c r="O77" s="13"/>
      <c r="P77" s="13"/>
      <c r="Q77" s="13"/>
      <c r="R77" s="13"/>
      <c r="S77" s="13"/>
      <c r="T77" s="13"/>
      <c r="U77" s="13"/>
      <c r="V77" s="13"/>
      <c r="W77" s="13"/>
      <c r="X77" s="13"/>
      <c r="Y77" s="13"/>
      <c r="Z77" s="13"/>
    </row>
    <row r="78">
      <c r="A78" s="13" t="str">
        <f>IFERROR(__xludf.DUMMYFUNCTION("""COMPUTED_VALUE"""),"CUST1193")</f>
        <v>CUST1193</v>
      </c>
      <c r="B78" s="13">
        <f>SUMIFS('Order Data'!$D$2:$D$1001,'Order Data'!$B$2:$B$1001,A78)</f>
        <v>522.5</v>
      </c>
      <c r="C78" s="13">
        <f>COUNTIFS('Order Data'!$B$2:$B$1001,A78)</f>
        <v>4</v>
      </c>
      <c r="D78" s="13">
        <f>VLOOKUP(A78,'Order Frequency'!$A$3:$E$160,5,false)</f>
        <v>70</v>
      </c>
      <c r="E78" s="13">
        <f>VLOOKUP(A78,'Spending Power'!$A$3:$D$160,4,false)</f>
        <v>76</v>
      </c>
      <c r="F78" s="13">
        <f>VLOOKUP(A78,'Recency Analysis'!$A$3:$D$160,4,false)</f>
        <v>73</v>
      </c>
      <c r="G78" s="32">
        <f t="shared" si="1"/>
        <v>73</v>
      </c>
      <c r="H78" s="13">
        <f t="shared" si="2"/>
        <v>77</v>
      </c>
      <c r="I78" s="13" t="str">
        <f t="shared" si="3"/>
        <v>Basic Customer</v>
      </c>
      <c r="J78" s="13"/>
      <c r="K78" s="13"/>
      <c r="L78" s="13"/>
      <c r="M78" s="13"/>
      <c r="N78" s="13"/>
      <c r="O78" s="13"/>
      <c r="P78" s="13"/>
      <c r="Q78" s="13"/>
      <c r="R78" s="13"/>
      <c r="S78" s="13"/>
      <c r="T78" s="13"/>
      <c r="U78" s="13"/>
      <c r="V78" s="13"/>
      <c r="W78" s="13"/>
      <c r="X78" s="13"/>
      <c r="Y78" s="13"/>
      <c r="Z78" s="13"/>
    </row>
    <row r="79">
      <c r="A79" s="13" t="str">
        <f>IFERROR(__xludf.DUMMYFUNCTION("""COMPUTED_VALUE"""),"CUST3938")</f>
        <v>CUST3938</v>
      </c>
      <c r="B79" s="13">
        <f>SUMIFS('Order Data'!$D$2:$D$1001,'Order Data'!$B$2:$B$1001,A79)</f>
        <v>145</v>
      </c>
      <c r="C79" s="13">
        <f>COUNTIFS('Order Data'!$B$2:$B$1001,A79)</f>
        <v>2</v>
      </c>
      <c r="D79" s="13">
        <f>VLOOKUP(A79,'Order Frequency'!$A$3:$E$160,5,false)</f>
        <v>98</v>
      </c>
      <c r="E79" s="13">
        <f>VLOOKUP(A79,'Spending Power'!$A$3:$D$160,4,false)</f>
        <v>128</v>
      </c>
      <c r="F79" s="13">
        <f>VLOOKUP(A79,'Recency Analysis'!$A$3:$D$160,4,false)</f>
        <v>73</v>
      </c>
      <c r="G79" s="32">
        <f t="shared" si="1"/>
        <v>99.66666667</v>
      </c>
      <c r="H79" s="13">
        <f t="shared" si="2"/>
        <v>108</v>
      </c>
      <c r="I79" s="13" t="str">
        <f t="shared" si="3"/>
        <v>Basic Customer</v>
      </c>
      <c r="J79" s="13"/>
      <c r="K79" s="13"/>
      <c r="L79" s="13"/>
      <c r="M79" s="13"/>
      <c r="N79" s="13"/>
      <c r="O79" s="13"/>
      <c r="P79" s="13"/>
      <c r="Q79" s="13"/>
      <c r="R79" s="13"/>
      <c r="S79" s="13"/>
      <c r="T79" s="13"/>
      <c r="U79" s="13"/>
      <c r="V79" s="13"/>
      <c r="W79" s="13"/>
      <c r="X79" s="13"/>
      <c r="Y79" s="13"/>
      <c r="Z79" s="13"/>
    </row>
    <row r="80">
      <c r="A80" s="13" t="str">
        <f>IFERROR(__xludf.DUMMYFUNCTION("""COMPUTED_VALUE"""),"CUST4804")</f>
        <v>CUST4804</v>
      </c>
      <c r="B80" s="13">
        <f>SUMIFS('Order Data'!$D$2:$D$1001,'Order Data'!$B$2:$B$1001,A80)</f>
        <v>212.5</v>
      </c>
      <c r="C80" s="13">
        <f>COUNTIFS('Order Data'!$B$2:$B$1001,A80)</f>
        <v>3</v>
      </c>
      <c r="D80" s="13">
        <f>VLOOKUP(A80,'Order Frequency'!$A$3:$E$160,5,false)</f>
        <v>86</v>
      </c>
      <c r="E80" s="13">
        <f>VLOOKUP(A80,'Spending Power'!$A$3:$D$160,4,false)</f>
        <v>103</v>
      </c>
      <c r="F80" s="13">
        <f>VLOOKUP(A80,'Recency Analysis'!$A$3:$D$160,4,false)</f>
        <v>78</v>
      </c>
      <c r="G80" s="32">
        <f t="shared" si="1"/>
        <v>89</v>
      </c>
      <c r="H80" s="13">
        <f t="shared" si="2"/>
        <v>93</v>
      </c>
      <c r="I80" s="13" t="str">
        <f t="shared" si="3"/>
        <v>Basic Customer</v>
      </c>
      <c r="J80" s="13"/>
      <c r="K80" s="13"/>
      <c r="L80" s="13"/>
      <c r="M80" s="13"/>
      <c r="N80" s="13"/>
      <c r="O80" s="13"/>
      <c r="P80" s="13"/>
      <c r="Q80" s="13"/>
      <c r="R80" s="13"/>
      <c r="S80" s="13"/>
      <c r="T80" s="13"/>
      <c r="U80" s="13"/>
      <c r="V80" s="13"/>
      <c r="W80" s="13"/>
      <c r="X80" s="13"/>
      <c r="Y80" s="13"/>
      <c r="Z80" s="13"/>
    </row>
    <row r="81">
      <c r="A81" s="13" t="str">
        <f>IFERROR(__xludf.DUMMYFUNCTION("""COMPUTED_VALUE"""),"CUST5067")</f>
        <v>CUST5067</v>
      </c>
      <c r="B81" s="13">
        <f>SUMIFS('Order Data'!$D$2:$D$1001,'Order Data'!$B$2:$B$1001,A81)</f>
        <v>1532.5</v>
      </c>
      <c r="C81" s="13">
        <f>COUNTIFS('Order Data'!$B$2:$B$1001,A81)</f>
        <v>10</v>
      </c>
      <c r="D81" s="13">
        <f>VLOOKUP(A81,'Order Frequency'!$A$3:$E$160,5,false)</f>
        <v>39</v>
      </c>
      <c r="E81" s="13">
        <f>VLOOKUP(A81,'Spending Power'!$A$3:$D$160,4,false)</f>
        <v>27</v>
      </c>
      <c r="F81" s="13">
        <f>VLOOKUP(A81,'Recency Analysis'!$A$3:$D$160,4,false)</f>
        <v>78</v>
      </c>
      <c r="G81" s="32">
        <f t="shared" si="1"/>
        <v>48</v>
      </c>
      <c r="H81" s="13">
        <f t="shared" si="2"/>
        <v>44</v>
      </c>
      <c r="I81" s="13" t="str">
        <f t="shared" si="3"/>
        <v>Basic Customer</v>
      </c>
      <c r="J81" s="13"/>
      <c r="K81" s="13"/>
      <c r="L81" s="13"/>
      <c r="M81" s="13"/>
      <c r="N81" s="13"/>
      <c r="O81" s="13"/>
      <c r="P81" s="13"/>
      <c r="Q81" s="13"/>
      <c r="R81" s="13"/>
      <c r="S81" s="13"/>
      <c r="T81" s="13"/>
      <c r="U81" s="13"/>
      <c r="V81" s="13"/>
      <c r="W81" s="13"/>
      <c r="X81" s="13"/>
      <c r="Y81" s="13"/>
      <c r="Z81" s="13"/>
    </row>
    <row r="82">
      <c r="A82" s="13" t="str">
        <f>IFERROR(__xludf.DUMMYFUNCTION("""COMPUTED_VALUE"""),"CUST6549")</f>
        <v>CUST6549</v>
      </c>
      <c r="B82" s="13">
        <f>SUMIFS('Order Data'!$D$2:$D$1001,'Order Data'!$B$2:$B$1001,A82)</f>
        <v>1242.5</v>
      </c>
      <c r="C82" s="13">
        <f>COUNTIFS('Order Data'!$B$2:$B$1001,A82)</f>
        <v>13</v>
      </c>
      <c r="D82" s="13">
        <f>VLOOKUP(A82,'Order Frequency'!$A$3:$E$160,5,false)</f>
        <v>18</v>
      </c>
      <c r="E82" s="13">
        <f>VLOOKUP(A82,'Spending Power'!$A$3:$D$160,4,false)</f>
        <v>44</v>
      </c>
      <c r="F82" s="13">
        <f>VLOOKUP(A82,'Recency Analysis'!$A$3:$D$160,4,false)</f>
        <v>78</v>
      </c>
      <c r="G82" s="32">
        <f t="shared" si="1"/>
        <v>46.66666667</v>
      </c>
      <c r="H82" s="13">
        <f t="shared" si="2"/>
        <v>43</v>
      </c>
      <c r="I82" s="13" t="str">
        <f t="shared" si="3"/>
        <v>Basic Customer</v>
      </c>
      <c r="J82" s="13"/>
      <c r="K82" s="13"/>
      <c r="L82" s="13"/>
      <c r="M82" s="13"/>
      <c r="N82" s="13"/>
      <c r="O82" s="13"/>
      <c r="P82" s="13"/>
      <c r="Q82" s="13"/>
      <c r="R82" s="13"/>
      <c r="S82" s="13"/>
      <c r="T82" s="13"/>
      <c r="U82" s="13"/>
      <c r="V82" s="13"/>
      <c r="W82" s="13"/>
      <c r="X82" s="13"/>
      <c r="Y82" s="13"/>
      <c r="Z82" s="13"/>
    </row>
    <row r="83">
      <c r="A83" s="13" t="str">
        <f>IFERROR(__xludf.DUMMYFUNCTION("""COMPUTED_VALUE"""),"CUST4510")</f>
        <v>CUST4510</v>
      </c>
      <c r="B83" s="13">
        <f>SUMIFS('Order Data'!$D$2:$D$1001,'Order Data'!$B$2:$B$1001,A83)</f>
        <v>265</v>
      </c>
      <c r="C83" s="13">
        <f>COUNTIFS('Order Data'!$B$2:$B$1001,A83)</f>
        <v>2</v>
      </c>
      <c r="D83" s="13">
        <f>VLOOKUP(A83,'Order Frequency'!$A$3:$E$160,5,false)</f>
        <v>98</v>
      </c>
      <c r="E83" s="13">
        <f>VLOOKUP(A83,'Spending Power'!$A$3:$D$160,4,false)</f>
        <v>100</v>
      </c>
      <c r="F83" s="13">
        <f>VLOOKUP(A83,'Recency Analysis'!$A$3:$D$160,4,false)</f>
        <v>81</v>
      </c>
      <c r="G83" s="32">
        <f t="shared" si="1"/>
        <v>93</v>
      </c>
      <c r="H83" s="13">
        <f t="shared" si="2"/>
        <v>97</v>
      </c>
      <c r="I83" s="13" t="str">
        <f t="shared" si="3"/>
        <v>Basic Customer</v>
      </c>
      <c r="J83" s="13"/>
      <c r="K83" s="13"/>
      <c r="L83" s="13"/>
      <c r="M83" s="13"/>
      <c r="N83" s="13"/>
      <c r="O83" s="13"/>
      <c r="P83" s="13"/>
      <c r="Q83" s="13"/>
      <c r="R83" s="13"/>
      <c r="S83" s="13"/>
      <c r="T83" s="13"/>
      <c r="U83" s="13"/>
      <c r="V83" s="13"/>
      <c r="W83" s="13"/>
      <c r="X83" s="13"/>
      <c r="Y83" s="13"/>
      <c r="Z83" s="13"/>
    </row>
    <row r="84">
      <c r="A84" s="13" t="str">
        <f>IFERROR(__xludf.DUMMYFUNCTION("""COMPUTED_VALUE"""),"CUST8369")</f>
        <v>CUST8369</v>
      </c>
      <c r="B84" s="13">
        <f>SUMIFS('Order Data'!$D$2:$D$1001,'Order Data'!$B$2:$B$1001,A84)</f>
        <v>737.5</v>
      </c>
      <c r="C84" s="13">
        <f>COUNTIFS('Order Data'!$B$2:$B$1001,A84)</f>
        <v>4</v>
      </c>
      <c r="D84" s="13">
        <f>VLOOKUP(A84,'Order Frequency'!$A$3:$E$160,5,false)</f>
        <v>70</v>
      </c>
      <c r="E84" s="13">
        <f>VLOOKUP(A84,'Spending Power'!$A$3:$D$160,4,false)</f>
        <v>61</v>
      </c>
      <c r="F84" s="13">
        <f>VLOOKUP(A84,'Recency Analysis'!$A$3:$D$160,4,false)</f>
        <v>81</v>
      </c>
      <c r="G84" s="32">
        <f t="shared" si="1"/>
        <v>70.66666667</v>
      </c>
      <c r="H84" s="13">
        <f t="shared" si="2"/>
        <v>73</v>
      </c>
      <c r="I84" s="13" t="str">
        <f t="shared" si="3"/>
        <v>Basic Customer</v>
      </c>
      <c r="J84" s="13"/>
      <c r="K84" s="13"/>
      <c r="L84" s="13"/>
      <c r="M84" s="13"/>
      <c r="N84" s="13"/>
      <c r="O84" s="13"/>
      <c r="P84" s="13"/>
      <c r="Q84" s="13"/>
      <c r="R84" s="13"/>
      <c r="S84" s="13"/>
      <c r="T84" s="13"/>
      <c r="U84" s="13"/>
      <c r="V84" s="13"/>
      <c r="W84" s="13"/>
      <c r="X84" s="13"/>
      <c r="Y84" s="13"/>
      <c r="Z84" s="13"/>
    </row>
    <row r="85">
      <c r="A85" s="13" t="str">
        <f>IFERROR(__xludf.DUMMYFUNCTION("""COMPUTED_VALUE"""),"CUST7322")</f>
        <v>CUST7322</v>
      </c>
      <c r="B85" s="13">
        <f>SUMIFS('Order Data'!$D$2:$D$1001,'Order Data'!$B$2:$B$1001,A85)</f>
        <v>177.5</v>
      </c>
      <c r="C85" s="13">
        <f>COUNTIFS('Order Data'!$B$2:$B$1001,A85)</f>
        <v>2</v>
      </c>
      <c r="D85" s="13">
        <f>VLOOKUP(A85,'Order Frequency'!$A$3:$E$160,5,false)</f>
        <v>98</v>
      </c>
      <c r="E85" s="13">
        <f>VLOOKUP(A85,'Spending Power'!$A$3:$D$160,4,false)</f>
        <v>119</v>
      </c>
      <c r="F85" s="13">
        <f>VLOOKUP(A85,'Recency Analysis'!$A$3:$D$160,4,false)</f>
        <v>83</v>
      </c>
      <c r="G85" s="32">
        <f t="shared" si="1"/>
        <v>100</v>
      </c>
      <c r="H85" s="13">
        <f t="shared" si="2"/>
        <v>110</v>
      </c>
      <c r="I85" s="13" t="str">
        <f t="shared" si="3"/>
        <v>Basic Customer</v>
      </c>
      <c r="J85" s="13"/>
      <c r="K85" s="13"/>
      <c r="L85" s="13"/>
      <c r="M85" s="13"/>
      <c r="N85" s="13"/>
      <c r="O85" s="13"/>
      <c r="P85" s="13"/>
      <c r="Q85" s="13"/>
      <c r="R85" s="13"/>
      <c r="S85" s="13"/>
      <c r="T85" s="13"/>
      <c r="U85" s="13"/>
      <c r="V85" s="13"/>
      <c r="W85" s="13"/>
      <c r="X85" s="13"/>
      <c r="Y85" s="13"/>
      <c r="Z85" s="13"/>
    </row>
    <row r="86">
      <c r="A86" s="13" t="str">
        <f>IFERROR(__xludf.DUMMYFUNCTION("""COMPUTED_VALUE"""),"CUST4614")</f>
        <v>CUST4614</v>
      </c>
      <c r="B86" s="13">
        <f>SUMIFS('Order Data'!$D$2:$D$1001,'Order Data'!$B$2:$B$1001,A86)</f>
        <v>175</v>
      </c>
      <c r="C86" s="13">
        <f>COUNTIFS('Order Data'!$B$2:$B$1001,A86)</f>
        <v>2</v>
      </c>
      <c r="D86" s="13">
        <f>VLOOKUP(A86,'Order Frequency'!$A$3:$E$160,5,false)</f>
        <v>98</v>
      </c>
      <c r="E86" s="13">
        <f>VLOOKUP(A86,'Spending Power'!$A$3:$D$160,4,false)</f>
        <v>120</v>
      </c>
      <c r="F86" s="13">
        <f>VLOOKUP(A86,'Recency Analysis'!$A$3:$D$160,4,false)</f>
        <v>83</v>
      </c>
      <c r="G86" s="32">
        <f t="shared" si="1"/>
        <v>100.3333333</v>
      </c>
      <c r="H86" s="13">
        <f t="shared" si="2"/>
        <v>112</v>
      </c>
      <c r="I86" s="13" t="str">
        <f t="shared" si="3"/>
        <v>Basic Customer</v>
      </c>
      <c r="J86" s="13"/>
      <c r="K86" s="13"/>
      <c r="L86" s="13"/>
      <c r="M86" s="13"/>
      <c r="N86" s="13"/>
      <c r="O86" s="13"/>
      <c r="P86" s="13"/>
      <c r="Q86" s="13"/>
      <c r="R86" s="13"/>
      <c r="S86" s="13"/>
      <c r="T86" s="13"/>
      <c r="U86" s="13"/>
      <c r="V86" s="13"/>
      <c r="W86" s="13"/>
      <c r="X86" s="13"/>
      <c r="Y86" s="13"/>
      <c r="Z86" s="13"/>
    </row>
    <row r="87">
      <c r="A87" s="13" t="str">
        <f>IFERROR(__xludf.DUMMYFUNCTION("""COMPUTED_VALUE"""),"CUST9288")</f>
        <v>CUST9288</v>
      </c>
      <c r="B87" s="13">
        <f>SUMIFS('Order Data'!$D$2:$D$1001,'Order Data'!$B$2:$B$1001,A87)</f>
        <v>270</v>
      </c>
      <c r="C87" s="13">
        <f>COUNTIFS('Order Data'!$B$2:$B$1001,A87)</f>
        <v>2</v>
      </c>
      <c r="D87" s="13">
        <f>VLOOKUP(A87,'Order Frequency'!$A$3:$E$160,5,false)</f>
        <v>98</v>
      </c>
      <c r="E87" s="13">
        <f>VLOOKUP(A87,'Spending Power'!$A$3:$D$160,4,false)</f>
        <v>99</v>
      </c>
      <c r="F87" s="13">
        <f>VLOOKUP(A87,'Recency Analysis'!$A$3:$D$160,4,false)</f>
        <v>83</v>
      </c>
      <c r="G87" s="32">
        <f t="shared" si="1"/>
        <v>93.33333333</v>
      </c>
      <c r="H87" s="13">
        <f t="shared" si="2"/>
        <v>100</v>
      </c>
      <c r="I87" s="13" t="str">
        <f t="shared" si="3"/>
        <v>Basic Customer</v>
      </c>
      <c r="J87" s="13"/>
      <c r="K87" s="13"/>
      <c r="L87" s="13"/>
      <c r="M87" s="13"/>
      <c r="N87" s="13"/>
      <c r="O87" s="13"/>
      <c r="P87" s="13"/>
      <c r="Q87" s="13"/>
      <c r="R87" s="13"/>
      <c r="S87" s="13"/>
      <c r="T87" s="13"/>
      <c r="U87" s="13"/>
      <c r="V87" s="13"/>
      <c r="W87" s="13"/>
      <c r="X87" s="13"/>
      <c r="Y87" s="13"/>
      <c r="Z87" s="13"/>
    </row>
    <row r="88">
      <c r="A88" s="13" t="str">
        <f>IFERROR(__xludf.DUMMYFUNCTION("""COMPUTED_VALUE"""),"CUST7753")</f>
        <v>CUST7753</v>
      </c>
      <c r="B88" s="13">
        <f>SUMIFS('Order Data'!$D$2:$D$1001,'Order Data'!$B$2:$B$1001,A88)</f>
        <v>285</v>
      </c>
      <c r="C88" s="13">
        <f>COUNTIFS('Order Data'!$B$2:$B$1001,A88)</f>
        <v>2</v>
      </c>
      <c r="D88" s="13">
        <f>VLOOKUP(A88,'Order Frequency'!$A$3:$E$160,5,false)</f>
        <v>98</v>
      </c>
      <c r="E88" s="13">
        <f>VLOOKUP(A88,'Spending Power'!$A$3:$D$160,4,false)</f>
        <v>98</v>
      </c>
      <c r="F88" s="13">
        <f>VLOOKUP(A88,'Recency Analysis'!$A$3:$D$160,4,false)</f>
        <v>83</v>
      </c>
      <c r="G88" s="32">
        <f t="shared" si="1"/>
        <v>93</v>
      </c>
      <c r="H88" s="13">
        <f t="shared" si="2"/>
        <v>97</v>
      </c>
      <c r="I88" s="13" t="str">
        <f t="shared" si="3"/>
        <v>Basic Customer</v>
      </c>
      <c r="J88" s="13"/>
      <c r="K88" s="13"/>
      <c r="L88" s="13"/>
      <c r="M88" s="13"/>
      <c r="N88" s="13"/>
      <c r="O88" s="13"/>
      <c r="P88" s="13"/>
      <c r="Q88" s="13"/>
      <c r="R88" s="13"/>
      <c r="S88" s="13"/>
      <c r="T88" s="13"/>
      <c r="U88" s="13"/>
      <c r="V88" s="13"/>
      <c r="W88" s="13"/>
      <c r="X88" s="13"/>
      <c r="Y88" s="13"/>
      <c r="Z88" s="13"/>
    </row>
    <row r="89">
      <c r="A89" s="13" t="str">
        <f>IFERROR(__xludf.DUMMYFUNCTION("""COMPUTED_VALUE"""),"CUST5843")</f>
        <v>CUST5843</v>
      </c>
      <c r="B89" s="13">
        <f>SUMIFS('Order Data'!$D$2:$D$1001,'Order Data'!$B$2:$B$1001,A89)</f>
        <v>52.5</v>
      </c>
      <c r="C89" s="13">
        <f>COUNTIFS('Order Data'!$B$2:$B$1001,A89)</f>
        <v>1</v>
      </c>
      <c r="D89" s="13">
        <f>VLOOKUP(A89,'Order Frequency'!$A$3:$E$160,5,false)</f>
        <v>117</v>
      </c>
      <c r="E89" s="13">
        <f>VLOOKUP(A89,'Spending Power'!$A$3:$D$160,4,false)</f>
        <v>155</v>
      </c>
      <c r="F89" s="13">
        <f>VLOOKUP(A89,'Recency Analysis'!$A$3:$D$160,4,false)</f>
        <v>83</v>
      </c>
      <c r="G89" s="32">
        <f t="shared" si="1"/>
        <v>118.3333333</v>
      </c>
      <c r="H89" s="13">
        <f t="shared" si="2"/>
        <v>132</v>
      </c>
      <c r="I89" s="13" t="str">
        <f t="shared" si="3"/>
        <v>Basic Customer</v>
      </c>
      <c r="J89" s="13"/>
      <c r="K89" s="13"/>
      <c r="L89" s="13"/>
      <c r="M89" s="13"/>
      <c r="N89" s="13"/>
      <c r="O89" s="13"/>
      <c r="P89" s="13"/>
      <c r="Q89" s="13"/>
      <c r="R89" s="13"/>
      <c r="S89" s="13"/>
      <c r="T89" s="13"/>
      <c r="U89" s="13"/>
      <c r="V89" s="13"/>
      <c r="W89" s="13"/>
      <c r="X89" s="13"/>
      <c r="Y89" s="13"/>
      <c r="Z89" s="13"/>
    </row>
    <row r="90">
      <c r="A90" s="13" t="str">
        <f>IFERROR(__xludf.DUMMYFUNCTION("""COMPUTED_VALUE"""),"CUST8925")</f>
        <v>CUST8925</v>
      </c>
      <c r="B90" s="13">
        <f>SUMIFS('Order Data'!$D$2:$D$1001,'Order Data'!$B$2:$B$1001,A90)</f>
        <v>185</v>
      </c>
      <c r="C90" s="13">
        <f>COUNTIFS('Order Data'!$B$2:$B$1001,A90)</f>
        <v>1</v>
      </c>
      <c r="D90" s="13">
        <f>VLOOKUP(A90,'Order Frequency'!$A$3:$E$160,5,false)</f>
        <v>117</v>
      </c>
      <c r="E90" s="13">
        <f>VLOOKUP(A90,'Spending Power'!$A$3:$D$160,4,false)</f>
        <v>112</v>
      </c>
      <c r="F90" s="13">
        <f>VLOOKUP(A90,'Recency Analysis'!$A$3:$D$160,4,false)</f>
        <v>83</v>
      </c>
      <c r="G90" s="32">
        <f t="shared" si="1"/>
        <v>104</v>
      </c>
      <c r="H90" s="13">
        <f t="shared" si="2"/>
        <v>114</v>
      </c>
      <c r="I90" s="13" t="str">
        <f t="shared" si="3"/>
        <v>Basic Customer</v>
      </c>
      <c r="J90" s="13"/>
      <c r="K90" s="13"/>
      <c r="L90" s="13"/>
      <c r="M90" s="13"/>
      <c r="N90" s="13"/>
      <c r="O90" s="13"/>
      <c r="P90" s="13"/>
      <c r="Q90" s="13"/>
      <c r="R90" s="13"/>
      <c r="S90" s="13"/>
      <c r="T90" s="13"/>
      <c r="U90" s="13"/>
      <c r="V90" s="13"/>
      <c r="W90" s="13"/>
      <c r="X90" s="13"/>
      <c r="Y90" s="13"/>
      <c r="Z90" s="13"/>
    </row>
    <row r="91">
      <c r="A91" s="13" t="str">
        <f>IFERROR(__xludf.DUMMYFUNCTION("""COMPUTED_VALUE"""),"CUST4090")</f>
        <v>CUST4090</v>
      </c>
      <c r="B91" s="13">
        <f>SUMIFS('Order Data'!$D$2:$D$1001,'Order Data'!$B$2:$B$1001,A91)</f>
        <v>185</v>
      </c>
      <c r="C91" s="13">
        <f>COUNTIFS('Order Data'!$B$2:$B$1001,A91)</f>
        <v>2</v>
      </c>
      <c r="D91" s="13">
        <f>VLOOKUP(A91,'Order Frequency'!$A$3:$E$160,5,false)</f>
        <v>98</v>
      </c>
      <c r="E91" s="13">
        <f>VLOOKUP(A91,'Spending Power'!$A$3:$D$160,4,false)</f>
        <v>112</v>
      </c>
      <c r="F91" s="13">
        <f>VLOOKUP(A91,'Recency Analysis'!$A$3:$D$160,4,false)</f>
        <v>83</v>
      </c>
      <c r="G91" s="32">
        <f t="shared" si="1"/>
        <v>97.66666667</v>
      </c>
      <c r="H91" s="13">
        <f t="shared" si="2"/>
        <v>105</v>
      </c>
      <c r="I91" s="13" t="str">
        <f t="shared" si="3"/>
        <v>Basic Customer</v>
      </c>
      <c r="J91" s="13"/>
      <c r="K91" s="13"/>
      <c r="L91" s="13"/>
      <c r="M91" s="13"/>
      <c r="N91" s="13"/>
      <c r="O91" s="13"/>
      <c r="P91" s="13"/>
      <c r="Q91" s="13"/>
      <c r="R91" s="13"/>
      <c r="S91" s="13"/>
      <c r="T91" s="13"/>
      <c r="U91" s="13"/>
      <c r="V91" s="13"/>
      <c r="W91" s="13"/>
      <c r="X91" s="13"/>
      <c r="Y91" s="13"/>
      <c r="Z91" s="13"/>
    </row>
    <row r="92">
      <c r="A92" s="13" t="str">
        <f>IFERROR(__xludf.DUMMYFUNCTION("""COMPUTED_VALUE"""),"CUST2419")</f>
        <v>CUST2419</v>
      </c>
      <c r="B92" s="13">
        <f>SUMIFS('Order Data'!$D$2:$D$1001,'Order Data'!$B$2:$B$1001,A92)</f>
        <v>140</v>
      </c>
      <c r="C92" s="13">
        <f>COUNTIFS('Order Data'!$B$2:$B$1001,A92)</f>
        <v>1</v>
      </c>
      <c r="D92" s="13">
        <f>VLOOKUP(A92,'Order Frequency'!$A$3:$E$160,5,false)</f>
        <v>117</v>
      </c>
      <c r="E92" s="13">
        <f>VLOOKUP(A92,'Spending Power'!$A$3:$D$160,4,false)</f>
        <v>129</v>
      </c>
      <c r="F92" s="13">
        <f>VLOOKUP(A92,'Recency Analysis'!$A$3:$D$160,4,false)</f>
        <v>83</v>
      </c>
      <c r="G92" s="32">
        <f t="shared" si="1"/>
        <v>109.6666667</v>
      </c>
      <c r="H92" s="13">
        <f t="shared" si="2"/>
        <v>117</v>
      </c>
      <c r="I92" s="13" t="str">
        <f t="shared" si="3"/>
        <v>Basic Customer</v>
      </c>
      <c r="J92" s="13"/>
      <c r="K92" s="13"/>
      <c r="L92" s="13"/>
      <c r="M92" s="13"/>
      <c r="N92" s="13"/>
      <c r="O92" s="13"/>
      <c r="P92" s="13"/>
      <c r="Q92" s="13"/>
      <c r="R92" s="13"/>
      <c r="S92" s="13"/>
      <c r="T92" s="13"/>
      <c r="U92" s="13"/>
      <c r="V92" s="13"/>
      <c r="W92" s="13"/>
      <c r="X92" s="13"/>
      <c r="Y92" s="13"/>
      <c r="Z92" s="13"/>
    </row>
    <row r="93">
      <c r="A93" s="13" t="str">
        <f>IFERROR(__xludf.DUMMYFUNCTION("""COMPUTED_VALUE"""),"CUST9374")</f>
        <v>CUST9374</v>
      </c>
      <c r="B93" s="13">
        <f>SUMIFS('Order Data'!$D$2:$D$1001,'Order Data'!$B$2:$B$1001,A93)</f>
        <v>80</v>
      </c>
      <c r="C93" s="13">
        <f>COUNTIFS('Order Data'!$B$2:$B$1001,A93)</f>
        <v>1</v>
      </c>
      <c r="D93" s="13">
        <f>VLOOKUP(A93,'Order Frequency'!$A$3:$E$160,5,false)</f>
        <v>117</v>
      </c>
      <c r="E93" s="13">
        <f>VLOOKUP(A93,'Spending Power'!$A$3:$D$160,4,false)</f>
        <v>147</v>
      </c>
      <c r="F93" s="13">
        <f>VLOOKUP(A93,'Recency Analysis'!$A$3:$D$160,4,false)</f>
        <v>91</v>
      </c>
      <c r="G93" s="32">
        <f t="shared" si="1"/>
        <v>118.3333333</v>
      </c>
      <c r="H93" s="13">
        <f t="shared" si="2"/>
        <v>132</v>
      </c>
      <c r="I93" s="13" t="str">
        <f t="shared" si="3"/>
        <v>Basic Customer</v>
      </c>
      <c r="J93" s="13"/>
      <c r="K93" s="13"/>
      <c r="L93" s="13"/>
      <c r="M93" s="13"/>
      <c r="N93" s="13"/>
      <c r="O93" s="13"/>
      <c r="P93" s="13"/>
      <c r="Q93" s="13"/>
      <c r="R93" s="13"/>
      <c r="S93" s="13"/>
      <c r="T93" s="13"/>
      <c r="U93" s="13"/>
      <c r="V93" s="13"/>
      <c r="W93" s="13"/>
      <c r="X93" s="13"/>
      <c r="Y93" s="13"/>
      <c r="Z93" s="13"/>
    </row>
    <row r="94">
      <c r="A94" s="13" t="str">
        <f>IFERROR(__xludf.DUMMYFUNCTION("""COMPUTED_VALUE"""),"CUST8790")</f>
        <v>CUST8790</v>
      </c>
      <c r="B94" s="13">
        <f>SUMIFS('Order Data'!$D$2:$D$1001,'Order Data'!$B$2:$B$1001,A94)</f>
        <v>92.5</v>
      </c>
      <c r="C94" s="13">
        <f>COUNTIFS('Order Data'!$B$2:$B$1001,A94)</f>
        <v>1</v>
      </c>
      <c r="D94" s="13">
        <f>VLOOKUP(A94,'Order Frequency'!$A$3:$E$160,5,false)</f>
        <v>117</v>
      </c>
      <c r="E94" s="13">
        <f>VLOOKUP(A94,'Spending Power'!$A$3:$D$160,4,false)</f>
        <v>143</v>
      </c>
      <c r="F94" s="13">
        <f>VLOOKUP(A94,'Recency Analysis'!$A$3:$D$160,4,false)</f>
        <v>91</v>
      </c>
      <c r="G94" s="32">
        <f t="shared" si="1"/>
        <v>117</v>
      </c>
      <c r="H94" s="13">
        <f t="shared" si="2"/>
        <v>127</v>
      </c>
      <c r="I94" s="13" t="str">
        <f t="shared" si="3"/>
        <v>Basic Customer</v>
      </c>
      <c r="J94" s="13"/>
      <c r="K94" s="13"/>
      <c r="L94" s="13"/>
      <c r="M94" s="13"/>
      <c r="N94" s="13"/>
      <c r="O94" s="13"/>
      <c r="P94" s="13"/>
      <c r="Q94" s="13"/>
      <c r="R94" s="13"/>
      <c r="S94" s="13"/>
      <c r="T94" s="13"/>
      <c r="U94" s="13"/>
      <c r="V94" s="13"/>
      <c r="W94" s="13"/>
      <c r="X94" s="13"/>
      <c r="Y94" s="13"/>
      <c r="Z94" s="13"/>
    </row>
    <row r="95">
      <c r="A95" s="13" t="str">
        <f>IFERROR(__xludf.DUMMYFUNCTION("""COMPUTED_VALUE"""),"CUST5622")</f>
        <v>CUST5622</v>
      </c>
      <c r="B95" s="13">
        <f>SUMIFS('Order Data'!$D$2:$D$1001,'Order Data'!$B$2:$B$1001,A95)</f>
        <v>97.5</v>
      </c>
      <c r="C95" s="13">
        <f>COUNTIFS('Order Data'!$B$2:$B$1001,A95)</f>
        <v>1</v>
      </c>
      <c r="D95" s="13">
        <f>VLOOKUP(A95,'Order Frequency'!$A$3:$E$160,5,false)</f>
        <v>117</v>
      </c>
      <c r="E95" s="13">
        <f>VLOOKUP(A95,'Spending Power'!$A$3:$D$160,4,false)</f>
        <v>139</v>
      </c>
      <c r="F95" s="13">
        <f>VLOOKUP(A95,'Recency Analysis'!$A$3:$D$160,4,false)</f>
        <v>91</v>
      </c>
      <c r="G95" s="32">
        <f t="shared" si="1"/>
        <v>115.6666667</v>
      </c>
      <c r="H95" s="13">
        <f t="shared" si="2"/>
        <v>125</v>
      </c>
      <c r="I95" s="13" t="str">
        <f t="shared" si="3"/>
        <v>Basic Customer</v>
      </c>
      <c r="J95" s="13"/>
      <c r="K95" s="13"/>
      <c r="L95" s="13"/>
      <c r="M95" s="13"/>
      <c r="N95" s="13"/>
      <c r="O95" s="13"/>
      <c r="P95" s="13"/>
      <c r="Q95" s="13"/>
      <c r="R95" s="13"/>
      <c r="S95" s="13"/>
      <c r="T95" s="13"/>
      <c r="U95" s="13"/>
      <c r="V95" s="13"/>
      <c r="W95" s="13"/>
      <c r="X95" s="13"/>
      <c r="Y95" s="13"/>
      <c r="Z95" s="13"/>
    </row>
    <row r="96">
      <c r="A96" s="13" t="str">
        <f>IFERROR(__xludf.DUMMYFUNCTION("""COMPUTED_VALUE"""),"CUST2336")</f>
        <v>CUST2336</v>
      </c>
      <c r="B96" s="13">
        <f>SUMIFS('Order Data'!$D$2:$D$1001,'Order Data'!$B$2:$B$1001,A96)</f>
        <v>165</v>
      </c>
      <c r="C96" s="13">
        <f>COUNTIFS('Order Data'!$B$2:$B$1001,A96)</f>
        <v>1</v>
      </c>
      <c r="D96" s="13">
        <f>VLOOKUP(A96,'Order Frequency'!$A$3:$E$160,5,false)</f>
        <v>117</v>
      </c>
      <c r="E96" s="13">
        <f>VLOOKUP(A96,'Spending Power'!$A$3:$D$160,4,false)</f>
        <v>123</v>
      </c>
      <c r="F96" s="13">
        <f>VLOOKUP(A96,'Recency Analysis'!$A$3:$D$160,4,false)</f>
        <v>91</v>
      </c>
      <c r="G96" s="32">
        <f t="shared" si="1"/>
        <v>110.3333333</v>
      </c>
      <c r="H96" s="13">
        <f t="shared" si="2"/>
        <v>119</v>
      </c>
      <c r="I96" s="13" t="str">
        <f t="shared" si="3"/>
        <v>Basic Customer</v>
      </c>
      <c r="J96" s="13"/>
      <c r="K96" s="13"/>
      <c r="L96" s="13"/>
      <c r="M96" s="13"/>
      <c r="N96" s="13"/>
      <c r="O96" s="13"/>
      <c r="P96" s="13"/>
      <c r="Q96" s="13"/>
      <c r="R96" s="13"/>
      <c r="S96" s="13"/>
      <c r="T96" s="13"/>
      <c r="U96" s="13"/>
      <c r="V96" s="13"/>
      <c r="W96" s="13"/>
      <c r="X96" s="13"/>
      <c r="Y96" s="13"/>
      <c r="Z96" s="13"/>
    </row>
    <row r="97">
      <c r="A97" s="13" t="str">
        <f>IFERROR(__xludf.DUMMYFUNCTION("""COMPUTED_VALUE"""),"CUST2344")</f>
        <v>CUST2344</v>
      </c>
      <c r="B97" s="13">
        <f>SUMIFS('Order Data'!$D$2:$D$1001,'Order Data'!$B$2:$B$1001,A97)</f>
        <v>110</v>
      </c>
      <c r="C97" s="13">
        <f>COUNTIFS('Order Data'!$B$2:$B$1001,A97)</f>
        <v>1</v>
      </c>
      <c r="D97" s="13">
        <f>VLOOKUP(A97,'Order Frequency'!$A$3:$E$160,5,false)</f>
        <v>117</v>
      </c>
      <c r="E97" s="13">
        <f>VLOOKUP(A97,'Spending Power'!$A$3:$D$160,4,false)</f>
        <v>134</v>
      </c>
      <c r="F97" s="13">
        <f>VLOOKUP(A97,'Recency Analysis'!$A$3:$D$160,4,false)</f>
        <v>91</v>
      </c>
      <c r="G97" s="32">
        <f t="shared" si="1"/>
        <v>114</v>
      </c>
      <c r="H97" s="13">
        <f t="shared" si="2"/>
        <v>121</v>
      </c>
      <c r="I97" s="13" t="str">
        <f t="shared" si="3"/>
        <v>Basic Customer</v>
      </c>
      <c r="J97" s="13"/>
      <c r="K97" s="13"/>
      <c r="L97" s="13"/>
      <c r="M97" s="13"/>
      <c r="N97" s="13"/>
      <c r="O97" s="13"/>
      <c r="P97" s="13"/>
      <c r="Q97" s="13"/>
      <c r="R97" s="13"/>
      <c r="S97" s="13"/>
      <c r="T97" s="13"/>
      <c r="U97" s="13"/>
      <c r="V97" s="13"/>
      <c r="W97" s="13"/>
      <c r="X97" s="13"/>
      <c r="Y97" s="13"/>
      <c r="Z97" s="13"/>
    </row>
    <row r="98">
      <c r="A98" s="13" t="str">
        <f>IFERROR(__xludf.DUMMYFUNCTION("""COMPUTED_VALUE"""),"CUST3399")</f>
        <v>CUST3399</v>
      </c>
      <c r="B98" s="13">
        <f>SUMIFS('Order Data'!$D$2:$D$1001,'Order Data'!$B$2:$B$1001,A98)</f>
        <v>325</v>
      </c>
      <c r="C98" s="13">
        <f>COUNTIFS('Order Data'!$B$2:$B$1001,A98)</f>
        <v>2</v>
      </c>
      <c r="D98" s="13">
        <f>VLOOKUP(A98,'Order Frequency'!$A$3:$E$160,5,false)</f>
        <v>98</v>
      </c>
      <c r="E98" s="13">
        <f>VLOOKUP(A98,'Spending Power'!$A$3:$D$160,4,false)</f>
        <v>93</v>
      </c>
      <c r="F98" s="13">
        <f>VLOOKUP(A98,'Recency Analysis'!$A$3:$D$160,4,false)</f>
        <v>96</v>
      </c>
      <c r="G98" s="32">
        <f t="shared" si="1"/>
        <v>95.66666667</v>
      </c>
      <c r="H98" s="13">
        <f t="shared" si="2"/>
        <v>104</v>
      </c>
      <c r="I98" s="13" t="str">
        <f t="shared" si="3"/>
        <v>Basic Customer</v>
      </c>
      <c r="J98" s="13"/>
      <c r="K98" s="13"/>
      <c r="L98" s="13"/>
      <c r="M98" s="13"/>
      <c r="N98" s="13"/>
      <c r="O98" s="13"/>
      <c r="P98" s="13"/>
      <c r="Q98" s="13"/>
      <c r="R98" s="13"/>
      <c r="S98" s="13"/>
      <c r="T98" s="13"/>
      <c r="U98" s="13"/>
      <c r="V98" s="13"/>
      <c r="W98" s="13"/>
      <c r="X98" s="13"/>
      <c r="Y98" s="13"/>
      <c r="Z98" s="13"/>
    </row>
    <row r="99">
      <c r="A99" s="13" t="str">
        <f>IFERROR(__xludf.DUMMYFUNCTION("""COMPUTED_VALUE"""),"CUST4792")</f>
        <v>CUST4792</v>
      </c>
      <c r="B99" s="13">
        <f>SUMIFS('Order Data'!$D$2:$D$1001,'Order Data'!$B$2:$B$1001,A99)</f>
        <v>80</v>
      </c>
      <c r="C99" s="13">
        <f>COUNTIFS('Order Data'!$B$2:$B$1001,A99)</f>
        <v>1</v>
      </c>
      <c r="D99" s="13">
        <f>VLOOKUP(A99,'Order Frequency'!$A$3:$E$160,5,false)</f>
        <v>117</v>
      </c>
      <c r="E99" s="13">
        <f>VLOOKUP(A99,'Spending Power'!$A$3:$D$160,4,false)</f>
        <v>147</v>
      </c>
      <c r="F99" s="13">
        <f>VLOOKUP(A99,'Recency Analysis'!$A$3:$D$160,4,false)</f>
        <v>96</v>
      </c>
      <c r="G99" s="32">
        <f t="shared" si="1"/>
        <v>120</v>
      </c>
      <c r="H99" s="13">
        <f t="shared" si="2"/>
        <v>135</v>
      </c>
      <c r="I99" s="13" t="str">
        <f t="shared" si="3"/>
        <v>Basic Customer</v>
      </c>
      <c r="J99" s="13"/>
      <c r="K99" s="13"/>
      <c r="L99" s="13"/>
      <c r="M99" s="13"/>
      <c r="N99" s="13"/>
      <c r="O99" s="13"/>
      <c r="P99" s="13"/>
      <c r="Q99" s="13"/>
      <c r="R99" s="13"/>
      <c r="S99" s="13"/>
      <c r="T99" s="13"/>
      <c r="U99" s="13"/>
      <c r="V99" s="13"/>
      <c r="W99" s="13"/>
      <c r="X99" s="13"/>
      <c r="Y99" s="13"/>
      <c r="Z99" s="13"/>
    </row>
    <row r="100">
      <c r="A100" s="13" t="str">
        <f>IFERROR(__xludf.DUMMYFUNCTION("""COMPUTED_VALUE"""),"CUST8836")</f>
        <v>CUST8836</v>
      </c>
      <c r="B100" s="13">
        <f>SUMIFS('Order Data'!$D$2:$D$1001,'Order Data'!$B$2:$B$1001,A100)</f>
        <v>1297.5</v>
      </c>
      <c r="C100" s="13">
        <f>COUNTIFS('Order Data'!$B$2:$B$1001,A100)</f>
        <v>12</v>
      </c>
      <c r="D100" s="13">
        <f>VLOOKUP(A100,'Order Frequency'!$A$3:$E$160,5,false)</f>
        <v>23</v>
      </c>
      <c r="E100" s="13">
        <f>VLOOKUP(A100,'Spending Power'!$A$3:$D$160,4,false)</f>
        <v>41</v>
      </c>
      <c r="F100" s="13">
        <f>VLOOKUP(A100,'Recency Analysis'!$A$3:$D$160,4,false)</f>
        <v>98</v>
      </c>
      <c r="G100" s="32">
        <f t="shared" si="1"/>
        <v>54</v>
      </c>
      <c r="H100" s="13">
        <f t="shared" si="2"/>
        <v>52</v>
      </c>
      <c r="I100" s="13" t="str">
        <f t="shared" si="3"/>
        <v>Basic Customer</v>
      </c>
      <c r="J100" s="13"/>
      <c r="K100" s="13"/>
      <c r="L100" s="13"/>
      <c r="M100" s="13"/>
      <c r="N100" s="13"/>
      <c r="O100" s="13"/>
      <c r="P100" s="13"/>
      <c r="Q100" s="13"/>
      <c r="R100" s="13"/>
      <c r="S100" s="13"/>
      <c r="T100" s="13"/>
      <c r="U100" s="13"/>
      <c r="V100" s="13"/>
      <c r="W100" s="13"/>
      <c r="X100" s="13"/>
      <c r="Y100" s="13"/>
      <c r="Z100" s="13"/>
    </row>
    <row r="101">
      <c r="A101" s="13" t="str">
        <f>IFERROR(__xludf.DUMMYFUNCTION("""COMPUTED_VALUE"""),"CUST9680")</f>
        <v>CUST9680</v>
      </c>
      <c r="B101" s="13">
        <f>SUMIFS('Order Data'!$D$2:$D$1001,'Order Data'!$B$2:$B$1001,A101)</f>
        <v>185</v>
      </c>
      <c r="C101" s="13">
        <f>COUNTIFS('Order Data'!$B$2:$B$1001,A101)</f>
        <v>1</v>
      </c>
      <c r="D101" s="13">
        <f>VLOOKUP(A101,'Order Frequency'!$A$3:$E$160,5,false)</f>
        <v>117</v>
      </c>
      <c r="E101" s="13">
        <f>VLOOKUP(A101,'Spending Power'!$A$3:$D$160,4,false)</f>
        <v>112</v>
      </c>
      <c r="F101" s="13">
        <f>VLOOKUP(A101,'Recency Analysis'!$A$3:$D$160,4,false)</f>
        <v>99</v>
      </c>
      <c r="G101" s="32">
        <f t="shared" si="1"/>
        <v>109.3333333</v>
      </c>
      <c r="H101" s="13">
        <f t="shared" si="2"/>
        <v>116</v>
      </c>
      <c r="I101" s="13" t="str">
        <f t="shared" si="3"/>
        <v>Basic Customer</v>
      </c>
      <c r="J101" s="13"/>
      <c r="K101" s="13"/>
      <c r="L101" s="13"/>
      <c r="M101" s="13"/>
      <c r="N101" s="13"/>
      <c r="O101" s="13"/>
      <c r="P101" s="13"/>
      <c r="Q101" s="13"/>
      <c r="R101" s="13"/>
      <c r="S101" s="13"/>
      <c r="T101" s="13"/>
      <c r="U101" s="13"/>
      <c r="V101" s="13"/>
      <c r="W101" s="13"/>
      <c r="X101" s="13"/>
      <c r="Y101" s="13"/>
      <c r="Z101" s="13"/>
    </row>
    <row r="102">
      <c r="A102" s="13" t="str">
        <f>IFERROR(__xludf.DUMMYFUNCTION("""COMPUTED_VALUE"""),"CUST2624")</f>
        <v>CUST2624</v>
      </c>
      <c r="B102" s="13">
        <f>SUMIFS('Order Data'!$D$2:$D$1001,'Order Data'!$B$2:$B$1001,A102)</f>
        <v>1465</v>
      </c>
      <c r="C102" s="13">
        <f>COUNTIFS('Order Data'!$B$2:$B$1001,A102)</f>
        <v>10</v>
      </c>
      <c r="D102" s="13">
        <f>VLOOKUP(A102,'Order Frequency'!$A$3:$E$160,5,false)</f>
        <v>39</v>
      </c>
      <c r="E102" s="13">
        <f>VLOOKUP(A102,'Spending Power'!$A$3:$D$160,4,false)</f>
        <v>32</v>
      </c>
      <c r="F102" s="13">
        <f>VLOOKUP(A102,'Recency Analysis'!$A$3:$D$160,4,false)</f>
        <v>99</v>
      </c>
      <c r="G102" s="32">
        <f t="shared" si="1"/>
        <v>56.66666667</v>
      </c>
      <c r="H102" s="13">
        <f t="shared" si="2"/>
        <v>59</v>
      </c>
      <c r="I102" s="13" t="str">
        <f t="shared" si="3"/>
        <v>Basic Customer</v>
      </c>
      <c r="J102" s="13"/>
      <c r="K102" s="13"/>
      <c r="L102" s="13"/>
      <c r="M102" s="13"/>
      <c r="N102" s="13"/>
      <c r="O102" s="13"/>
      <c r="P102" s="13"/>
      <c r="Q102" s="13"/>
      <c r="R102" s="13"/>
      <c r="S102" s="13"/>
      <c r="T102" s="13"/>
      <c r="U102" s="13"/>
      <c r="V102" s="13"/>
      <c r="W102" s="13"/>
      <c r="X102" s="13"/>
      <c r="Y102" s="13"/>
      <c r="Z102" s="13"/>
    </row>
    <row r="103">
      <c r="A103" s="13" t="str">
        <f>IFERROR(__xludf.DUMMYFUNCTION("""COMPUTED_VALUE"""),"CUST2562")</f>
        <v>CUST2562</v>
      </c>
      <c r="B103" s="13">
        <f>SUMIFS('Order Data'!$D$2:$D$1001,'Order Data'!$B$2:$B$1001,A103)</f>
        <v>185</v>
      </c>
      <c r="C103" s="13">
        <f>COUNTIFS('Order Data'!$B$2:$B$1001,A103)</f>
        <v>3</v>
      </c>
      <c r="D103" s="13">
        <f>VLOOKUP(A103,'Order Frequency'!$A$3:$E$160,5,false)</f>
        <v>86</v>
      </c>
      <c r="E103" s="13">
        <f>VLOOKUP(A103,'Spending Power'!$A$3:$D$160,4,false)</f>
        <v>112</v>
      </c>
      <c r="F103" s="13">
        <f>VLOOKUP(A103,'Recency Analysis'!$A$3:$D$160,4,false)</f>
        <v>101</v>
      </c>
      <c r="G103" s="32">
        <f t="shared" si="1"/>
        <v>99.66666667</v>
      </c>
      <c r="H103" s="13">
        <f t="shared" si="2"/>
        <v>108</v>
      </c>
      <c r="I103" s="13" t="str">
        <f t="shared" si="3"/>
        <v>Basic Customer</v>
      </c>
      <c r="J103" s="13"/>
      <c r="K103" s="13"/>
      <c r="L103" s="13"/>
      <c r="M103" s="13"/>
      <c r="N103" s="13"/>
      <c r="O103" s="13"/>
      <c r="P103" s="13"/>
      <c r="Q103" s="13"/>
      <c r="R103" s="13"/>
      <c r="S103" s="13"/>
      <c r="T103" s="13"/>
      <c r="U103" s="13"/>
      <c r="V103" s="13"/>
      <c r="W103" s="13"/>
      <c r="X103" s="13"/>
      <c r="Y103" s="13"/>
      <c r="Z103" s="13"/>
    </row>
    <row r="104">
      <c r="A104" s="13" t="str">
        <f>IFERROR(__xludf.DUMMYFUNCTION("""COMPUTED_VALUE"""),"CUST5107")</f>
        <v>CUST5107</v>
      </c>
      <c r="B104" s="13">
        <f>SUMIFS('Order Data'!$D$2:$D$1001,'Order Data'!$B$2:$B$1001,A104)</f>
        <v>337.5</v>
      </c>
      <c r="C104" s="13">
        <f>COUNTIFS('Order Data'!$B$2:$B$1001,A104)</f>
        <v>3</v>
      </c>
      <c r="D104" s="13">
        <f>VLOOKUP(A104,'Order Frequency'!$A$3:$E$160,5,false)</f>
        <v>86</v>
      </c>
      <c r="E104" s="13">
        <f>VLOOKUP(A104,'Spending Power'!$A$3:$D$160,4,false)</f>
        <v>92</v>
      </c>
      <c r="F104" s="13">
        <f>VLOOKUP(A104,'Recency Analysis'!$A$3:$D$160,4,false)</f>
        <v>101</v>
      </c>
      <c r="G104" s="32">
        <f t="shared" si="1"/>
        <v>93</v>
      </c>
      <c r="H104" s="13">
        <f t="shared" si="2"/>
        <v>97</v>
      </c>
      <c r="I104" s="13" t="str">
        <f t="shared" si="3"/>
        <v>Basic Customer</v>
      </c>
      <c r="J104" s="13"/>
      <c r="K104" s="13"/>
      <c r="L104" s="13"/>
      <c r="M104" s="13"/>
      <c r="N104" s="13"/>
      <c r="O104" s="13"/>
      <c r="P104" s="13"/>
      <c r="Q104" s="13"/>
      <c r="R104" s="13"/>
      <c r="S104" s="13"/>
      <c r="T104" s="13"/>
      <c r="U104" s="13"/>
      <c r="V104" s="13"/>
      <c r="W104" s="13"/>
      <c r="X104" s="13"/>
      <c r="Y104" s="13"/>
      <c r="Z104" s="13"/>
    </row>
    <row r="105">
      <c r="A105" s="13" t="str">
        <f>IFERROR(__xludf.DUMMYFUNCTION("""COMPUTED_VALUE"""),"CUST2679")</f>
        <v>CUST2679</v>
      </c>
      <c r="B105" s="13">
        <f>SUMIFS('Order Data'!$D$2:$D$1001,'Order Data'!$B$2:$B$1001,A105)</f>
        <v>2035</v>
      </c>
      <c r="C105" s="13">
        <f>COUNTIFS('Order Data'!$B$2:$B$1001,A105)</f>
        <v>14</v>
      </c>
      <c r="D105" s="13">
        <f>VLOOKUP(A105,'Order Frequency'!$A$3:$E$160,5,false)</f>
        <v>17</v>
      </c>
      <c r="E105" s="13">
        <f>VLOOKUP(A105,'Spending Power'!$A$3:$D$160,4,false)</f>
        <v>13</v>
      </c>
      <c r="F105" s="13">
        <f>VLOOKUP(A105,'Recency Analysis'!$A$3:$D$160,4,false)</f>
        <v>103</v>
      </c>
      <c r="G105" s="32">
        <f t="shared" si="1"/>
        <v>44.33333333</v>
      </c>
      <c r="H105" s="13">
        <f t="shared" si="2"/>
        <v>39</v>
      </c>
      <c r="I105" s="13" t="str">
        <f t="shared" si="3"/>
        <v>Basic Customer</v>
      </c>
      <c r="J105" s="13"/>
      <c r="K105" s="13"/>
      <c r="L105" s="13"/>
      <c r="M105" s="13"/>
      <c r="N105" s="13"/>
      <c r="O105" s="13"/>
      <c r="P105" s="13"/>
      <c r="Q105" s="13"/>
      <c r="R105" s="13"/>
      <c r="S105" s="13"/>
      <c r="T105" s="13"/>
      <c r="U105" s="13"/>
      <c r="V105" s="13"/>
      <c r="W105" s="13"/>
      <c r="X105" s="13"/>
      <c r="Y105" s="13"/>
      <c r="Z105" s="13"/>
    </row>
    <row r="106">
      <c r="A106" s="13" t="str">
        <f>IFERROR(__xludf.DUMMYFUNCTION("""COMPUTED_VALUE"""),"CUST8225")</f>
        <v>CUST8225</v>
      </c>
      <c r="B106" s="13">
        <f>SUMIFS('Order Data'!$D$2:$D$1001,'Order Data'!$B$2:$B$1001,A106)</f>
        <v>90</v>
      </c>
      <c r="C106" s="13">
        <f>COUNTIFS('Order Data'!$B$2:$B$1001,A106)</f>
        <v>1</v>
      </c>
      <c r="D106" s="13">
        <f>VLOOKUP(A106,'Order Frequency'!$A$3:$E$160,5,false)</f>
        <v>117</v>
      </c>
      <c r="E106" s="13">
        <f>VLOOKUP(A106,'Spending Power'!$A$3:$D$160,4,false)</f>
        <v>145</v>
      </c>
      <c r="F106" s="13">
        <f>VLOOKUP(A106,'Recency Analysis'!$A$3:$D$160,4,false)</f>
        <v>103</v>
      </c>
      <c r="G106" s="32">
        <f t="shared" si="1"/>
        <v>121.6666667</v>
      </c>
      <c r="H106" s="13">
        <f t="shared" si="2"/>
        <v>139</v>
      </c>
      <c r="I106" s="13" t="str">
        <f t="shared" si="3"/>
        <v>Basic Customer</v>
      </c>
      <c r="J106" s="13"/>
      <c r="K106" s="13"/>
      <c r="L106" s="13"/>
      <c r="M106" s="13"/>
      <c r="N106" s="13"/>
      <c r="O106" s="13"/>
      <c r="P106" s="13"/>
      <c r="Q106" s="13"/>
      <c r="R106" s="13"/>
      <c r="S106" s="13"/>
      <c r="T106" s="13"/>
      <c r="U106" s="13"/>
      <c r="V106" s="13"/>
      <c r="W106" s="13"/>
      <c r="X106" s="13"/>
      <c r="Y106" s="13"/>
      <c r="Z106" s="13"/>
    </row>
    <row r="107">
      <c r="A107" s="13" t="str">
        <f>IFERROR(__xludf.DUMMYFUNCTION("""COMPUTED_VALUE"""),"CUST4912")</f>
        <v>CUST4912</v>
      </c>
      <c r="B107" s="13">
        <f>SUMIFS('Order Data'!$D$2:$D$1001,'Order Data'!$B$2:$B$1001,A107)</f>
        <v>140</v>
      </c>
      <c r="C107" s="13">
        <f>COUNTIFS('Order Data'!$B$2:$B$1001,A107)</f>
        <v>1</v>
      </c>
      <c r="D107" s="13">
        <f>VLOOKUP(A107,'Order Frequency'!$A$3:$E$160,5,false)</f>
        <v>117</v>
      </c>
      <c r="E107" s="13">
        <f>VLOOKUP(A107,'Spending Power'!$A$3:$D$160,4,false)</f>
        <v>129</v>
      </c>
      <c r="F107" s="13">
        <f>VLOOKUP(A107,'Recency Analysis'!$A$3:$D$160,4,false)</f>
        <v>103</v>
      </c>
      <c r="G107" s="32">
        <f t="shared" si="1"/>
        <v>116.3333333</v>
      </c>
      <c r="H107" s="13">
        <f t="shared" si="2"/>
        <v>126</v>
      </c>
      <c r="I107" s="13" t="str">
        <f t="shared" si="3"/>
        <v>Basic Customer</v>
      </c>
      <c r="J107" s="13"/>
      <c r="K107" s="13"/>
      <c r="L107" s="13"/>
      <c r="M107" s="13"/>
      <c r="N107" s="13"/>
      <c r="O107" s="13"/>
      <c r="P107" s="13"/>
      <c r="Q107" s="13"/>
      <c r="R107" s="13"/>
      <c r="S107" s="13"/>
      <c r="T107" s="13"/>
      <c r="U107" s="13"/>
      <c r="V107" s="13"/>
      <c r="W107" s="13"/>
      <c r="X107" s="13"/>
      <c r="Y107" s="13"/>
      <c r="Z107" s="13"/>
    </row>
    <row r="108">
      <c r="A108" s="13" t="str">
        <f>IFERROR(__xludf.DUMMYFUNCTION("""COMPUTED_VALUE"""),"CUST3954")</f>
        <v>CUST3954</v>
      </c>
      <c r="B108" s="13">
        <f>SUMIFS('Order Data'!$D$2:$D$1001,'Order Data'!$B$2:$B$1001,A108)</f>
        <v>355</v>
      </c>
      <c r="C108" s="13">
        <f>COUNTIFS('Order Data'!$B$2:$B$1001,A108)</f>
        <v>4</v>
      </c>
      <c r="D108" s="13">
        <f>VLOOKUP(A108,'Order Frequency'!$A$3:$E$160,5,false)</f>
        <v>70</v>
      </c>
      <c r="E108" s="13">
        <f>VLOOKUP(A108,'Spending Power'!$A$3:$D$160,4,false)</f>
        <v>89</v>
      </c>
      <c r="F108" s="13">
        <f>VLOOKUP(A108,'Recency Analysis'!$A$3:$D$160,4,false)</f>
        <v>103</v>
      </c>
      <c r="G108" s="32">
        <f t="shared" si="1"/>
        <v>87.33333333</v>
      </c>
      <c r="H108" s="13">
        <f t="shared" si="2"/>
        <v>90</v>
      </c>
      <c r="I108" s="13" t="str">
        <f t="shared" si="3"/>
        <v>Basic Customer</v>
      </c>
      <c r="J108" s="13"/>
      <c r="K108" s="13"/>
      <c r="L108" s="13"/>
      <c r="M108" s="13"/>
      <c r="N108" s="13"/>
      <c r="O108" s="13"/>
      <c r="P108" s="13"/>
      <c r="Q108" s="13"/>
      <c r="R108" s="13"/>
      <c r="S108" s="13"/>
      <c r="T108" s="13"/>
      <c r="U108" s="13"/>
      <c r="V108" s="13"/>
      <c r="W108" s="13"/>
      <c r="X108" s="13"/>
      <c r="Y108" s="13"/>
      <c r="Z108" s="13"/>
    </row>
    <row r="109">
      <c r="A109" s="13" t="str">
        <f>IFERROR(__xludf.DUMMYFUNCTION("""COMPUTED_VALUE"""),"CUST7334")</f>
        <v>CUST7334</v>
      </c>
      <c r="B109" s="13">
        <f>SUMIFS('Order Data'!$D$2:$D$1001,'Order Data'!$B$2:$B$1001,A109)</f>
        <v>120</v>
      </c>
      <c r="C109" s="13">
        <f>COUNTIFS('Order Data'!$B$2:$B$1001,A109)</f>
        <v>1</v>
      </c>
      <c r="D109" s="13">
        <f>VLOOKUP(A109,'Order Frequency'!$A$3:$E$160,5,false)</f>
        <v>117</v>
      </c>
      <c r="E109" s="13">
        <f>VLOOKUP(A109,'Spending Power'!$A$3:$D$160,4,false)</f>
        <v>133</v>
      </c>
      <c r="F109" s="13">
        <f>VLOOKUP(A109,'Recency Analysis'!$A$3:$D$160,4,false)</f>
        <v>103</v>
      </c>
      <c r="G109" s="32">
        <f t="shared" si="1"/>
        <v>117.6666667</v>
      </c>
      <c r="H109" s="13">
        <f t="shared" si="2"/>
        <v>130</v>
      </c>
      <c r="I109" s="13" t="str">
        <f t="shared" si="3"/>
        <v>Basic Customer</v>
      </c>
      <c r="J109" s="13"/>
      <c r="K109" s="13"/>
      <c r="L109" s="13"/>
      <c r="M109" s="13"/>
      <c r="N109" s="13"/>
      <c r="O109" s="13"/>
      <c r="P109" s="13"/>
      <c r="Q109" s="13"/>
      <c r="R109" s="13"/>
      <c r="S109" s="13"/>
      <c r="T109" s="13"/>
      <c r="U109" s="13"/>
      <c r="V109" s="13"/>
      <c r="W109" s="13"/>
      <c r="X109" s="13"/>
      <c r="Y109" s="13"/>
      <c r="Z109" s="13"/>
    </row>
    <row r="110">
      <c r="A110" s="13" t="str">
        <f>IFERROR(__xludf.DUMMYFUNCTION("""COMPUTED_VALUE"""),"CUST3634")</f>
        <v>CUST3634</v>
      </c>
      <c r="B110" s="13">
        <f>SUMIFS('Order Data'!$D$2:$D$1001,'Order Data'!$B$2:$B$1001,A110)</f>
        <v>70</v>
      </c>
      <c r="C110" s="13">
        <f>COUNTIFS('Order Data'!$B$2:$B$1001,A110)</f>
        <v>1</v>
      </c>
      <c r="D110" s="13">
        <f>VLOOKUP(A110,'Order Frequency'!$A$3:$E$160,5,false)</f>
        <v>117</v>
      </c>
      <c r="E110" s="13">
        <f>VLOOKUP(A110,'Spending Power'!$A$3:$D$160,4,false)</f>
        <v>150</v>
      </c>
      <c r="F110" s="13">
        <f>VLOOKUP(A110,'Recency Analysis'!$A$3:$D$160,4,false)</f>
        <v>108</v>
      </c>
      <c r="G110" s="32">
        <f t="shared" si="1"/>
        <v>125</v>
      </c>
      <c r="H110" s="13">
        <f t="shared" si="2"/>
        <v>143</v>
      </c>
      <c r="I110" s="13" t="str">
        <f t="shared" si="3"/>
        <v>Basic Customer</v>
      </c>
      <c r="J110" s="13"/>
      <c r="K110" s="13"/>
      <c r="L110" s="13"/>
      <c r="M110" s="13"/>
      <c r="N110" s="13"/>
      <c r="O110" s="13"/>
      <c r="P110" s="13"/>
      <c r="Q110" s="13"/>
      <c r="R110" s="13"/>
      <c r="S110" s="13"/>
      <c r="T110" s="13"/>
      <c r="U110" s="13"/>
      <c r="V110" s="13"/>
      <c r="W110" s="13"/>
      <c r="X110" s="13"/>
      <c r="Y110" s="13"/>
      <c r="Z110" s="13"/>
    </row>
    <row r="111">
      <c r="A111" s="13" t="str">
        <f>IFERROR(__xludf.DUMMYFUNCTION("""COMPUTED_VALUE"""),"CUST6210")</f>
        <v>CUST6210</v>
      </c>
      <c r="B111" s="13">
        <f>SUMIFS('Order Data'!$D$2:$D$1001,'Order Data'!$B$2:$B$1001,A111)</f>
        <v>1912.5</v>
      </c>
      <c r="C111" s="13">
        <f>COUNTIFS('Order Data'!$B$2:$B$1001,A111)</f>
        <v>18</v>
      </c>
      <c r="D111" s="13">
        <f>VLOOKUP(A111,'Order Frequency'!$A$3:$E$160,5,false)</f>
        <v>9</v>
      </c>
      <c r="E111" s="13">
        <f>VLOOKUP(A111,'Spending Power'!$A$3:$D$160,4,false)</f>
        <v>19</v>
      </c>
      <c r="F111" s="13">
        <f>VLOOKUP(A111,'Recency Analysis'!$A$3:$D$160,4,false)</f>
        <v>108</v>
      </c>
      <c r="G111" s="32">
        <f t="shared" si="1"/>
        <v>45.33333333</v>
      </c>
      <c r="H111" s="13">
        <f t="shared" si="2"/>
        <v>41</v>
      </c>
      <c r="I111" s="13" t="str">
        <f t="shared" si="3"/>
        <v>Basic Customer</v>
      </c>
      <c r="J111" s="13"/>
      <c r="K111" s="13"/>
      <c r="L111" s="13"/>
      <c r="M111" s="13"/>
      <c r="N111" s="13"/>
      <c r="O111" s="13"/>
      <c r="P111" s="13"/>
      <c r="Q111" s="13"/>
      <c r="R111" s="13"/>
      <c r="S111" s="13"/>
      <c r="T111" s="13"/>
      <c r="U111" s="13"/>
      <c r="V111" s="13"/>
      <c r="W111" s="13"/>
      <c r="X111" s="13"/>
      <c r="Y111" s="13"/>
      <c r="Z111" s="13"/>
    </row>
    <row r="112">
      <c r="A112" s="13" t="str">
        <f>IFERROR(__xludf.DUMMYFUNCTION("""COMPUTED_VALUE"""),"CUST6327")</f>
        <v>CUST6327</v>
      </c>
      <c r="B112" s="13">
        <f>SUMIFS('Order Data'!$D$2:$D$1001,'Order Data'!$B$2:$B$1001,A112)</f>
        <v>1772.5</v>
      </c>
      <c r="C112" s="13">
        <f>COUNTIFS('Order Data'!$B$2:$B$1001,A112)</f>
        <v>13</v>
      </c>
      <c r="D112" s="13">
        <f>VLOOKUP(A112,'Order Frequency'!$A$3:$E$160,5,false)</f>
        <v>18</v>
      </c>
      <c r="E112" s="13">
        <f>VLOOKUP(A112,'Spending Power'!$A$3:$D$160,4,false)</f>
        <v>22</v>
      </c>
      <c r="F112" s="13">
        <f>VLOOKUP(A112,'Recency Analysis'!$A$3:$D$160,4,false)</f>
        <v>110</v>
      </c>
      <c r="G112" s="32">
        <f t="shared" si="1"/>
        <v>50</v>
      </c>
      <c r="H112" s="13">
        <f t="shared" si="2"/>
        <v>46</v>
      </c>
      <c r="I112" s="13" t="str">
        <f t="shared" si="3"/>
        <v>Basic Customer</v>
      </c>
      <c r="J112" s="13"/>
      <c r="K112" s="13"/>
      <c r="L112" s="13"/>
      <c r="M112" s="13"/>
      <c r="N112" s="13"/>
      <c r="O112" s="13"/>
      <c r="P112" s="13"/>
      <c r="Q112" s="13"/>
      <c r="R112" s="13"/>
      <c r="S112" s="13"/>
      <c r="T112" s="13"/>
      <c r="U112" s="13"/>
      <c r="V112" s="13"/>
      <c r="W112" s="13"/>
      <c r="X112" s="13"/>
      <c r="Y112" s="13"/>
      <c r="Z112" s="13"/>
    </row>
    <row r="113">
      <c r="A113" s="13" t="str">
        <f>IFERROR(__xludf.DUMMYFUNCTION("""COMPUTED_VALUE"""),"CUST4475")</f>
        <v>CUST4475</v>
      </c>
      <c r="B113" s="13">
        <f>SUMIFS('Order Data'!$D$2:$D$1001,'Order Data'!$B$2:$B$1001,A113)</f>
        <v>642.5</v>
      </c>
      <c r="C113" s="13">
        <f>COUNTIFS('Order Data'!$B$2:$B$1001,A113)</f>
        <v>5</v>
      </c>
      <c r="D113" s="13">
        <f>VLOOKUP(A113,'Order Frequency'!$A$3:$E$160,5,false)</f>
        <v>60</v>
      </c>
      <c r="E113" s="13">
        <f>VLOOKUP(A113,'Spending Power'!$A$3:$D$160,4,false)</f>
        <v>66</v>
      </c>
      <c r="F113" s="13">
        <f>VLOOKUP(A113,'Recency Analysis'!$A$3:$D$160,4,false)</f>
        <v>110</v>
      </c>
      <c r="G113" s="32">
        <f t="shared" si="1"/>
        <v>78.66666667</v>
      </c>
      <c r="H113" s="13">
        <f t="shared" si="2"/>
        <v>82</v>
      </c>
      <c r="I113" s="13" t="str">
        <f t="shared" si="3"/>
        <v>Basic Customer</v>
      </c>
      <c r="J113" s="13"/>
      <c r="K113" s="13"/>
      <c r="L113" s="13"/>
      <c r="M113" s="13"/>
      <c r="N113" s="13"/>
      <c r="O113" s="13"/>
      <c r="P113" s="13"/>
      <c r="Q113" s="13"/>
      <c r="R113" s="13"/>
      <c r="S113" s="13"/>
      <c r="T113" s="13"/>
      <c r="U113" s="13"/>
      <c r="V113" s="13"/>
      <c r="W113" s="13"/>
      <c r="X113" s="13"/>
      <c r="Y113" s="13"/>
      <c r="Z113" s="13"/>
    </row>
    <row r="114">
      <c r="A114" s="13" t="str">
        <f>IFERROR(__xludf.DUMMYFUNCTION("""COMPUTED_VALUE"""),"CUST2468")</f>
        <v>CUST2468</v>
      </c>
      <c r="B114" s="13">
        <f>SUMIFS('Order Data'!$D$2:$D$1001,'Order Data'!$B$2:$B$1001,A114)</f>
        <v>140</v>
      </c>
      <c r="C114" s="13">
        <f>COUNTIFS('Order Data'!$B$2:$B$1001,A114)</f>
        <v>1</v>
      </c>
      <c r="D114" s="13">
        <f>VLOOKUP(A114,'Order Frequency'!$A$3:$E$160,5,false)</f>
        <v>117</v>
      </c>
      <c r="E114" s="13">
        <f>VLOOKUP(A114,'Spending Power'!$A$3:$D$160,4,false)</f>
        <v>129</v>
      </c>
      <c r="F114" s="13">
        <f>VLOOKUP(A114,'Recency Analysis'!$A$3:$D$160,4,false)</f>
        <v>110</v>
      </c>
      <c r="G114" s="32">
        <f t="shared" si="1"/>
        <v>118.6666667</v>
      </c>
      <c r="H114" s="13">
        <f t="shared" si="2"/>
        <v>134</v>
      </c>
      <c r="I114" s="13" t="str">
        <f t="shared" si="3"/>
        <v>Basic Customer</v>
      </c>
      <c r="J114" s="13"/>
      <c r="K114" s="13"/>
      <c r="L114" s="13"/>
      <c r="M114" s="13"/>
      <c r="N114" s="13"/>
      <c r="O114" s="13"/>
      <c r="P114" s="13"/>
      <c r="Q114" s="13"/>
      <c r="R114" s="13"/>
      <c r="S114" s="13"/>
      <c r="T114" s="13"/>
      <c r="U114" s="13"/>
      <c r="V114" s="13"/>
      <c r="W114" s="13"/>
      <c r="X114" s="13"/>
      <c r="Y114" s="13"/>
      <c r="Z114" s="13"/>
    </row>
    <row r="115">
      <c r="A115" s="13" t="str">
        <f>IFERROR(__xludf.DUMMYFUNCTION("""COMPUTED_VALUE"""),"CUST6420")</f>
        <v>CUST6420</v>
      </c>
      <c r="B115" s="13">
        <f>SUMIFS('Order Data'!$D$2:$D$1001,'Order Data'!$B$2:$B$1001,A115)</f>
        <v>110</v>
      </c>
      <c r="C115" s="13">
        <f>COUNTIFS('Order Data'!$B$2:$B$1001,A115)</f>
        <v>1</v>
      </c>
      <c r="D115" s="13">
        <f>VLOOKUP(A115,'Order Frequency'!$A$3:$E$160,5,false)</f>
        <v>117</v>
      </c>
      <c r="E115" s="13">
        <f>VLOOKUP(A115,'Spending Power'!$A$3:$D$160,4,false)</f>
        <v>134</v>
      </c>
      <c r="F115" s="13">
        <f>VLOOKUP(A115,'Recency Analysis'!$A$3:$D$160,4,false)</f>
        <v>110</v>
      </c>
      <c r="G115" s="32">
        <f t="shared" si="1"/>
        <v>120.3333333</v>
      </c>
      <c r="H115" s="13">
        <f t="shared" si="2"/>
        <v>136</v>
      </c>
      <c r="I115" s="13" t="str">
        <f t="shared" si="3"/>
        <v>Basic Customer</v>
      </c>
      <c r="J115" s="13"/>
      <c r="K115" s="13"/>
      <c r="L115" s="13"/>
      <c r="M115" s="13"/>
      <c r="N115" s="13"/>
      <c r="O115" s="13"/>
      <c r="P115" s="13"/>
      <c r="Q115" s="13"/>
      <c r="R115" s="13"/>
      <c r="S115" s="13"/>
      <c r="T115" s="13"/>
      <c r="U115" s="13"/>
      <c r="V115" s="13"/>
      <c r="W115" s="13"/>
      <c r="X115" s="13"/>
      <c r="Y115" s="13"/>
      <c r="Z115" s="13"/>
    </row>
    <row r="116">
      <c r="A116" s="13" t="str">
        <f>IFERROR(__xludf.DUMMYFUNCTION("""COMPUTED_VALUE"""),"CUST4029")</f>
        <v>CUST4029</v>
      </c>
      <c r="B116" s="13">
        <f>SUMIFS('Order Data'!$D$2:$D$1001,'Order Data'!$B$2:$B$1001,A116)</f>
        <v>165</v>
      </c>
      <c r="C116" s="13">
        <f>COUNTIFS('Order Data'!$B$2:$B$1001,A116)</f>
        <v>1</v>
      </c>
      <c r="D116" s="13">
        <f>VLOOKUP(A116,'Order Frequency'!$A$3:$E$160,5,false)</f>
        <v>117</v>
      </c>
      <c r="E116" s="13">
        <f>VLOOKUP(A116,'Spending Power'!$A$3:$D$160,4,false)</f>
        <v>123</v>
      </c>
      <c r="F116" s="13">
        <f>VLOOKUP(A116,'Recency Analysis'!$A$3:$D$160,4,false)</f>
        <v>114</v>
      </c>
      <c r="G116" s="32">
        <f t="shared" si="1"/>
        <v>118</v>
      </c>
      <c r="H116" s="13">
        <f t="shared" si="2"/>
        <v>131</v>
      </c>
      <c r="I116" s="13" t="str">
        <f t="shared" si="3"/>
        <v>Basic Customer</v>
      </c>
      <c r="J116" s="13"/>
      <c r="K116" s="13"/>
      <c r="L116" s="13"/>
      <c r="M116" s="13"/>
      <c r="N116" s="13"/>
      <c r="O116" s="13"/>
      <c r="P116" s="13"/>
      <c r="Q116" s="13"/>
      <c r="R116" s="13"/>
      <c r="S116" s="13"/>
      <c r="T116" s="13"/>
      <c r="U116" s="13"/>
      <c r="V116" s="13"/>
      <c r="W116" s="13"/>
      <c r="X116" s="13"/>
      <c r="Y116" s="13"/>
      <c r="Z116" s="13"/>
    </row>
    <row r="117">
      <c r="A117" s="13" t="str">
        <f>IFERROR(__xludf.DUMMYFUNCTION("""COMPUTED_VALUE"""),"CUST7437")</f>
        <v>CUST7437</v>
      </c>
      <c r="B117" s="13">
        <f>SUMIFS('Order Data'!$D$2:$D$1001,'Order Data'!$B$2:$B$1001,A117)</f>
        <v>90</v>
      </c>
      <c r="C117" s="13">
        <f>COUNTIFS('Order Data'!$B$2:$B$1001,A117)</f>
        <v>1</v>
      </c>
      <c r="D117" s="13">
        <f>VLOOKUP(A117,'Order Frequency'!$A$3:$E$160,5,false)</f>
        <v>117</v>
      </c>
      <c r="E117" s="13">
        <f>VLOOKUP(A117,'Spending Power'!$A$3:$D$160,4,false)</f>
        <v>145</v>
      </c>
      <c r="F117" s="13">
        <f>VLOOKUP(A117,'Recency Analysis'!$A$3:$D$160,4,false)</f>
        <v>114</v>
      </c>
      <c r="G117" s="32">
        <f t="shared" si="1"/>
        <v>125.3333333</v>
      </c>
      <c r="H117" s="13">
        <f t="shared" si="2"/>
        <v>144</v>
      </c>
      <c r="I117" s="13" t="str">
        <f t="shared" si="3"/>
        <v>Basic Customer</v>
      </c>
      <c r="J117" s="13"/>
      <c r="K117" s="13"/>
      <c r="L117" s="13"/>
      <c r="M117" s="13"/>
      <c r="N117" s="13"/>
      <c r="O117" s="13"/>
      <c r="P117" s="13"/>
      <c r="Q117" s="13"/>
      <c r="R117" s="13"/>
      <c r="S117" s="13"/>
      <c r="T117" s="13"/>
      <c r="U117" s="13"/>
      <c r="V117" s="13"/>
      <c r="W117" s="13"/>
      <c r="X117" s="13"/>
      <c r="Y117" s="13"/>
      <c r="Z117" s="13"/>
    </row>
    <row r="118">
      <c r="A118" s="13" t="str">
        <f>IFERROR(__xludf.DUMMYFUNCTION("""COMPUTED_VALUE"""),"CUST2337")</f>
        <v>CUST2337</v>
      </c>
      <c r="B118" s="13">
        <f>SUMIFS('Order Data'!$D$2:$D$1001,'Order Data'!$B$2:$B$1001,A118)</f>
        <v>52.5</v>
      </c>
      <c r="C118" s="13">
        <f>COUNTIFS('Order Data'!$B$2:$B$1001,A118)</f>
        <v>1</v>
      </c>
      <c r="D118" s="13">
        <f>VLOOKUP(A118,'Order Frequency'!$A$3:$E$160,5,false)</f>
        <v>117</v>
      </c>
      <c r="E118" s="13">
        <f>VLOOKUP(A118,'Spending Power'!$A$3:$D$160,4,false)</f>
        <v>155</v>
      </c>
      <c r="F118" s="13">
        <f>VLOOKUP(A118,'Recency Analysis'!$A$3:$D$160,4,false)</f>
        <v>114</v>
      </c>
      <c r="G118" s="32">
        <f t="shared" si="1"/>
        <v>128.6666667</v>
      </c>
      <c r="H118" s="13">
        <f t="shared" si="2"/>
        <v>146</v>
      </c>
      <c r="I118" s="13" t="str">
        <f t="shared" si="3"/>
        <v>Basic Customer</v>
      </c>
      <c r="J118" s="13"/>
      <c r="K118" s="13"/>
      <c r="L118" s="13"/>
      <c r="M118" s="13"/>
      <c r="N118" s="13"/>
      <c r="O118" s="13"/>
      <c r="P118" s="13"/>
      <c r="Q118" s="13"/>
      <c r="R118" s="13"/>
      <c r="S118" s="13"/>
      <c r="T118" s="13"/>
      <c r="U118" s="13"/>
      <c r="V118" s="13"/>
      <c r="W118" s="13"/>
      <c r="X118" s="13"/>
      <c r="Y118" s="13"/>
      <c r="Z118" s="13"/>
    </row>
    <row r="119">
      <c r="A119" s="13" t="str">
        <f>IFERROR(__xludf.DUMMYFUNCTION("""COMPUTED_VALUE"""),"CUST4178")</f>
        <v>CUST4178</v>
      </c>
      <c r="B119" s="13">
        <f>SUMIFS('Order Data'!$D$2:$D$1001,'Order Data'!$B$2:$B$1001,A119)</f>
        <v>185</v>
      </c>
      <c r="C119" s="13">
        <f>COUNTIFS('Order Data'!$B$2:$B$1001,A119)</f>
        <v>1</v>
      </c>
      <c r="D119" s="13">
        <f>VLOOKUP(A119,'Order Frequency'!$A$3:$E$160,5,false)</f>
        <v>117</v>
      </c>
      <c r="E119" s="13">
        <f>VLOOKUP(A119,'Spending Power'!$A$3:$D$160,4,false)</f>
        <v>112</v>
      </c>
      <c r="F119" s="13">
        <f>VLOOKUP(A119,'Recency Analysis'!$A$3:$D$160,4,false)</f>
        <v>114</v>
      </c>
      <c r="G119" s="32">
        <f t="shared" si="1"/>
        <v>114.3333333</v>
      </c>
      <c r="H119" s="13">
        <f t="shared" si="2"/>
        <v>122</v>
      </c>
      <c r="I119" s="13" t="str">
        <f t="shared" si="3"/>
        <v>Basic Customer</v>
      </c>
      <c r="J119" s="13"/>
      <c r="K119" s="13"/>
      <c r="L119" s="13"/>
      <c r="M119" s="13"/>
      <c r="N119" s="13"/>
      <c r="O119" s="13"/>
      <c r="P119" s="13"/>
      <c r="Q119" s="13"/>
      <c r="R119" s="13"/>
      <c r="S119" s="13"/>
      <c r="T119" s="13"/>
      <c r="U119" s="13"/>
      <c r="V119" s="13"/>
      <c r="W119" s="13"/>
      <c r="X119" s="13"/>
      <c r="Y119" s="13"/>
      <c r="Z119" s="13"/>
    </row>
    <row r="120">
      <c r="A120" s="13" t="str">
        <f>IFERROR(__xludf.DUMMYFUNCTION("""COMPUTED_VALUE"""),"CUST9368")</f>
        <v>CUST9368</v>
      </c>
      <c r="B120" s="13">
        <f>SUMIFS('Order Data'!$D$2:$D$1001,'Order Data'!$B$2:$B$1001,A120)</f>
        <v>172.5</v>
      </c>
      <c r="C120" s="13">
        <f>COUNTIFS('Order Data'!$B$2:$B$1001,A120)</f>
        <v>1</v>
      </c>
      <c r="D120" s="13">
        <f>VLOOKUP(A120,'Order Frequency'!$A$3:$E$160,5,false)</f>
        <v>117</v>
      </c>
      <c r="E120" s="13">
        <f>VLOOKUP(A120,'Spending Power'!$A$3:$D$160,4,false)</f>
        <v>121</v>
      </c>
      <c r="F120" s="13">
        <f>VLOOKUP(A120,'Recency Analysis'!$A$3:$D$160,4,false)</f>
        <v>114</v>
      </c>
      <c r="G120" s="32">
        <f t="shared" si="1"/>
        <v>117.3333333</v>
      </c>
      <c r="H120" s="13">
        <f t="shared" si="2"/>
        <v>128</v>
      </c>
      <c r="I120" s="13" t="str">
        <f t="shared" si="3"/>
        <v>Basic Customer</v>
      </c>
      <c r="J120" s="13"/>
      <c r="K120" s="13"/>
      <c r="L120" s="13"/>
      <c r="M120" s="13"/>
      <c r="N120" s="13"/>
      <c r="O120" s="13"/>
      <c r="P120" s="13"/>
      <c r="Q120" s="13"/>
      <c r="R120" s="13"/>
      <c r="S120" s="13"/>
      <c r="T120" s="13"/>
      <c r="U120" s="13"/>
      <c r="V120" s="13"/>
      <c r="W120" s="13"/>
      <c r="X120" s="13"/>
      <c r="Y120" s="13"/>
      <c r="Z120" s="13"/>
    </row>
    <row r="121">
      <c r="A121" s="13" t="str">
        <f>IFERROR(__xludf.DUMMYFUNCTION("""COMPUTED_VALUE"""),"CUST4982")</f>
        <v>CUST4982</v>
      </c>
      <c r="B121" s="13">
        <f>SUMIFS('Order Data'!$D$2:$D$1001,'Order Data'!$B$2:$B$1001,A121)</f>
        <v>1547.5</v>
      </c>
      <c r="C121" s="13">
        <f>COUNTIFS('Order Data'!$B$2:$B$1001,A121)</f>
        <v>11</v>
      </c>
      <c r="D121" s="13">
        <f>VLOOKUP(A121,'Order Frequency'!$A$3:$E$160,5,false)</f>
        <v>29</v>
      </c>
      <c r="E121" s="13">
        <f>VLOOKUP(A121,'Spending Power'!$A$3:$D$160,4,false)</f>
        <v>26</v>
      </c>
      <c r="F121" s="13">
        <f>VLOOKUP(A121,'Recency Analysis'!$A$3:$D$160,4,false)</f>
        <v>119</v>
      </c>
      <c r="G121" s="32">
        <f t="shared" si="1"/>
        <v>58</v>
      </c>
      <c r="H121" s="13">
        <f t="shared" si="2"/>
        <v>60</v>
      </c>
      <c r="I121" s="13" t="str">
        <f t="shared" si="3"/>
        <v>Basic Customer</v>
      </c>
      <c r="J121" s="13"/>
      <c r="K121" s="13"/>
      <c r="L121" s="13"/>
      <c r="M121" s="13"/>
      <c r="N121" s="13"/>
      <c r="O121" s="13"/>
      <c r="P121" s="13"/>
      <c r="Q121" s="13"/>
      <c r="R121" s="13"/>
      <c r="S121" s="13"/>
      <c r="T121" s="13"/>
      <c r="U121" s="13"/>
      <c r="V121" s="13"/>
      <c r="W121" s="13"/>
      <c r="X121" s="13"/>
      <c r="Y121" s="13"/>
      <c r="Z121" s="13"/>
    </row>
    <row r="122">
      <c r="A122" s="13" t="str">
        <f>IFERROR(__xludf.DUMMYFUNCTION("""COMPUTED_VALUE"""),"CUST7606")</f>
        <v>CUST7606</v>
      </c>
      <c r="B122" s="13">
        <f>SUMIFS('Order Data'!$D$2:$D$1001,'Order Data'!$B$2:$B$1001,A122)</f>
        <v>52.5</v>
      </c>
      <c r="C122" s="13">
        <f>COUNTIFS('Order Data'!$B$2:$B$1001,A122)</f>
        <v>1</v>
      </c>
      <c r="D122" s="13">
        <f>VLOOKUP(A122,'Order Frequency'!$A$3:$E$160,5,false)</f>
        <v>117</v>
      </c>
      <c r="E122" s="13">
        <f>VLOOKUP(A122,'Spending Power'!$A$3:$D$160,4,false)</f>
        <v>155</v>
      </c>
      <c r="F122" s="13">
        <f>VLOOKUP(A122,'Recency Analysis'!$A$3:$D$160,4,false)</f>
        <v>119</v>
      </c>
      <c r="G122" s="32">
        <f t="shared" si="1"/>
        <v>130.3333333</v>
      </c>
      <c r="H122" s="13">
        <f t="shared" si="2"/>
        <v>147</v>
      </c>
      <c r="I122" s="13" t="str">
        <f t="shared" si="3"/>
        <v>Basic Customer</v>
      </c>
      <c r="J122" s="13"/>
      <c r="K122" s="13"/>
      <c r="L122" s="13"/>
      <c r="M122" s="13"/>
      <c r="N122" s="13"/>
      <c r="O122" s="13"/>
      <c r="P122" s="13"/>
      <c r="Q122" s="13"/>
      <c r="R122" s="13"/>
      <c r="S122" s="13"/>
      <c r="T122" s="13"/>
      <c r="U122" s="13"/>
      <c r="V122" s="13"/>
      <c r="W122" s="13"/>
      <c r="X122" s="13"/>
      <c r="Y122" s="13"/>
      <c r="Z122" s="13"/>
    </row>
    <row r="123">
      <c r="A123" s="13" t="str">
        <f>IFERROR(__xludf.DUMMYFUNCTION("""COMPUTED_VALUE"""),"CUST5488")</f>
        <v>CUST5488</v>
      </c>
      <c r="B123" s="13">
        <f>SUMIFS('Order Data'!$D$2:$D$1001,'Order Data'!$B$2:$B$1001,A123)</f>
        <v>200</v>
      </c>
      <c r="C123" s="13">
        <f>COUNTIFS('Order Data'!$B$2:$B$1001,A123)</f>
        <v>1</v>
      </c>
      <c r="D123" s="13">
        <f>VLOOKUP(A123,'Order Frequency'!$A$3:$E$160,5,false)</f>
        <v>117</v>
      </c>
      <c r="E123" s="13">
        <f>VLOOKUP(A123,'Spending Power'!$A$3:$D$160,4,false)</f>
        <v>105</v>
      </c>
      <c r="F123" s="13">
        <f>VLOOKUP(A123,'Recency Analysis'!$A$3:$D$160,4,false)</f>
        <v>121</v>
      </c>
      <c r="G123" s="32">
        <f t="shared" si="1"/>
        <v>114.3333333</v>
      </c>
      <c r="H123" s="13">
        <f t="shared" si="2"/>
        <v>122</v>
      </c>
      <c r="I123" s="13" t="str">
        <f t="shared" si="3"/>
        <v>Basic Customer</v>
      </c>
      <c r="J123" s="13"/>
      <c r="K123" s="13"/>
      <c r="L123" s="13"/>
      <c r="M123" s="13"/>
      <c r="N123" s="13"/>
      <c r="O123" s="13"/>
      <c r="P123" s="13"/>
      <c r="Q123" s="13"/>
      <c r="R123" s="13"/>
      <c r="S123" s="13"/>
      <c r="T123" s="13"/>
      <c r="U123" s="13"/>
      <c r="V123" s="13"/>
      <c r="W123" s="13"/>
      <c r="X123" s="13"/>
      <c r="Y123" s="13"/>
      <c r="Z123" s="13"/>
    </row>
    <row r="124">
      <c r="A124" s="13" t="str">
        <f>IFERROR(__xludf.DUMMYFUNCTION("""COMPUTED_VALUE"""),"CUST4788")</f>
        <v>CUST4788</v>
      </c>
      <c r="B124" s="13">
        <f>SUMIFS('Order Data'!$D$2:$D$1001,'Order Data'!$B$2:$B$1001,A124)</f>
        <v>170</v>
      </c>
      <c r="C124" s="13">
        <f>COUNTIFS('Order Data'!$B$2:$B$1001,A124)</f>
        <v>2</v>
      </c>
      <c r="D124" s="13">
        <f>VLOOKUP(A124,'Order Frequency'!$A$3:$E$160,5,false)</f>
        <v>98</v>
      </c>
      <c r="E124" s="13">
        <f>VLOOKUP(A124,'Spending Power'!$A$3:$D$160,4,false)</f>
        <v>122</v>
      </c>
      <c r="F124" s="13">
        <f>VLOOKUP(A124,'Recency Analysis'!$A$3:$D$160,4,false)</f>
        <v>121</v>
      </c>
      <c r="G124" s="32">
        <f t="shared" si="1"/>
        <v>113.6666667</v>
      </c>
      <c r="H124" s="13">
        <f t="shared" si="2"/>
        <v>120</v>
      </c>
      <c r="I124" s="13" t="str">
        <f t="shared" si="3"/>
        <v>Basic Customer</v>
      </c>
      <c r="J124" s="13"/>
      <c r="K124" s="13"/>
      <c r="L124" s="13"/>
      <c r="M124" s="13"/>
      <c r="N124" s="13"/>
      <c r="O124" s="13"/>
      <c r="P124" s="13"/>
      <c r="Q124" s="13"/>
      <c r="R124" s="13"/>
      <c r="S124" s="13"/>
      <c r="T124" s="13"/>
      <c r="U124" s="13"/>
      <c r="V124" s="13"/>
      <c r="W124" s="13"/>
      <c r="X124" s="13"/>
      <c r="Y124" s="13"/>
      <c r="Z124" s="13"/>
    </row>
    <row r="125">
      <c r="A125" s="13" t="str">
        <f>IFERROR(__xludf.DUMMYFUNCTION("""COMPUTED_VALUE"""),"CUST8484")</f>
        <v>CUST8484</v>
      </c>
      <c r="B125" s="13">
        <f>SUMIFS('Order Data'!$D$2:$D$1001,'Order Data'!$B$2:$B$1001,A125)</f>
        <v>1505</v>
      </c>
      <c r="C125" s="13">
        <f>COUNTIFS('Order Data'!$B$2:$B$1001,A125)</f>
        <v>10</v>
      </c>
      <c r="D125" s="13">
        <f>VLOOKUP(A125,'Order Frequency'!$A$3:$E$160,5,false)</f>
        <v>39</v>
      </c>
      <c r="E125" s="13">
        <f>VLOOKUP(A125,'Spending Power'!$A$3:$D$160,4,false)</f>
        <v>30</v>
      </c>
      <c r="F125" s="13">
        <f>VLOOKUP(A125,'Recency Analysis'!$A$3:$D$160,4,false)</f>
        <v>123</v>
      </c>
      <c r="G125" s="32">
        <f t="shared" si="1"/>
        <v>64</v>
      </c>
      <c r="H125" s="13">
        <f t="shared" si="2"/>
        <v>61</v>
      </c>
      <c r="I125" s="13" t="str">
        <f t="shared" si="3"/>
        <v>Basic Customer</v>
      </c>
      <c r="J125" s="13"/>
      <c r="K125" s="13"/>
      <c r="L125" s="13"/>
      <c r="M125" s="13"/>
      <c r="N125" s="13"/>
      <c r="O125" s="13"/>
      <c r="P125" s="13"/>
      <c r="Q125" s="13"/>
      <c r="R125" s="13"/>
      <c r="S125" s="13"/>
      <c r="T125" s="13"/>
      <c r="U125" s="13"/>
      <c r="V125" s="13"/>
      <c r="W125" s="13"/>
      <c r="X125" s="13"/>
      <c r="Y125" s="13"/>
      <c r="Z125" s="13"/>
    </row>
    <row r="126">
      <c r="A126" s="13" t="str">
        <f>IFERROR(__xludf.DUMMYFUNCTION("""COMPUTED_VALUE"""),"CUST6963")</f>
        <v>CUST6963</v>
      </c>
      <c r="B126" s="13">
        <f>SUMIFS('Order Data'!$D$2:$D$1001,'Order Data'!$B$2:$B$1001,A126)</f>
        <v>110</v>
      </c>
      <c r="C126" s="13">
        <f>COUNTIFS('Order Data'!$B$2:$B$1001,A126)</f>
        <v>1</v>
      </c>
      <c r="D126" s="13">
        <f>VLOOKUP(A126,'Order Frequency'!$A$3:$E$160,5,false)</f>
        <v>117</v>
      </c>
      <c r="E126" s="13">
        <f>VLOOKUP(A126,'Spending Power'!$A$3:$D$160,4,false)</f>
        <v>134</v>
      </c>
      <c r="F126" s="13">
        <f>VLOOKUP(A126,'Recency Analysis'!$A$3:$D$160,4,false)</f>
        <v>123</v>
      </c>
      <c r="G126" s="32">
        <f t="shared" si="1"/>
        <v>124.6666667</v>
      </c>
      <c r="H126" s="13">
        <f t="shared" si="2"/>
        <v>142</v>
      </c>
      <c r="I126" s="13" t="str">
        <f t="shared" si="3"/>
        <v>Basic Customer</v>
      </c>
      <c r="J126" s="13"/>
      <c r="K126" s="13"/>
      <c r="L126" s="13"/>
      <c r="M126" s="13"/>
      <c r="N126" s="13"/>
      <c r="O126" s="13"/>
      <c r="P126" s="13"/>
      <c r="Q126" s="13"/>
      <c r="R126" s="13"/>
      <c r="S126" s="13"/>
      <c r="T126" s="13"/>
      <c r="U126" s="13"/>
      <c r="V126" s="13"/>
      <c r="W126" s="13"/>
      <c r="X126" s="13"/>
      <c r="Y126" s="13"/>
      <c r="Z126" s="13"/>
    </row>
    <row r="127">
      <c r="A127" s="13" t="str">
        <f>IFERROR(__xludf.DUMMYFUNCTION("""COMPUTED_VALUE"""),"CUST4765")</f>
        <v>CUST4765</v>
      </c>
      <c r="B127" s="13">
        <f>SUMIFS('Order Data'!$D$2:$D$1001,'Order Data'!$B$2:$B$1001,A127)</f>
        <v>105</v>
      </c>
      <c r="C127" s="13">
        <f>COUNTIFS('Order Data'!$B$2:$B$1001,A127)</f>
        <v>1</v>
      </c>
      <c r="D127" s="13">
        <f>VLOOKUP(A127,'Order Frequency'!$A$3:$E$160,5,false)</f>
        <v>117</v>
      </c>
      <c r="E127" s="13">
        <f>VLOOKUP(A127,'Spending Power'!$A$3:$D$160,4,false)</f>
        <v>137</v>
      </c>
      <c r="F127" s="13">
        <f>VLOOKUP(A127,'Recency Analysis'!$A$3:$D$160,4,false)</f>
        <v>123</v>
      </c>
      <c r="G127" s="32">
        <f t="shared" si="1"/>
        <v>125.6666667</v>
      </c>
      <c r="H127" s="13">
        <f t="shared" si="2"/>
        <v>145</v>
      </c>
      <c r="I127" s="13" t="str">
        <f t="shared" si="3"/>
        <v>Basic Customer</v>
      </c>
      <c r="J127" s="13"/>
      <c r="K127" s="13"/>
      <c r="L127" s="13"/>
      <c r="M127" s="13"/>
      <c r="N127" s="13"/>
      <c r="O127" s="13"/>
      <c r="P127" s="13"/>
      <c r="Q127" s="13"/>
      <c r="R127" s="13"/>
      <c r="S127" s="13"/>
      <c r="T127" s="13"/>
      <c r="U127" s="13"/>
      <c r="V127" s="13"/>
      <c r="W127" s="13"/>
      <c r="X127" s="13"/>
      <c r="Y127" s="13"/>
      <c r="Z127" s="13"/>
    </row>
    <row r="128">
      <c r="A128" s="13" t="str">
        <f>IFERROR(__xludf.DUMMYFUNCTION("""COMPUTED_VALUE"""),"CUST1514")</f>
        <v>CUST1514</v>
      </c>
      <c r="B128" s="13">
        <f>SUMIFS('Order Data'!$D$2:$D$1001,'Order Data'!$B$2:$B$1001,A128)</f>
        <v>540</v>
      </c>
      <c r="C128" s="13">
        <f>COUNTIFS('Order Data'!$B$2:$B$1001,A128)</f>
        <v>3</v>
      </c>
      <c r="D128" s="13">
        <f>VLOOKUP(A128,'Order Frequency'!$A$3:$E$160,5,false)</f>
        <v>86</v>
      </c>
      <c r="E128" s="13">
        <f>VLOOKUP(A128,'Spending Power'!$A$3:$D$160,4,false)</f>
        <v>74</v>
      </c>
      <c r="F128" s="13">
        <f>VLOOKUP(A128,'Recency Analysis'!$A$3:$D$160,4,false)</f>
        <v>123</v>
      </c>
      <c r="G128" s="32">
        <f t="shared" si="1"/>
        <v>94.33333333</v>
      </c>
      <c r="H128" s="13">
        <f t="shared" si="2"/>
        <v>102</v>
      </c>
      <c r="I128" s="13" t="str">
        <f t="shared" si="3"/>
        <v>Basic Customer</v>
      </c>
      <c r="J128" s="13"/>
      <c r="K128" s="13"/>
      <c r="L128" s="13"/>
      <c r="M128" s="13"/>
      <c r="N128" s="13"/>
      <c r="O128" s="13"/>
      <c r="P128" s="13"/>
      <c r="Q128" s="13"/>
      <c r="R128" s="13"/>
      <c r="S128" s="13"/>
      <c r="T128" s="13"/>
      <c r="U128" s="13"/>
      <c r="V128" s="13"/>
      <c r="W128" s="13"/>
      <c r="X128" s="13"/>
      <c r="Y128" s="13"/>
      <c r="Z128" s="13"/>
    </row>
    <row r="129">
      <c r="A129" s="13" t="str">
        <f>IFERROR(__xludf.DUMMYFUNCTION("""COMPUTED_VALUE"""),"CUST5687")</f>
        <v>CUST5687</v>
      </c>
      <c r="B129" s="13">
        <f>SUMIFS('Order Data'!$D$2:$D$1001,'Order Data'!$B$2:$B$1001,A129)</f>
        <v>380</v>
      </c>
      <c r="C129" s="13">
        <f>COUNTIFS('Order Data'!$B$2:$B$1001,A129)</f>
        <v>3</v>
      </c>
      <c r="D129" s="13">
        <f>VLOOKUP(A129,'Order Frequency'!$A$3:$E$160,5,false)</f>
        <v>86</v>
      </c>
      <c r="E129" s="13">
        <f>VLOOKUP(A129,'Spending Power'!$A$3:$D$160,4,false)</f>
        <v>87</v>
      </c>
      <c r="F129" s="13">
        <f>VLOOKUP(A129,'Recency Analysis'!$A$3:$D$160,4,false)</f>
        <v>123</v>
      </c>
      <c r="G129" s="32">
        <f t="shared" si="1"/>
        <v>98.66666667</v>
      </c>
      <c r="H129" s="13">
        <f t="shared" si="2"/>
        <v>107</v>
      </c>
      <c r="I129" s="13" t="str">
        <f t="shared" si="3"/>
        <v>Basic Customer</v>
      </c>
      <c r="J129" s="13"/>
      <c r="K129" s="13"/>
      <c r="L129" s="13"/>
      <c r="M129" s="13"/>
      <c r="N129" s="13"/>
      <c r="O129" s="13"/>
      <c r="P129" s="13"/>
      <c r="Q129" s="13"/>
      <c r="R129" s="13"/>
      <c r="S129" s="13"/>
      <c r="T129" s="13"/>
      <c r="U129" s="13"/>
      <c r="V129" s="13"/>
      <c r="W129" s="13"/>
      <c r="X129" s="13"/>
      <c r="Y129" s="13"/>
      <c r="Z129" s="13"/>
    </row>
    <row r="130">
      <c r="A130" s="13" t="str">
        <f>IFERROR(__xludf.DUMMYFUNCTION("""COMPUTED_VALUE"""),"CUST7984")</f>
        <v>CUST7984</v>
      </c>
      <c r="B130" s="13">
        <f>SUMIFS('Order Data'!$D$2:$D$1001,'Order Data'!$B$2:$B$1001,A130)</f>
        <v>1142.5</v>
      </c>
      <c r="C130" s="13">
        <f>COUNTIFS('Order Data'!$B$2:$B$1001,A130)</f>
        <v>11</v>
      </c>
      <c r="D130" s="13">
        <f>VLOOKUP(A130,'Order Frequency'!$A$3:$E$160,5,false)</f>
        <v>29</v>
      </c>
      <c r="E130" s="13">
        <f>VLOOKUP(A130,'Spending Power'!$A$3:$D$160,4,false)</f>
        <v>49</v>
      </c>
      <c r="F130" s="13">
        <f>VLOOKUP(A130,'Recency Analysis'!$A$3:$D$160,4,false)</f>
        <v>128</v>
      </c>
      <c r="G130" s="32">
        <f t="shared" si="1"/>
        <v>68.66666667</v>
      </c>
      <c r="H130" s="13">
        <f t="shared" si="2"/>
        <v>71</v>
      </c>
      <c r="I130" s="13" t="str">
        <f t="shared" si="3"/>
        <v>Basic Customer</v>
      </c>
      <c r="J130" s="13"/>
      <c r="K130" s="13"/>
      <c r="L130" s="13"/>
      <c r="M130" s="13"/>
      <c r="N130" s="13"/>
      <c r="O130" s="13"/>
      <c r="P130" s="13"/>
      <c r="Q130" s="13"/>
      <c r="R130" s="13"/>
      <c r="S130" s="13"/>
      <c r="T130" s="13"/>
      <c r="U130" s="13"/>
      <c r="V130" s="13"/>
      <c r="W130" s="13"/>
      <c r="X130" s="13"/>
      <c r="Y130" s="13"/>
      <c r="Z130" s="13"/>
    </row>
    <row r="131">
      <c r="A131" s="13" t="str">
        <f>IFERROR(__xludf.DUMMYFUNCTION("""COMPUTED_VALUE"""),"CUST3267")</f>
        <v>CUST3267</v>
      </c>
      <c r="B131" s="13">
        <f>SUMIFS('Order Data'!$D$2:$D$1001,'Order Data'!$B$2:$B$1001,A131)</f>
        <v>410</v>
      </c>
      <c r="C131" s="13">
        <f>COUNTIFS('Order Data'!$B$2:$B$1001,A131)</f>
        <v>3</v>
      </c>
      <c r="D131" s="13">
        <f>VLOOKUP(A131,'Order Frequency'!$A$3:$E$160,5,false)</f>
        <v>86</v>
      </c>
      <c r="E131" s="13">
        <f>VLOOKUP(A131,'Spending Power'!$A$3:$D$160,4,false)</f>
        <v>81</v>
      </c>
      <c r="F131" s="13">
        <f>VLOOKUP(A131,'Recency Analysis'!$A$3:$D$160,4,false)</f>
        <v>128</v>
      </c>
      <c r="G131" s="32">
        <f t="shared" si="1"/>
        <v>98.33333333</v>
      </c>
      <c r="H131" s="13">
        <f t="shared" si="2"/>
        <v>106</v>
      </c>
      <c r="I131" s="13" t="str">
        <f t="shared" si="3"/>
        <v>Basic Customer</v>
      </c>
      <c r="J131" s="13"/>
      <c r="K131" s="13"/>
      <c r="L131" s="13"/>
      <c r="M131" s="13"/>
      <c r="N131" s="13"/>
      <c r="O131" s="13"/>
      <c r="P131" s="13"/>
      <c r="Q131" s="13"/>
      <c r="R131" s="13"/>
      <c r="S131" s="13"/>
      <c r="T131" s="13"/>
      <c r="U131" s="13"/>
      <c r="V131" s="13"/>
      <c r="W131" s="13"/>
      <c r="X131" s="13"/>
      <c r="Y131" s="13"/>
      <c r="Z131" s="13"/>
    </row>
    <row r="132">
      <c r="A132" s="13" t="str">
        <f>IFERROR(__xludf.DUMMYFUNCTION("""COMPUTED_VALUE"""),"CUST8622")</f>
        <v>CUST8622</v>
      </c>
      <c r="B132" s="13">
        <f>SUMIFS('Order Data'!$D$2:$D$1001,'Order Data'!$B$2:$B$1001,A132)</f>
        <v>620</v>
      </c>
      <c r="C132" s="13">
        <f>COUNTIFS('Order Data'!$B$2:$B$1001,A132)</f>
        <v>4</v>
      </c>
      <c r="D132" s="13">
        <f>VLOOKUP(A132,'Order Frequency'!$A$3:$E$160,5,false)</f>
        <v>70</v>
      </c>
      <c r="E132" s="13">
        <f>VLOOKUP(A132,'Spending Power'!$A$3:$D$160,4,false)</f>
        <v>68</v>
      </c>
      <c r="F132" s="13">
        <f>VLOOKUP(A132,'Recency Analysis'!$A$3:$D$160,4,false)</f>
        <v>128</v>
      </c>
      <c r="G132" s="32">
        <f t="shared" si="1"/>
        <v>88.66666667</v>
      </c>
      <c r="H132" s="13">
        <f t="shared" si="2"/>
        <v>91</v>
      </c>
      <c r="I132" s="13" t="str">
        <f t="shared" si="3"/>
        <v>Basic Customer</v>
      </c>
      <c r="J132" s="13"/>
      <c r="K132" s="13"/>
      <c r="L132" s="13"/>
      <c r="M132" s="13"/>
      <c r="N132" s="13"/>
      <c r="O132" s="13"/>
      <c r="P132" s="13"/>
      <c r="Q132" s="13"/>
      <c r="R132" s="13"/>
      <c r="S132" s="13"/>
      <c r="T132" s="13"/>
      <c r="U132" s="13"/>
      <c r="V132" s="13"/>
      <c r="W132" s="13"/>
      <c r="X132" s="13"/>
      <c r="Y132" s="13"/>
      <c r="Z132" s="13"/>
    </row>
    <row r="133">
      <c r="A133" s="13" t="str">
        <f>IFERROR(__xludf.DUMMYFUNCTION("""COMPUTED_VALUE"""),"CUST2391")</f>
        <v>CUST2391</v>
      </c>
      <c r="B133" s="13">
        <f>SUMIFS('Order Data'!$D$2:$D$1001,'Order Data'!$B$2:$B$1001,A133)</f>
        <v>620</v>
      </c>
      <c r="C133" s="13">
        <f>COUNTIFS('Order Data'!$B$2:$B$1001,A133)</f>
        <v>3</v>
      </c>
      <c r="D133" s="13">
        <f>VLOOKUP(A133,'Order Frequency'!$A$3:$E$160,5,false)</f>
        <v>86</v>
      </c>
      <c r="E133" s="13">
        <f>VLOOKUP(A133,'Spending Power'!$A$3:$D$160,4,false)</f>
        <v>68</v>
      </c>
      <c r="F133" s="13">
        <f>VLOOKUP(A133,'Recency Analysis'!$A$3:$D$160,4,false)</f>
        <v>128</v>
      </c>
      <c r="G133" s="32">
        <f t="shared" si="1"/>
        <v>94</v>
      </c>
      <c r="H133" s="13">
        <f t="shared" si="2"/>
        <v>101</v>
      </c>
      <c r="I133" s="13" t="str">
        <f t="shared" si="3"/>
        <v>Basic Customer</v>
      </c>
      <c r="J133" s="13"/>
      <c r="K133" s="13"/>
      <c r="L133" s="13"/>
      <c r="M133" s="13"/>
      <c r="N133" s="13"/>
      <c r="O133" s="13"/>
      <c r="P133" s="13"/>
      <c r="Q133" s="13"/>
      <c r="R133" s="13"/>
      <c r="S133" s="13"/>
      <c r="T133" s="13"/>
      <c r="U133" s="13"/>
      <c r="V133" s="13"/>
      <c r="W133" s="13"/>
      <c r="X133" s="13"/>
      <c r="Y133" s="13"/>
      <c r="Z133" s="13"/>
    </row>
    <row r="134">
      <c r="A134" s="13" t="str">
        <f>IFERROR(__xludf.DUMMYFUNCTION("""COMPUTED_VALUE"""),"CUST7862")</f>
        <v>CUST7862</v>
      </c>
      <c r="B134" s="13">
        <f>SUMIFS('Order Data'!$D$2:$D$1001,'Order Data'!$B$2:$B$1001,A134)</f>
        <v>1155</v>
      </c>
      <c r="C134" s="13">
        <f>COUNTIFS('Order Data'!$B$2:$B$1001,A134)</f>
        <v>11</v>
      </c>
      <c r="D134" s="13">
        <f>VLOOKUP(A134,'Order Frequency'!$A$3:$E$160,5,false)</f>
        <v>29</v>
      </c>
      <c r="E134" s="13">
        <f>VLOOKUP(A134,'Spending Power'!$A$3:$D$160,4,false)</f>
        <v>48</v>
      </c>
      <c r="F134" s="13">
        <f>VLOOKUP(A134,'Recency Analysis'!$A$3:$D$160,4,false)</f>
        <v>128</v>
      </c>
      <c r="G134" s="32">
        <f t="shared" si="1"/>
        <v>68.33333333</v>
      </c>
      <c r="H134" s="13">
        <f t="shared" si="2"/>
        <v>69</v>
      </c>
      <c r="I134" s="13" t="str">
        <f t="shared" si="3"/>
        <v>Basic Customer</v>
      </c>
      <c r="J134" s="13"/>
      <c r="K134" s="13"/>
      <c r="L134" s="13"/>
      <c r="M134" s="13"/>
      <c r="N134" s="13"/>
      <c r="O134" s="13"/>
      <c r="P134" s="13"/>
      <c r="Q134" s="13"/>
      <c r="R134" s="13"/>
      <c r="S134" s="13"/>
      <c r="T134" s="13"/>
      <c r="U134" s="13"/>
      <c r="V134" s="13"/>
      <c r="W134" s="13"/>
      <c r="X134" s="13"/>
      <c r="Y134" s="13"/>
      <c r="Z134" s="13"/>
    </row>
    <row r="135">
      <c r="A135" s="13" t="str">
        <f>IFERROR(__xludf.DUMMYFUNCTION("""COMPUTED_VALUE"""),"CUST7498")</f>
        <v>CUST7498</v>
      </c>
      <c r="B135" s="13">
        <f>SUMIFS('Order Data'!$D$2:$D$1001,'Order Data'!$B$2:$B$1001,A135)</f>
        <v>807.5</v>
      </c>
      <c r="C135" s="13">
        <f>COUNTIFS('Order Data'!$B$2:$B$1001,A135)</f>
        <v>9</v>
      </c>
      <c r="D135" s="13">
        <f>VLOOKUP(A135,'Order Frequency'!$A$3:$E$160,5,false)</f>
        <v>54</v>
      </c>
      <c r="E135" s="13">
        <f>VLOOKUP(A135,'Spending Power'!$A$3:$D$160,4,false)</f>
        <v>58</v>
      </c>
      <c r="F135" s="13">
        <f>VLOOKUP(A135,'Recency Analysis'!$A$3:$D$160,4,false)</f>
        <v>133</v>
      </c>
      <c r="G135" s="32">
        <f t="shared" si="1"/>
        <v>81.66666667</v>
      </c>
      <c r="H135" s="13">
        <f t="shared" si="2"/>
        <v>85</v>
      </c>
      <c r="I135" s="13" t="str">
        <f t="shared" si="3"/>
        <v>Basic Customer</v>
      </c>
      <c r="J135" s="13"/>
      <c r="K135" s="13"/>
      <c r="L135" s="13"/>
      <c r="M135" s="13"/>
      <c r="N135" s="13"/>
      <c r="O135" s="13"/>
      <c r="P135" s="13"/>
      <c r="Q135" s="13"/>
      <c r="R135" s="13"/>
      <c r="S135" s="13"/>
      <c r="T135" s="13"/>
      <c r="U135" s="13"/>
      <c r="V135" s="13"/>
      <c r="W135" s="13"/>
      <c r="X135" s="13"/>
      <c r="Y135" s="13"/>
      <c r="Z135" s="13"/>
    </row>
    <row r="136">
      <c r="A136" s="13" t="str">
        <f>IFERROR(__xludf.DUMMYFUNCTION("""COMPUTED_VALUE"""),"CUST2502")</f>
        <v>CUST2502</v>
      </c>
      <c r="B136" s="13">
        <f>SUMIFS('Order Data'!$D$2:$D$1001,'Order Data'!$B$2:$B$1001,A136)</f>
        <v>185</v>
      </c>
      <c r="C136" s="13">
        <f>COUNTIFS('Order Data'!$B$2:$B$1001,A136)</f>
        <v>1</v>
      </c>
      <c r="D136" s="13">
        <f>VLOOKUP(A136,'Order Frequency'!$A$3:$E$160,5,false)</f>
        <v>117</v>
      </c>
      <c r="E136" s="13">
        <f>VLOOKUP(A136,'Spending Power'!$A$3:$D$160,4,false)</f>
        <v>112</v>
      </c>
      <c r="F136" s="13">
        <f>VLOOKUP(A136,'Recency Analysis'!$A$3:$D$160,4,false)</f>
        <v>133</v>
      </c>
      <c r="G136" s="32">
        <f t="shared" si="1"/>
        <v>120.6666667</v>
      </c>
      <c r="H136" s="13">
        <f t="shared" si="2"/>
        <v>137</v>
      </c>
      <c r="I136" s="13" t="str">
        <f t="shared" si="3"/>
        <v>Basic Customer</v>
      </c>
      <c r="J136" s="13"/>
      <c r="K136" s="13"/>
      <c r="L136" s="13"/>
      <c r="M136" s="13"/>
      <c r="N136" s="13"/>
      <c r="O136" s="13"/>
      <c r="P136" s="13"/>
      <c r="Q136" s="13"/>
      <c r="R136" s="13"/>
      <c r="S136" s="13"/>
      <c r="T136" s="13"/>
      <c r="U136" s="13"/>
      <c r="V136" s="13"/>
      <c r="W136" s="13"/>
      <c r="X136" s="13"/>
      <c r="Y136" s="13"/>
      <c r="Z136" s="13"/>
    </row>
    <row r="137">
      <c r="A137" s="13" t="str">
        <f>IFERROR(__xludf.DUMMYFUNCTION("""COMPUTED_VALUE"""),"CUST4052")</f>
        <v>CUST4052</v>
      </c>
      <c r="B137" s="13">
        <f>SUMIFS('Order Data'!$D$2:$D$1001,'Order Data'!$B$2:$B$1001,A137)</f>
        <v>140</v>
      </c>
      <c r="C137" s="13">
        <f>COUNTIFS('Order Data'!$B$2:$B$1001,A137)</f>
        <v>2</v>
      </c>
      <c r="D137" s="13">
        <f>VLOOKUP(A137,'Order Frequency'!$A$3:$E$160,5,false)</f>
        <v>98</v>
      </c>
      <c r="E137" s="13">
        <f>VLOOKUP(A137,'Spending Power'!$A$3:$D$160,4,false)</f>
        <v>129</v>
      </c>
      <c r="F137" s="13">
        <f>VLOOKUP(A137,'Recency Analysis'!$A$3:$D$160,4,false)</f>
        <v>135</v>
      </c>
      <c r="G137" s="32">
        <f t="shared" si="1"/>
        <v>120.6666667</v>
      </c>
      <c r="H137" s="13">
        <f t="shared" si="2"/>
        <v>137</v>
      </c>
      <c r="I137" s="13" t="str">
        <f t="shared" si="3"/>
        <v>Basic Customer</v>
      </c>
      <c r="J137" s="13"/>
      <c r="K137" s="13"/>
      <c r="L137" s="13"/>
      <c r="M137" s="13"/>
      <c r="N137" s="13"/>
      <c r="O137" s="13"/>
      <c r="P137" s="13"/>
      <c r="Q137" s="13"/>
      <c r="R137" s="13"/>
      <c r="S137" s="13"/>
      <c r="T137" s="13"/>
      <c r="U137" s="13"/>
      <c r="V137" s="13"/>
      <c r="W137" s="13"/>
      <c r="X137" s="13"/>
      <c r="Y137" s="13"/>
      <c r="Z137" s="13"/>
    </row>
    <row r="138">
      <c r="A138" s="13" t="str">
        <f>IFERROR(__xludf.DUMMYFUNCTION("""COMPUTED_VALUE"""),"CUST4470")</f>
        <v>CUST4470</v>
      </c>
      <c r="B138" s="13">
        <f>SUMIFS('Order Data'!$D$2:$D$1001,'Order Data'!$B$2:$B$1001,A138)</f>
        <v>2262.5</v>
      </c>
      <c r="C138" s="13">
        <f>COUNTIFS('Order Data'!$B$2:$B$1001,A138)</f>
        <v>13</v>
      </c>
      <c r="D138" s="13">
        <f>VLOOKUP(A138,'Order Frequency'!$A$3:$E$160,5,false)</f>
        <v>18</v>
      </c>
      <c r="E138" s="13">
        <f>VLOOKUP(A138,'Spending Power'!$A$3:$D$160,4,false)</f>
        <v>9</v>
      </c>
      <c r="F138" s="13">
        <f>VLOOKUP(A138,'Recency Analysis'!$A$3:$D$160,4,false)</f>
        <v>135</v>
      </c>
      <c r="G138" s="32">
        <f t="shared" si="1"/>
        <v>54</v>
      </c>
      <c r="H138" s="13">
        <f t="shared" si="2"/>
        <v>52</v>
      </c>
      <c r="I138" s="13" t="str">
        <f t="shared" si="3"/>
        <v>Basic Customer</v>
      </c>
      <c r="J138" s="13"/>
      <c r="K138" s="13"/>
      <c r="L138" s="13"/>
      <c r="M138" s="13"/>
      <c r="N138" s="13"/>
      <c r="O138" s="13"/>
      <c r="P138" s="13"/>
      <c r="Q138" s="13"/>
      <c r="R138" s="13"/>
      <c r="S138" s="13"/>
      <c r="T138" s="13"/>
      <c r="U138" s="13"/>
      <c r="V138" s="13"/>
      <c r="W138" s="13"/>
      <c r="X138" s="13"/>
      <c r="Y138" s="13"/>
      <c r="Z138" s="13"/>
    </row>
    <row r="139">
      <c r="A139" s="13" t="str">
        <f>IFERROR(__xludf.DUMMYFUNCTION("""COMPUTED_VALUE"""),"CUST3213")</f>
        <v>CUST3213</v>
      </c>
      <c r="B139" s="13">
        <f>SUMIFS('Order Data'!$D$2:$D$1001,'Order Data'!$B$2:$B$1001,A139)</f>
        <v>312.5</v>
      </c>
      <c r="C139" s="13">
        <f>COUNTIFS('Order Data'!$B$2:$B$1001,A139)</f>
        <v>4</v>
      </c>
      <c r="D139" s="13">
        <f>VLOOKUP(A139,'Order Frequency'!$A$3:$E$160,5,false)</f>
        <v>70</v>
      </c>
      <c r="E139" s="13">
        <f>VLOOKUP(A139,'Spending Power'!$A$3:$D$160,4,false)</f>
        <v>95</v>
      </c>
      <c r="F139" s="13">
        <f>VLOOKUP(A139,'Recency Analysis'!$A$3:$D$160,4,false)</f>
        <v>135</v>
      </c>
      <c r="G139" s="32">
        <f t="shared" si="1"/>
        <v>100</v>
      </c>
      <c r="H139" s="13">
        <f t="shared" si="2"/>
        <v>110</v>
      </c>
      <c r="I139" s="13" t="str">
        <f t="shared" si="3"/>
        <v>Basic Customer</v>
      </c>
      <c r="J139" s="13"/>
      <c r="K139" s="13"/>
      <c r="L139" s="13"/>
      <c r="M139" s="13"/>
      <c r="N139" s="13"/>
      <c r="O139" s="13"/>
      <c r="P139" s="13"/>
      <c r="Q139" s="13"/>
      <c r="R139" s="13"/>
      <c r="S139" s="13"/>
      <c r="T139" s="13"/>
      <c r="U139" s="13"/>
      <c r="V139" s="13"/>
      <c r="W139" s="13"/>
      <c r="X139" s="13"/>
      <c r="Y139" s="13"/>
      <c r="Z139" s="13"/>
    </row>
    <row r="140">
      <c r="A140" s="13" t="str">
        <f>IFERROR(__xludf.DUMMYFUNCTION("""COMPUTED_VALUE"""),"CUST2625")</f>
        <v>CUST2625</v>
      </c>
      <c r="B140" s="13">
        <f>SUMIFS('Order Data'!$D$2:$D$1001,'Order Data'!$B$2:$B$1001,A140)</f>
        <v>710</v>
      </c>
      <c r="C140" s="13">
        <f>COUNTIFS('Order Data'!$B$2:$B$1001,A140)</f>
        <v>4</v>
      </c>
      <c r="D140" s="13">
        <f>VLOOKUP(A140,'Order Frequency'!$A$3:$E$160,5,false)</f>
        <v>70</v>
      </c>
      <c r="E140" s="13">
        <f>VLOOKUP(A140,'Spending Power'!$A$3:$D$160,4,false)</f>
        <v>62</v>
      </c>
      <c r="F140" s="13">
        <f>VLOOKUP(A140,'Recency Analysis'!$A$3:$D$160,4,false)</f>
        <v>135</v>
      </c>
      <c r="G140" s="32">
        <f t="shared" si="1"/>
        <v>89</v>
      </c>
      <c r="H140" s="13">
        <f t="shared" si="2"/>
        <v>93</v>
      </c>
      <c r="I140" s="13" t="str">
        <f t="shared" si="3"/>
        <v>Basic Customer</v>
      </c>
      <c r="J140" s="13"/>
      <c r="K140" s="13"/>
      <c r="L140" s="13"/>
      <c r="M140" s="13"/>
      <c r="N140" s="13"/>
      <c r="O140" s="13"/>
      <c r="P140" s="13"/>
      <c r="Q140" s="13"/>
      <c r="R140" s="13"/>
      <c r="S140" s="13"/>
      <c r="T140" s="13"/>
      <c r="U140" s="13"/>
      <c r="V140" s="13"/>
      <c r="W140" s="13"/>
      <c r="X140" s="13"/>
      <c r="Y140" s="13"/>
      <c r="Z140" s="13"/>
    </row>
    <row r="141">
      <c r="A141" s="13" t="str">
        <f>IFERROR(__xludf.DUMMYFUNCTION("""COMPUTED_VALUE"""),"CUST8244")</f>
        <v>CUST8244</v>
      </c>
      <c r="B141" s="13">
        <f>SUMIFS('Order Data'!$D$2:$D$1001,'Order Data'!$B$2:$B$1001,A141)</f>
        <v>935</v>
      </c>
      <c r="C141" s="13">
        <f>COUNTIFS('Order Data'!$B$2:$B$1001,A141)</f>
        <v>10</v>
      </c>
      <c r="D141" s="13">
        <f>VLOOKUP(A141,'Order Frequency'!$A$3:$E$160,5,false)</f>
        <v>39</v>
      </c>
      <c r="E141" s="13">
        <f>VLOOKUP(A141,'Spending Power'!$A$3:$D$160,4,false)</f>
        <v>54</v>
      </c>
      <c r="F141" s="13">
        <f>VLOOKUP(A141,'Recency Analysis'!$A$3:$D$160,4,false)</f>
        <v>135</v>
      </c>
      <c r="G141" s="32">
        <f t="shared" si="1"/>
        <v>76</v>
      </c>
      <c r="H141" s="13">
        <f t="shared" si="2"/>
        <v>79</v>
      </c>
      <c r="I141" s="13" t="str">
        <f t="shared" si="3"/>
        <v>Basic Customer</v>
      </c>
      <c r="J141" s="13"/>
      <c r="K141" s="13"/>
      <c r="L141" s="13"/>
      <c r="M141" s="13"/>
      <c r="N141" s="13"/>
      <c r="O141" s="13"/>
      <c r="P141" s="13"/>
      <c r="Q141" s="13"/>
      <c r="R141" s="13"/>
      <c r="S141" s="13"/>
      <c r="T141" s="13"/>
      <c r="U141" s="13"/>
      <c r="V141" s="13"/>
      <c r="W141" s="13"/>
      <c r="X141" s="13"/>
      <c r="Y141" s="13"/>
      <c r="Z141" s="13"/>
    </row>
    <row r="142">
      <c r="A142" s="13" t="str">
        <f>IFERROR(__xludf.DUMMYFUNCTION("""COMPUTED_VALUE"""),"CUST2964")</f>
        <v>CUST2964</v>
      </c>
      <c r="B142" s="13">
        <f>SUMIFS('Order Data'!$D$2:$D$1001,'Order Data'!$B$2:$B$1001,A142)</f>
        <v>70</v>
      </c>
      <c r="C142" s="13">
        <f>COUNTIFS('Order Data'!$B$2:$B$1001,A142)</f>
        <v>1</v>
      </c>
      <c r="D142" s="13">
        <f>VLOOKUP(A142,'Order Frequency'!$A$3:$E$160,5,false)</f>
        <v>117</v>
      </c>
      <c r="E142" s="13">
        <f>VLOOKUP(A142,'Spending Power'!$A$3:$D$160,4,false)</f>
        <v>150</v>
      </c>
      <c r="F142" s="13">
        <f>VLOOKUP(A142,'Recency Analysis'!$A$3:$D$160,4,false)</f>
        <v>135</v>
      </c>
      <c r="G142" s="32">
        <f t="shared" si="1"/>
        <v>134</v>
      </c>
      <c r="H142" s="13">
        <f t="shared" si="2"/>
        <v>150</v>
      </c>
      <c r="I142" s="13" t="str">
        <f t="shared" si="3"/>
        <v>Basic Customer</v>
      </c>
      <c r="J142" s="13"/>
      <c r="K142" s="13"/>
      <c r="L142" s="13"/>
      <c r="M142" s="13"/>
      <c r="N142" s="13"/>
      <c r="O142" s="13"/>
      <c r="P142" s="13"/>
      <c r="Q142" s="13"/>
      <c r="R142" s="13"/>
      <c r="S142" s="13"/>
      <c r="T142" s="13"/>
      <c r="U142" s="13"/>
      <c r="V142" s="13"/>
      <c r="W142" s="13"/>
      <c r="X142" s="13"/>
      <c r="Y142" s="13"/>
      <c r="Z142" s="13"/>
    </row>
    <row r="143">
      <c r="A143" s="13" t="str">
        <f>IFERROR(__xludf.DUMMYFUNCTION("""COMPUTED_VALUE"""),"CUST6860")</f>
        <v>CUST6860</v>
      </c>
      <c r="B143" s="13">
        <f>SUMIFS('Order Data'!$D$2:$D$1001,'Order Data'!$B$2:$B$1001,A143)</f>
        <v>297.5</v>
      </c>
      <c r="C143" s="13">
        <f>COUNTIFS('Order Data'!$B$2:$B$1001,A143)</f>
        <v>4</v>
      </c>
      <c r="D143" s="13">
        <f>VLOOKUP(A143,'Order Frequency'!$A$3:$E$160,5,false)</f>
        <v>70</v>
      </c>
      <c r="E143" s="13">
        <f>VLOOKUP(A143,'Spending Power'!$A$3:$D$160,4,false)</f>
        <v>97</v>
      </c>
      <c r="F143" s="13">
        <f>VLOOKUP(A143,'Recency Analysis'!$A$3:$D$160,4,false)</f>
        <v>141</v>
      </c>
      <c r="G143" s="32">
        <f t="shared" si="1"/>
        <v>102.6666667</v>
      </c>
      <c r="H143" s="13">
        <f t="shared" si="2"/>
        <v>113</v>
      </c>
      <c r="I143" s="13" t="str">
        <f t="shared" si="3"/>
        <v>Basic Customer</v>
      </c>
      <c r="J143" s="13"/>
      <c r="K143" s="13"/>
      <c r="L143" s="13"/>
      <c r="M143" s="13"/>
      <c r="N143" s="13"/>
      <c r="O143" s="13"/>
      <c r="P143" s="13"/>
      <c r="Q143" s="13"/>
      <c r="R143" s="13"/>
      <c r="S143" s="13"/>
      <c r="T143" s="13"/>
      <c r="U143" s="13"/>
      <c r="V143" s="13"/>
      <c r="W143" s="13"/>
      <c r="X143" s="13"/>
      <c r="Y143" s="13"/>
      <c r="Z143" s="13"/>
    </row>
    <row r="144">
      <c r="A144" s="13" t="str">
        <f>IFERROR(__xludf.DUMMYFUNCTION("""COMPUTED_VALUE"""),"CUST6669")</f>
        <v>CUST6669</v>
      </c>
      <c r="B144" s="13">
        <f>SUMIFS('Order Data'!$D$2:$D$1001,'Order Data'!$B$2:$B$1001,A144)</f>
        <v>160</v>
      </c>
      <c r="C144" s="13">
        <f>COUNTIFS('Order Data'!$B$2:$B$1001,A144)</f>
        <v>3</v>
      </c>
      <c r="D144" s="13">
        <f>VLOOKUP(A144,'Order Frequency'!$A$3:$E$160,5,false)</f>
        <v>86</v>
      </c>
      <c r="E144" s="13">
        <f>VLOOKUP(A144,'Spending Power'!$A$3:$D$160,4,false)</f>
        <v>125</v>
      </c>
      <c r="F144" s="13">
        <f>VLOOKUP(A144,'Recency Analysis'!$A$3:$D$160,4,false)</f>
        <v>141</v>
      </c>
      <c r="G144" s="32">
        <f t="shared" si="1"/>
        <v>117.3333333</v>
      </c>
      <c r="H144" s="13">
        <f t="shared" si="2"/>
        <v>128</v>
      </c>
      <c r="I144" s="13" t="str">
        <f t="shared" si="3"/>
        <v>Basic Customer</v>
      </c>
      <c r="J144" s="13"/>
      <c r="K144" s="13"/>
      <c r="L144" s="13"/>
      <c r="M144" s="13"/>
      <c r="N144" s="13"/>
      <c r="O144" s="13"/>
      <c r="P144" s="13"/>
      <c r="Q144" s="13"/>
      <c r="R144" s="13"/>
      <c r="S144" s="13"/>
      <c r="T144" s="13"/>
      <c r="U144" s="13"/>
      <c r="V144" s="13"/>
      <c r="W144" s="13"/>
      <c r="X144" s="13"/>
      <c r="Y144" s="13"/>
      <c r="Z144" s="13"/>
    </row>
    <row r="145">
      <c r="A145" s="13" t="str">
        <f>IFERROR(__xludf.DUMMYFUNCTION("""COMPUTED_VALUE"""),"CUST2143")</f>
        <v>CUST2143</v>
      </c>
      <c r="B145" s="13">
        <f>SUMIFS('Order Data'!$D$2:$D$1001,'Order Data'!$B$2:$B$1001,A145)</f>
        <v>255</v>
      </c>
      <c r="C145" s="13">
        <f>COUNTIFS('Order Data'!$B$2:$B$1001,A145)</f>
        <v>3</v>
      </c>
      <c r="D145" s="13">
        <f>VLOOKUP(A145,'Order Frequency'!$A$3:$E$160,5,false)</f>
        <v>86</v>
      </c>
      <c r="E145" s="13">
        <f>VLOOKUP(A145,'Spending Power'!$A$3:$D$160,4,false)</f>
        <v>101</v>
      </c>
      <c r="F145" s="13">
        <f>VLOOKUP(A145,'Recency Analysis'!$A$3:$D$160,4,false)</f>
        <v>143</v>
      </c>
      <c r="G145" s="32">
        <f t="shared" si="1"/>
        <v>110</v>
      </c>
      <c r="H145" s="13">
        <f t="shared" si="2"/>
        <v>118</v>
      </c>
      <c r="I145" s="13" t="str">
        <f t="shared" si="3"/>
        <v>Basic Customer</v>
      </c>
      <c r="J145" s="13"/>
      <c r="K145" s="13"/>
      <c r="L145" s="13"/>
      <c r="M145" s="13"/>
      <c r="N145" s="13"/>
      <c r="O145" s="13"/>
      <c r="P145" s="13"/>
      <c r="Q145" s="13"/>
      <c r="R145" s="13"/>
      <c r="S145" s="13"/>
      <c r="T145" s="13"/>
      <c r="U145" s="13"/>
      <c r="V145" s="13"/>
      <c r="W145" s="13"/>
      <c r="X145" s="13"/>
      <c r="Y145" s="13"/>
      <c r="Z145" s="13"/>
    </row>
    <row r="146">
      <c r="A146" s="13" t="str">
        <f>IFERROR(__xludf.DUMMYFUNCTION("""COMPUTED_VALUE"""),"CUST3521")</f>
        <v>CUST3521</v>
      </c>
      <c r="B146" s="13">
        <f>SUMIFS('Order Data'!$D$2:$D$1001,'Order Data'!$B$2:$B$1001,A146)</f>
        <v>1280</v>
      </c>
      <c r="C146" s="13">
        <f>COUNTIFS('Order Data'!$B$2:$B$1001,A146)</f>
        <v>11</v>
      </c>
      <c r="D146" s="13">
        <f>VLOOKUP(A146,'Order Frequency'!$A$3:$E$160,5,false)</f>
        <v>29</v>
      </c>
      <c r="E146" s="13">
        <f>VLOOKUP(A146,'Spending Power'!$A$3:$D$160,4,false)</f>
        <v>42</v>
      </c>
      <c r="F146" s="13">
        <f>VLOOKUP(A146,'Recency Analysis'!$A$3:$D$160,4,false)</f>
        <v>143</v>
      </c>
      <c r="G146" s="32">
        <f t="shared" si="1"/>
        <v>71.33333333</v>
      </c>
      <c r="H146" s="13">
        <f t="shared" si="2"/>
        <v>74</v>
      </c>
      <c r="I146" s="13" t="str">
        <f t="shared" si="3"/>
        <v>Basic Customer</v>
      </c>
      <c r="J146" s="13"/>
      <c r="K146" s="13"/>
      <c r="L146" s="13"/>
      <c r="M146" s="13"/>
      <c r="N146" s="13"/>
      <c r="O146" s="13"/>
      <c r="P146" s="13"/>
      <c r="Q146" s="13"/>
      <c r="R146" s="13"/>
      <c r="S146" s="13"/>
      <c r="T146" s="13"/>
      <c r="U146" s="13"/>
      <c r="V146" s="13"/>
      <c r="W146" s="13"/>
      <c r="X146" s="13"/>
      <c r="Y146" s="13"/>
      <c r="Z146" s="13"/>
    </row>
    <row r="147">
      <c r="A147" s="13" t="str">
        <f>IFERROR(__xludf.DUMMYFUNCTION("""COMPUTED_VALUE"""),"CUST6542")</f>
        <v>CUST6542</v>
      </c>
      <c r="B147" s="13">
        <f>SUMIFS('Order Data'!$D$2:$D$1001,'Order Data'!$B$2:$B$1001,A147)</f>
        <v>97.5</v>
      </c>
      <c r="C147" s="13">
        <f>COUNTIFS('Order Data'!$B$2:$B$1001,A147)</f>
        <v>1</v>
      </c>
      <c r="D147" s="13">
        <f>VLOOKUP(A147,'Order Frequency'!$A$3:$E$160,5,false)</f>
        <v>117</v>
      </c>
      <c r="E147" s="13">
        <f>VLOOKUP(A147,'Spending Power'!$A$3:$D$160,4,false)</f>
        <v>139</v>
      </c>
      <c r="F147" s="13">
        <f>VLOOKUP(A147,'Recency Analysis'!$A$3:$D$160,4,false)</f>
        <v>145</v>
      </c>
      <c r="G147" s="32">
        <f t="shared" si="1"/>
        <v>133.6666667</v>
      </c>
      <c r="H147" s="13">
        <f t="shared" si="2"/>
        <v>149</v>
      </c>
      <c r="I147" s="13" t="str">
        <f t="shared" si="3"/>
        <v>Basic Customer</v>
      </c>
      <c r="J147" s="13"/>
      <c r="K147" s="13"/>
      <c r="L147" s="13"/>
      <c r="M147" s="13"/>
      <c r="N147" s="13"/>
      <c r="O147" s="13"/>
      <c r="P147" s="13"/>
      <c r="Q147" s="13"/>
      <c r="R147" s="13"/>
      <c r="S147" s="13"/>
      <c r="T147" s="13"/>
      <c r="U147" s="13"/>
      <c r="V147" s="13"/>
      <c r="W147" s="13"/>
      <c r="X147" s="13"/>
      <c r="Y147" s="13"/>
      <c r="Z147" s="13"/>
    </row>
    <row r="148">
      <c r="A148" s="13" t="str">
        <f>IFERROR(__xludf.DUMMYFUNCTION("""COMPUTED_VALUE"""),"CUST3150")</f>
        <v>CUST3150</v>
      </c>
      <c r="B148" s="13">
        <f>SUMIFS('Order Data'!$D$2:$D$1001,'Order Data'!$B$2:$B$1001,A148)</f>
        <v>105</v>
      </c>
      <c r="C148" s="13">
        <f>COUNTIFS('Order Data'!$B$2:$B$1001,A148)</f>
        <v>1</v>
      </c>
      <c r="D148" s="13">
        <f>VLOOKUP(A148,'Order Frequency'!$A$3:$E$160,5,false)</f>
        <v>117</v>
      </c>
      <c r="E148" s="13">
        <f>VLOOKUP(A148,'Spending Power'!$A$3:$D$160,4,false)</f>
        <v>137</v>
      </c>
      <c r="F148" s="13">
        <f>VLOOKUP(A148,'Recency Analysis'!$A$3:$D$160,4,false)</f>
        <v>145</v>
      </c>
      <c r="G148" s="32">
        <f t="shared" si="1"/>
        <v>133</v>
      </c>
      <c r="H148" s="13">
        <f t="shared" si="2"/>
        <v>148</v>
      </c>
      <c r="I148" s="13" t="str">
        <f t="shared" si="3"/>
        <v>Basic Customer</v>
      </c>
      <c r="J148" s="13"/>
      <c r="K148" s="13"/>
      <c r="L148" s="13"/>
      <c r="M148" s="13"/>
      <c r="N148" s="13"/>
      <c r="O148" s="13"/>
      <c r="P148" s="13"/>
      <c r="Q148" s="13"/>
      <c r="R148" s="13"/>
      <c r="S148" s="13"/>
      <c r="T148" s="13"/>
      <c r="U148" s="13"/>
      <c r="V148" s="13"/>
      <c r="W148" s="13"/>
      <c r="X148" s="13"/>
      <c r="Y148" s="13"/>
      <c r="Z148" s="13"/>
    </row>
    <row r="149">
      <c r="A149" s="13" t="str">
        <f>IFERROR(__xludf.DUMMYFUNCTION("""COMPUTED_VALUE"""),"CUST9064")</f>
        <v>CUST9064</v>
      </c>
      <c r="B149" s="13">
        <f>SUMIFS('Order Data'!$D$2:$D$1001,'Order Data'!$B$2:$B$1001,A149)</f>
        <v>200</v>
      </c>
      <c r="C149" s="13">
        <f>COUNTIFS('Order Data'!$B$2:$B$1001,A149)</f>
        <v>1</v>
      </c>
      <c r="D149" s="13">
        <f>VLOOKUP(A149,'Order Frequency'!$A$3:$E$160,5,false)</f>
        <v>117</v>
      </c>
      <c r="E149" s="13">
        <f>VLOOKUP(A149,'Spending Power'!$A$3:$D$160,4,false)</f>
        <v>105</v>
      </c>
      <c r="F149" s="13">
        <f>VLOOKUP(A149,'Recency Analysis'!$A$3:$D$160,4,false)</f>
        <v>145</v>
      </c>
      <c r="G149" s="32">
        <f t="shared" si="1"/>
        <v>122.3333333</v>
      </c>
      <c r="H149" s="13">
        <f t="shared" si="2"/>
        <v>140</v>
      </c>
      <c r="I149" s="13" t="str">
        <f t="shared" si="3"/>
        <v>Basic Customer</v>
      </c>
      <c r="J149" s="13"/>
      <c r="K149" s="13"/>
      <c r="L149" s="13"/>
      <c r="M149" s="13"/>
      <c r="N149" s="13"/>
      <c r="O149" s="13"/>
      <c r="P149" s="13"/>
      <c r="Q149" s="13"/>
      <c r="R149" s="13"/>
      <c r="S149" s="13"/>
      <c r="T149" s="13"/>
      <c r="U149" s="13"/>
      <c r="V149" s="13"/>
      <c r="W149" s="13"/>
      <c r="X149" s="13"/>
      <c r="Y149" s="13"/>
      <c r="Z149" s="13"/>
    </row>
    <row r="150">
      <c r="A150" s="13" t="str">
        <f>IFERROR(__xludf.DUMMYFUNCTION("""COMPUTED_VALUE"""),"CUST2063")</f>
        <v>CUST2063</v>
      </c>
      <c r="B150" s="13">
        <f>SUMIFS('Order Data'!$D$2:$D$1001,'Order Data'!$B$2:$B$1001,A150)</f>
        <v>400</v>
      </c>
      <c r="C150" s="13">
        <f>COUNTIFS('Order Data'!$B$2:$B$1001,A150)</f>
        <v>1</v>
      </c>
      <c r="D150" s="13">
        <f>VLOOKUP(A150,'Order Frequency'!$A$3:$E$160,5,false)</f>
        <v>117</v>
      </c>
      <c r="E150" s="13">
        <f>VLOOKUP(A150,'Spending Power'!$A$3:$D$160,4,false)</f>
        <v>83</v>
      </c>
      <c r="F150" s="13">
        <f>VLOOKUP(A150,'Recency Analysis'!$A$3:$D$160,4,false)</f>
        <v>145</v>
      </c>
      <c r="G150" s="32">
        <f t="shared" si="1"/>
        <v>115</v>
      </c>
      <c r="H150" s="13">
        <f t="shared" si="2"/>
        <v>124</v>
      </c>
      <c r="I150" s="13" t="str">
        <f t="shared" si="3"/>
        <v>Basic Customer</v>
      </c>
      <c r="J150" s="13"/>
      <c r="K150" s="13"/>
      <c r="L150" s="13"/>
      <c r="M150" s="13"/>
      <c r="N150" s="13"/>
      <c r="O150" s="13"/>
      <c r="P150" s="13"/>
      <c r="Q150" s="13"/>
      <c r="R150" s="13"/>
      <c r="S150" s="13"/>
      <c r="T150" s="13"/>
      <c r="U150" s="13"/>
      <c r="V150" s="13"/>
      <c r="W150" s="13"/>
      <c r="X150" s="13"/>
      <c r="Y150" s="13"/>
      <c r="Z150" s="13"/>
    </row>
    <row r="151">
      <c r="A151" s="13" t="str">
        <f>IFERROR(__xludf.DUMMYFUNCTION("""COMPUTED_VALUE"""),"CUST3024")</f>
        <v>CUST3024</v>
      </c>
      <c r="B151" s="13">
        <f>SUMIFS('Order Data'!$D$2:$D$1001,'Order Data'!$B$2:$B$1001,A151)</f>
        <v>92.5</v>
      </c>
      <c r="C151" s="13">
        <f>COUNTIFS('Order Data'!$B$2:$B$1001,A151)</f>
        <v>1</v>
      </c>
      <c r="D151" s="13">
        <f>VLOOKUP(A151,'Order Frequency'!$A$3:$E$160,5,false)</f>
        <v>117</v>
      </c>
      <c r="E151" s="13">
        <f>VLOOKUP(A151,'Spending Power'!$A$3:$D$160,4,false)</f>
        <v>143</v>
      </c>
      <c r="F151" s="13">
        <f>VLOOKUP(A151,'Recency Analysis'!$A$3:$D$160,4,false)</f>
        <v>145</v>
      </c>
      <c r="G151" s="32">
        <f t="shared" si="1"/>
        <v>135</v>
      </c>
      <c r="H151" s="13">
        <f t="shared" si="2"/>
        <v>152</v>
      </c>
      <c r="I151" s="13" t="str">
        <f t="shared" si="3"/>
        <v>Basic Customer</v>
      </c>
      <c r="J151" s="13"/>
      <c r="K151" s="13"/>
      <c r="L151" s="13"/>
      <c r="M151" s="13"/>
      <c r="N151" s="13"/>
      <c r="O151" s="13"/>
      <c r="P151" s="13"/>
      <c r="Q151" s="13"/>
      <c r="R151" s="13"/>
      <c r="S151" s="13"/>
      <c r="T151" s="13"/>
      <c r="U151" s="13"/>
      <c r="V151" s="13"/>
      <c r="W151" s="13"/>
      <c r="X151" s="13"/>
      <c r="Y151" s="13"/>
      <c r="Z151" s="13"/>
    </row>
    <row r="152">
      <c r="A152" s="13" t="str">
        <f>IFERROR(__xludf.DUMMYFUNCTION("""COMPUTED_VALUE"""),"CUST9004")</f>
        <v>CUST9004</v>
      </c>
      <c r="B152" s="13">
        <f>SUMIFS('Order Data'!$D$2:$D$1001,'Order Data'!$B$2:$B$1001,A152)</f>
        <v>40</v>
      </c>
      <c r="C152" s="13">
        <f>COUNTIFS('Order Data'!$B$2:$B$1001,A152)</f>
        <v>1</v>
      </c>
      <c r="D152" s="13">
        <f>VLOOKUP(A152,'Order Frequency'!$A$3:$E$160,5,false)</f>
        <v>117</v>
      </c>
      <c r="E152" s="13">
        <f>VLOOKUP(A152,'Spending Power'!$A$3:$D$160,4,false)</f>
        <v>158</v>
      </c>
      <c r="F152" s="13">
        <f>VLOOKUP(A152,'Recency Analysis'!$A$3:$D$160,4,false)</f>
        <v>150</v>
      </c>
      <c r="G152" s="32">
        <f t="shared" si="1"/>
        <v>141.6666667</v>
      </c>
      <c r="H152" s="13">
        <f t="shared" si="2"/>
        <v>158</v>
      </c>
      <c r="I152" s="13" t="str">
        <f t="shared" si="3"/>
        <v>Basic Customer</v>
      </c>
      <c r="J152" s="13"/>
      <c r="K152" s="13"/>
      <c r="L152" s="13"/>
      <c r="M152" s="13"/>
      <c r="N152" s="13"/>
      <c r="O152" s="13"/>
      <c r="P152" s="13"/>
      <c r="Q152" s="13"/>
      <c r="R152" s="13"/>
      <c r="S152" s="13"/>
      <c r="T152" s="13"/>
      <c r="U152" s="13"/>
      <c r="V152" s="13"/>
      <c r="W152" s="13"/>
      <c r="X152" s="13"/>
      <c r="Y152" s="13"/>
      <c r="Z152" s="13"/>
    </row>
    <row r="153">
      <c r="A153" s="13" t="str">
        <f>IFERROR(__xludf.DUMMYFUNCTION("""COMPUTED_VALUE"""),"CUST1182")</f>
        <v>CUST1182</v>
      </c>
      <c r="B153" s="13">
        <f>SUMIFS('Order Data'!$D$2:$D$1001,'Order Data'!$B$2:$B$1001,A153)</f>
        <v>97.5</v>
      </c>
      <c r="C153" s="13">
        <f>COUNTIFS('Order Data'!$B$2:$B$1001,A153)</f>
        <v>1</v>
      </c>
      <c r="D153" s="13">
        <f>VLOOKUP(A153,'Order Frequency'!$A$3:$E$160,5,false)</f>
        <v>117</v>
      </c>
      <c r="E153" s="13">
        <f>VLOOKUP(A153,'Spending Power'!$A$3:$D$160,4,false)</f>
        <v>139</v>
      </c>
      <c r="F153" s="13">
        <f>VLOOKUP(A153,'Recency Analysis'!$A$3:$D$160,4,false)</f>
        <v>150</v>
      </c>
      <c r="G153" s="32">
        <f t="shared" si="1"/>
        <v>135.3333333</v>
      </c>
      <c r="H153" s="13">
        <f t="shared" si="2"/>
        <v>153</v>
      </c>
      <c r="I153" s="13" t="str">
        <f t="shared" si="3"/>
        <v>Basic Customer</v>
      </c>
      <c r="J153" s="13"/>
      <c r="K153" s="13"/>
      <c r="L153" s="13"/>
      <c r="M153" s="13"/>
      <c r="N153" s="13"/>
      <c r="O153" s="13"/>
      <c r="P153" s="13"/>
      <c r="Q153" s="13"/>
      <c r="R153" s="13"/>
      <c r="S153" s="13"/>
      <c r="T153" s="13"/>
      <c r="U153" s="13"/>
      <c r="V153" s="13"/>
      <c r="W153" s="13"/>
      <c r="X153" s="13"/>
      <c r="Y153" s="13"/>
      <c r="Z153" s="13"/>
    </row>
    <row r="154">
      <c r="A154" s="13" t="str">
        <f>IFERROR(__xludf.DUMMYFUNCTION("""COMPUTED_VALUE"""),"CUST1082")</f>
        <v>CUST1082</v>
      </c>
      <c r="B154" s="13">
        <f>SUMIFS('Order Data'!$D$2:$D$1001,'Order Data'!$B$2:$B$1001,A154)</f>
        <v>70</v>
      </c>
      <c r="C154" s="13">
        <f>COUNTIFS('Order Data'!$B$2:$B$1001,A154)</f>
        <v>1</v>
      </c>
      <c r="D154" s="13">
        <f>VLOOKUP(A154,'Order Frequency'!$A$3:$E$160,5,false)</f>
        <v>117</v>
      </c>
      <c r="E154" s="13">
        <f>VLOOKUP(A154,'Spending Power'!$A$3:$D$160,4,false)</f>
        <v>150</v>
      </c>
      <c r="F154" s="13">
        <f>VLOOKUP(A154,'Recency Analysis'!$A$3:$D$160,4,false)</f>
        <v>150</v>
      </c>
      <c r="G154" s="32">
        <f t="shared" si="1"/>
        <v>139</v>
      </c>
      <c r="H154" s="13">
        <f t="shared" si="2"/>
        <v>155</v>
      </c>
      <c r="I154" s="13" t="str">
        <f t="shared" si="3"/>
        <v>Basic Customer</v>
      </c>
      <c r="J154" s="13"/>
      <c r="K154" s="13"/>
      <c r="L154" s="13"/>
      <c r="M154" s="13"/>
      <c r="N154" s="13"/>
      <c r="O154" s="13"/>
      <c r="P154" s="13"/>
      <c r="Q154" s="13"/>
      <c r="R154" s="13"/>
      <c r="S154" s="13"/>
      <c r="T154" s="13"/>
      <c r="U154" s="13"/>
      <c r="V154" s="13"/>
      <c r="W154" s="13"/>
      <c r="X154" s="13"/>
      <c r="Y154" s="13"/>
      <c r="Z154" s="13"/>
    </row>
    <row r="155">
      <c r="A155" s="13" t="str">
        <f>IFERROR(__xludf.DUMMYFUNCTION("""COMPUTED_VALUE"""),"CUST1517")</f>
        <v>CUST1517</v>
      </c>
      <c r="B155" s="13">
        <f>SUMIFS('Order Data'!$D$2:$D$1001,'Order Data'!$B$2:$B$1001,A155)</f>
        <v>200</v>
      </c>
      <c r="C155" s="13">
        <f>COUNTIFS('Order Data'!$B$2:$B$1001,A155)</f>
        <v>1</v>
      </c>
      <c r="D155" s="13">
        <f>VLOOKUP(A155,'Order Frequency'!$A$3:$E$160,5,false)</f>
        <v>117</v>
      </c>
      <c r="E155" s="13">
        <f>VLOOKUP(A155,'Spending Power'!$A$3:$D$160,4,false)</f>
        <v>105</v>
      </c>
      <c r="F155" s="13">
        <f>VLOOKUP(A155,'Recency Analysis'!$A$3:$D$160,4,false)</f>
        <v>150</v>
      </c>
      <c r="G155" s="32">
        <f t="shared" si="1"/>
        <v>124</v>
      </c>
      <c r="H155" s="13">
        <f t="shared" si="2"/>
        <v>141</v>
      </c>
      <c r="I155" s="13" t="str">
        <f t="shared" si="3"/>
        <v>Basic Customer</v>
      </c>
      <c r="J155" s="13"/>
      <c r="K155" s="13"/>
      <c r="L155" s="13"/>
      <c r="M155" s="13"/>
      <c r="N155" s="13"/>
      <c r="O155" s="13"/>
      <c r="P155" s="13"/>
      <c r="Q155" s="13"/>
      <c r="R155" s="13"/>
      <c r="S155" s="13"/>
      <c r="T155" s="13"/>
      <c r="U155" s="13"/>
      <c r="V155" s="13"/>
      <c r="W155" s="13"/>
      <c r="X155" s="13"/>
      <c r="Y155" s="13"/>
      <c r="Z155" s="13"/>
    </row>
    <row r="156">
      <c r="A156" s="13" t="str">
        <f>IFERROR(__xludf.DUMMYFUNCTION("""COMPUTED_VALUE"""),"CUST7626")</f>
        <v>CUST7626</v>
      </c>
      <c r="B156" s="13">
        <f>SUMIFS('Order Data'!$D$2:$D$1001,'Order Data'!$B$2:$B$1001,A156)</f>
        <v>1317.5</v>
      </c>
      <c r="C156" s="13">
        <f>COUNTIFS('Order Data'!$B$2:$B$1001,A156)</f>
        <v>12</v>
      </c>
      <c r="D156" s="13">
        <f>VLOOKUP(A156,'Order Frequency'!$A$3:$E$160,5,false)</f>
        <v>23</v>
      </c>
      <c r="E156" s="13">
        <f>VLOOKUP(A156,'Spending Power'!$A$3:$D$160,4,false)</f>
        <v>40</v>
      </c>
      <c r="F156" s="13">
        <f>VLOOKUP(A156,'Recency Analysis'!$A$3:$D$160,4,false)</f>
        <v>154</v>
      </c>
      <c r="G156" s="32">
        <f t="shared" si="1"/>
        <v>72.33333333</v>
      </c>
      <c r="H156" s="13">
        <f t="shared" si="2"/>
        <v>76</v>
      </c>
      <c r="I156" s="13" t="str">
        <f t="shared" si="3"/>
        <v>Basic Customer</v>
      </c>
      <c r="J156" s="13"/>
      <c r="K156" s="13"/>
      <c r="L156" s="13"/>
      <c r="M156" s="13"/>
      <c r="N156" s="13"/>
      <c r="O156" s="13"/>
      <c r="P156" s="13"/>
      <c r="Q156" s="13"/>
      <c r="R156" s="13"/>
      <c r="S156" s="13"/>
      <c r="T156" s="13"/>
      <c r="U156" s="13"/>
      <c r="V156" s="13"/>
      <c r="W156" s="13"/>
      <c r="X156" s="13"/>
      <c r="Y156" s="13"/>
      <c r="Z156" s="13"/>
    </row>
    <row r="157">
      <c r="A157" s="13" t="str">
        <f>IFERROR(__xludf.DUMMYFUNCTION("""COMPUTED_VALUE"""),"CUST6661")</f>
        <v>CUST6661</v>
      </c>
      <c r="B157" s="13">
        <f>SUMIFS('Order Data'!$D$2:$D$1001,'Order Data'!$B$2:$B$1001,A157)</f>
        <v>70</v>
      </c>
      <c r="C157" s="13">
        <f>COUNTIFS('Order Data'!$B$2:$B$1001,A157)</f>
        <v>1</v>
      </c>
      <c r="D157" s="13">
        <f>VLOOKUP(A157,'Order Frequency'!$A$3:$E$160,5,false)</f>
        <v>117</v>
      </c>
      <c r="E157" s="13">
        <f>VLOOKUP(A157,'Spending Power'!$A$3:$D$160,4,false)</f>
        <v>150</v>
      </c>
      <c r="F157" s="13">
        <f>VLOOKUP(A157,'Recency Analysis'!$A$3:$D$160,4,false)</f>
        <v>154</v>
      </c>
      <c r="G157" s="32">
        <f t="shared" si="1"/>
        <v>140.3333333</v>
      </c>
      <c r="H157" s="13">
        <f t="shared" si="2"/>
        <v>157</v>
      </c>
      <c r="I157" s="13" t="str">
        <f t="shared" si="3"/>
        <v>Basic Customer</v>
      </c>
      <c r="J157" s="13"/>
      <c r="K157" s="13"/>
      <c r="L157" s="13"/>
      <c r="M157" s="13"/>
      <c r="N157" s="13"/>
      <c r="O157" s="13"/>
      <c r="P157" s="13"/>
      <c r="Q157" s="13"/>
      <c r="R157" s="13"/>
      <c r="S157" s="13"/>
      <c r="T157" s="13"/>
      <c r="U157" s="13"/>
      <c r="V157" s="13"/>
      <c r="W157" s="13"/>
      <c r="X157" s="13"/>
      <c r="Y157" s="13"/>
      <c r="Z157" s="13"/>
    </row>
    <row r="158">
      <c r="A158" s="13" t="str">
        <f>IFERROR(__xludf.DUMMYFUNCTION("""COMPUTED_VALUE"""),"CUST8149")</f>
        <v>CUST8149</v>
      </c>
      <c r="B158" s="13">
        <f>SUMIFS('Order Data'!$D$2:$D$1001,'Order Data'!$B$2:$B$1001,A158)</f>
        <v>80</v>
      </c>
      <c r="C158" s="13">
        <f>COUNTIFS('Order Data'!$B$2:$B$1001,A158)</f>
        <v>1</v>
      </c>
      <c r="D158" s="13">
        <f>VLOOKUP(A158,'Order Frequency'!$A$3:$E$160,5,false)</f>
        <v>117</v>
      </c>
      <c r="E158" s="13">
        <f>VLOOKUP(A158,'Spending Power'!$A$3:$D$160,4,false)</f>
        <v>147</v>
      </c>
      <c r="F158" s="13">
        <f>VLOOKUP(A158,'Recency Analysis'!$A$3:$D$160,4,false)</f>
        <v>156</v>
      </c>
      <c r="G158" s="32">
        <f t="shared" si="1"/>
        <v>140</v>
      </c>
      <c r="H158" s="13">
        <f t="shared" si="2"/>
        <v>156</v>
      </c>
      <c r="I158" s="13" t="str">
        <f t="shared" si="3"/>
        <v>Basic Customer</v>
      </c>
      <c r="J158" s="13"/>
      <c r="K158" s="13"/>
      <c r="L158" s="13"/>
      <c r="M158" s="13"/>
      <c r="N158" s="13"/>
      <c r="O158" s="13"/>
      <c r="P158" s="13"/>
      <c r="Q158" s="13"/>
      <c r="R158" s="13"/>
      <c r="S158" s="13"/>
      <c r="T158" s="13"/>
      <c r="U158" s="13"/>
      <c r="V158" s="13"/>
      <c r="W158" s="13"/>
      <c r="X158" s="13"/>
      <c r="Y158" s="13"/>
      <c r="Z158" s="13"/>
    </row>
    <row r="159">
      <c r="A159" s="13" t="str">
        <f>IFERROR(__xludf.DUMMYFUNCTION("""COMPUTED_VALUE"""),"CUST1185")</f>
        <v>CUST1185</v>
      </c>
      <c r="B159" s="13">
        <f>SUMIFS('Order Data'!$D$2:$D$1001,'Order Data'!$B$2:$B$1001,A159)</f>
        <v>97.5</v>
      </c>
      <c r="C159" s="13">
        <f>COUNTIFS('Order Data'!$B$2:$B$1001,A159)</f>
        <v>1</v>
      </c>
      <c r="D159" s="13">
        <f>VLOOKUP(A159,'Order Frequency'!$A$3:$E$160,5,false)</f>
        <v>117</v>
      </c>
      <c r="E159" s="13">
        <f>VLOOKUP(A159,'Spending Power'!$A$3:$D$160,4,false)</f>
        <v>139</v>
      </c>
      <c r="F159" s="13">
        <f>VLOOKUP(A159,'Recency Analysis'!$A$3:$D$160,4,false)</f>
        <v>157</v>
      </c>
      <c r="G159" s="32">
        <f t="shared" si="1"/>
        <v>137.6666667</v>
      </c>
      <c r="H159" s="13">
        <f t="shared" si="2"/>
        <v>154</v>
      </c>
      <c r="I159" s="13" t="str">
        <f t="shared" si="3"/>
        <v>Basic Customer</v>
      </c>
      <c r="J159" s="13"/>
      <c r="K159" s="13"/>
      <c r="L159" s="13"/>
      <c r="M159" s="13"/>
      <c r="N159" s="13"/>
      <c r="O159" s="13"/>
      <c r="P159" s="13"/>
      <c r="Q159" s="13"/>
      <c r="R159" s="13"/>
      <c r="S159" s="13"/>
      <c r="T159" s="13"/>
      <c r="U159" s="13"/>
      <c r="V159" s="13"/>
      <c r="W159" s="13"/>
      <c r="X159" s="13"/>
      <c r="Y159" s="13"/>
      <c r="Z159" s="13"/>
    </row>
    <row r="160">
      <c r="A160" s="13" t="str">
        <f>IFERROR(__xludf.DUMMYFUNCTION("""COMPUTED_VALUE"""),"CUST3804")</f>
        <v>CUST3804</v>
      </c>
      <c r="B160" s="13">
        <f>SUMIFS('Order Data'!$D$2:$D$1001,'Order Data'!$B$2:$B$1001,A160)</f>
        <v>150</v>
      </c>
      <c r="C160" s="13">
        <f>COUNTIFS('Order Data'!$B$2:$B$1001,A160)</f>
        <v>1</v>
      </c>
      <c r="D160" s="13">
        <f>VLOOKUP(A160,'Order Frequency'!$A$3:$E$160,5,false)</f>
        <v>117</v>
      </c>
      <c r="E160" s="13">
        <f>VLOOKUP(A160,'Spending Power'!$A$3:$D$160,4,false)</f>
        <v>127</v>
      </c>
      <c r="F160" s="13">
        <f>VLOOKUP(A160,'Recency Analysis'!$A$3:$D$160,4,false)</f>
        <v>158</v>
      </c>
      <c r="G160" s="32">
        <f t="shared" si="1"/>
        <v>134</v>
      </c>
      <c r="H160" s="13">
        <f t="shared" si="2"/>
        <v>150</v>
      </c>
      <c r="I160" s="13" t="str">
        <f t="shared" si="3"/>
        <v>Basic Customer</v>
      </c>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1:I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4.75"/>
    <col customWidth="1" min="5" max="5" width="22.38"/>
    <col customWidth="1" min="6" max="6" width="19.75"/>
  </cols>
  <sheetData>
    <row r="1">
      <c r="A1" s="22" t="s">
        <v>2042</v>
      </c>
      <c r="B1" s="22" t="s">
        <v>2043</v>
      </c>
      <c r="C1" s="22" t="s">
        <v>2044</v>
      </c>
      <c r="D1" s="22" t="s">
        <v>2045</v>
      </c>
      <c r="E1" s="27" t="s">
        <v>2077</v>
      </c>
      <c r="F1" s="27" t="s">
        <v>2076</v>
      </c>
      <c r="G1" s="13"/>
      <c r="H1" s="13"/>
      <c r="I1" s="13"/>
      <c r="J1" s="13"/>
      <c r="K1" s="13"/>
      <c r="L1" s="13"/>
      <c r="M1" s="13"/>
      <c r="N1" s="13"/>
      <c r="O1" s="13"/>
      <c r="P1" s="13"/>
      <c r="Q1" s="13"/>
      <c r="R1" s="13"/>
      <c r="S1" s="13"/>
      <c r="T1" s="13"/>
      <c r="U1" s="13"/>
      <c r="V1" s="13"/>
      <c r="W1" s="13"/>
      <c r="X1" s="13"/>
      <c r="Y1" s="13"/>
      <c r="Z1" s="13"/>
    </row>
    <row r="2">
      <c r="A2" s="13" t="str">
        <f>IFERROR(__xludf.DUMMYFUNCTION("UNIQUE(WN!$A$2:$A$2001)"),"ORDER2000")</f>
        <v>ORDER2000</v>
      </c>
      <c r="B2" s="13" t="str">
        <f>VLOOKUP(A2,WN!$A$2:$C$2001,3,false)</f>
        <v>CUST8814</v>
      </c>
      <c r="C2" s="14">
        <f>VLOOKUP(A2,WN!$A$2:$F$2001,2,false)</f>
        <v>45457</v>
      </c>
      <c r="D2" s="13">
        <f>SUMIFS(WN!$F$2:$F$2001,WN!$A$2:$A$2001,A2)</f>
        <v>80</v>
      </c>
      <c r="E2" s="13">
        <f t="shared" ref="E2:E1001" si="1">DATE(2024,6,15)-C2</f>
        <v>1</v>
      </c>
      <c r="F2" s="13" t="str">
        <f>VLOOKUP(B2,'Overall Analysis'!$A$3:$I$160,9,false)</f>
        <v>Platinum Customer</v>
      </c>
      <c r="G2" s="13"/>
      <c r="H2" s="13"/>
      <c r="I2" s="13"/>
      <c r="J2" s="13"/>
      <c r="K2" s="13"/>
      <c r="L2" s="13"/>
      <c r="M2" s="13"/>
      <c r="N2" s="13"/>
      <c r="O2" s="13"/>
      <c r="P2" s="13"/>
      <c r="Q2" s="13"/>
      <c r="R2" s="13"/>
      <c r="S2" s="13"/>
      <c r="T2" s="13"/>
      <c r="U2" s="13"/>
      <c r="V2" s="13"/>
      <c r="W2" s="13"/>
      <c r="X2" s="13"/>
      <c r="Y2" s="13"/>
      <c r="Z2" s="13"/>
    </row>
    <row r="3">
      <c r="A3" s="13" t="str">
        <f>IFERROR(__xludf.DUMMYFUNCTION("""COMPUTED_VALUE"""),"ORDER1999")</f>
        <v>ORDER1999</v>
      </c>
      <c r="B3" s="13" t="str">
        <f>VLOOKUP(A3,WN!$A$2:$C$2001,3,false)</f>
        <v>CUST2188</v>
      </c>
      <c r="C3" s="14">
        <f>VLOOKUP(A3,WN!$A$2:$F$2001,2,false)</f>
        <v>45457</v>
      </c>
      <c r="D3" s="13">
        <f>SUMIFS(WN!$F$2:$F$2001,WN!$A$2:$A$2001,A3)</f>
        <v>70</v>
      </c>
      <c r="E3" s="13">
        <f t="shared" si="1"/>
        <v>1</v>
      </c>
      <c r="F3" s="13" t="str">
        <f>VLOOKUP(B3,'Overall Analysis'!$A$3:$I$160,9,false)</f>
        <v>Platinum Customer</v>
      </c>
      <c r="G3" s="13"/>
      <c r="H3" s="13"/>
      <c r="I3" s="13"/>
      <c r="J3" s="13"/>
      <c r="K3" s="13"/>
      <c r="L3" s="13"/>
      <c r="M3" s="13"/>
      <c r="N3" s="13"/>
      <c r="O3" s="13"/>
      <c r="P3" s="13"/>
      <c r="Q3" s="13"/>
      <c r="R3" s="13"/>
      <c r="S3" s="13"/>
      <c r="T3" s="13"/>
      <c r="U3" s="13"/>
      <c r="V3" s="13"/>
      <c r="W3" s="13"/>
      <c r="X3" s="13"/>
      <c r="Y3" s="13"/>
      <c r="Z3" s="13"/>
    </row>
    <row r="4">
      <c r="A4" s="13" t="str">
        <f>IFERROR(__xludf.DUMMYFUNCTION("""COMPUTED_VALUE"""),"ORDER1998")</f>
        <v>ORDER1998</v>
      </c>
      <c r="B4" s="13" t="str">
        <f>VLOOKUP(A4,WN!$A$2:$C$2001,3,false)</f>
        <v>CUST4271</v>
      </c>
      <c r="C4" s="14">
        <f>VLOOKUP(A4,WN!$A$2:$F$2001,2,false)</f>
        <v>45457</v>
      </c>
      <c r="D4" s="13">
        <f>SUMIFS(WN!$F$2:$F$2001,WN!$A$2:$A$2001,A4)</f>
        <v>200</v>
      </c>
      <c r="E4" s="13">
        <f t="shared" si="1"/>
        <v>1</v>
      </c>
      <c r="F4" s="13" t="str">
        <f>VLOOKUP(B4,'Overall Analysis'!$A$3:$I$160,9,false)</f>
        <v>Basic Customer</v>
      </c>
      <c r="G4" s="13"/>
      <c r="H4" s="13"/>
      <c r="I4" s="13"/>
      <c r="J4" s="13"/>
      <c r="K4" s="13"/>
      <c r="L4" s="13"/>
      <c r="M4" s="13"/>
      <c r="N4" s="13"/>
      <c r="O4" s="13"/>
      <c r="P4" s="13"/>
      <c r="Q4" s="13"/>
      <c r="R4" s="13"/>
      <c r="S4" s="13"/>
      <c r="T4" s="13"/>
      <c r="U4" s="13"/>
      <c r="V4" s="13"/>
      <c r="W4" s="13"/>
      <c r="X4" s="13"/>
      <c r="Y4" s="13"/>
      <c r="Z4" s="13"/>
    </row>
    <row r="5">
      <c r="A5" s="13" t="str">
        <f>IFERROR(__xludf.DUMMYFUNCTION("""COMPUTED_VALUE"""),"ORDER1997")</f>
        <v>ORDER1997</v>
      </c>
      <c r="B5" s="13" t="str">
        <f>VLOOKUP(A5,WN!$A$2:$C$2001,3,false)</f>
        <v>CUST4759</v>
      </c>
      <c r="C5" s="14">
        <f>VLOOKUP(A5,WN!$A$2:$F$2001,2,false)</f>
        <v>45457</v>
      </c>
      <c r="D5" s="13">
        <f>SUMIFS(WN!$F$2:$F$2001,WN!$A$2:$A$2001,A5)</f>
        <v>65</v>
      </c>
      <c r="E5" s="13">
        <f t="shared" si="1"/>
        <v>1</v>
      </c>
      <c r="F5" s="13" t="str">
        <f>VLOOKUP(B5,'Overall Analysis'!$A$3:$I$160,9,false)</f>
        <v>Platinum Customer</v>
      </c>
      <c r="G5" s="13"/>
      <c r="H5" s="13"/>
      <c r="I5" s="13"/>
      <c r="J5" s="13"/>
      <c r="K5" s="13"/>
      <c r="L5" s="13"/>
      <c r="M5" s="13"/>
      <c r="N5" s="13"/>
      <c r="O5" s="13"/>
      <c r="P5" s="13"/>
      <c r="Q5" s="13"/>
      <c r="R5" s="13"/>
      <c r="S5" s="13"/>
      <c r="T5" s="13"/>
      <c r="U5" s="13"/>
      <c r="V5" s="13"/>
      <c r="W5" s="13"/>
      <c r="X5" s="13"/>
      <c r="Y5" s="13"/>
      <c r="Z5" s="13"/>
    </row>
    <row r="6">
      <c r="A6" s="13" t="str">
        <f>IFERROR(__xludf.DUMMYFUNCTION("""COMPUTED_VALUE"""),"ORDER1996")</f>
        <v>ORDER1996</v>
      </c>
      <c r="B6" s="13" t="str">
        <f>VLOOKUP(A6,WN!$A$2:$C$2001,3,false)</f>
        <v>CUST2970</v>
      </c>
      <c r="C6" s="14">
        <f>VLOOKUP(A6,WN!$A$2:$F$2001,2,false)</f>
        <v>45457</v>
      </c>
      <c r="D6" s="13">
        <f>SUMIFS(WN!$F$2:$F$2001,WN!$A$2:$A$2001,A6)</f>
        <v>52.5</v>
      </c>
      <c r="E6" s="13">
        <f t="shared" si="1"/>
        <v>1</v>
      </c>
      <c r="F6" s="13" t="str">
        <f>VLOOKUP(B6,'Overall Analysis'!$A$3:$I$160,9,false)</f>
        <v>Platinum Customer</v>
      </c>
      <c r="G6" s="13"/>
      <c r="H6" s="13"/>
      <c r="I6" s="13"/>
      <c r="J6" s="13"/>
      <c r="K6" s="13"/>
      <c r="L6" s="13"/>
      <c r="M6" s="13"/>
      <c r="N6" s="13"/>
      <c r="O6" s="13"/>
      <c r="P6" s="13"/>
      <c r="Q6" s="13"/>
      <c r="R6" s="13"/>
      <c r="S6" s="13"/>
      <c r="T6" s="13"/>
      <c r="U6" s="13"/>
      <c r="V6" s="13"/>
      <c r="W6" s="13"/>
      <c r="X6" s="13"/>
      <c r="Y6" s="13"/>
      <c r="Z6" s="13"/>
    </row>
    <row r="7">
      <c r="A7" s="13" t="str">
        <f>IFERROR(__xludf.DUMMYFUNCTION("""COMPUTED_VALUE"""),"ORDER1995")</f>
        <v>ORDER1995</v>
      </c>
      <c r="B7" s="13" t="str">
        <f>VLOOKUP(A7,WN!$A$2:$C$2001,3,false)</f>
        <v>CUST8355</v>
      </c>
      <c r="C7" s="14">
        <f>VLOOKUP(A7,WN!$A$2:$F$2001,2,false)</f>
        <v>45457</v>
      </c>
      <c r="D7" s="13">
        <f>SUMIFS(WN!$F$2:$F$2001,WN!$A$2:$A$2001,A7)</f>
        <v>185</v>
      </c>
      <c r="E7" s="13">
        <f t="shared" si="1"/>
        <v>1</v>
      </c>
      <c r="F7" s="13" t="str">
        <f>VLOOKUP(B7,'Overall Analysis'!$A$3:$I$160,9,false)</f>
        <v>Basic Customer</v>
      </c>
      <c r="G7" s="13"/>
      <c r="H7" s="13"/>
      <c r="I7" s="13"/>
      <c r="J7" s="13"/>
      <c r="K7" s="13"/>
      <c r="L7" s="13"/>
      <c r="M7" s="13"/>
      <c r="N7" s="13"/>
      <c r="O7" s="13"/>
      <c r="P7" s="13"/>
      <c r="Q7" s="13"/>
      <c r="R7" s="13"/>
      <c r="S7" s="13"/>
      <c r="T7" s="13"/>
      <c r="U7" s="13"/>
      <c r="V7" s="13"/>
      <c r="W7" s="13"/>
      <c r="X7" s="13"/>
      <c r="Y7" s="13"/>
      <c r="Z7" s="13"/>
    </row>
    <row r="8">
      <c r="A8" s="13" t="str">
        <f>IFERROR(__xludf.DUMMYFUNCTION("""COMPUTED_VALUE"""),"ORDER1994")</f>
        <v>ORDER1994</v>
      </c>
      <c r="B8" s="13" t="str">
        <f>VLOOKUP(A8,WN!$A$2:$C$2001,3,false)</f>
        <v>CUST8317</v>
      </c>
      <c r="C8" s="14">
        <f>VLOOKUP(A8,WN!$A$2:$F$2001,2,false)</f>
        <v>45456</v>
      </c>
      <c r="D8" s="13">
        <f>SUMIFS(WN!$F$2:$F$2001,WN!$A$2:$A$2001,A8)</f>
        <v>97.5</v>
      </c>
      <c r="E8" s="13">
        <f t="shared" si="1"/>
        <v>2</v>
      </c>
      <c r="F8" s="13" t="str">
        <f>VLOOKUP(B8,'Overall Analysis'!$A$3:$I$160,9,false)</f>
        <v>Basic Customer</v>
      </c>
      <c r="G8" s="13"/>
      <c r="H8" s="13"/>
      <c r="I8" s="13"/>
      <c r="J8" s="13"/>
      <c r="K8" s="13"/>
      <c r="L8" s="13"/>
      <c r="M8" s="13"/>
      <c r="N8" s="13"/>
      <c r="O8" s="13"/>
      <c r="P8" s="13"/>
      <c r="Q8" s="13"/>
      <c r="R8" s="13"/>
      <c r="S8" s="13"/>
      <c r="T8" s="13"/>
      <c r="U8" s="13"/>
      <c r="V8" s="13"/>
      <c r="W8" s="13"/>
      <c r="X8" s="13"/>
      <c r="Y8" s="13"/>
      <c r="Z8" s="13"/>
    </row>
    <row r="9">
      <c r="A9" s="13" t="str">
        <f>IFERROR(__xludf.DUMMYFUNCTION("""COMPUTED_VALUE"""),"ORDER1993")</f>
        <v>ORDER1993</v>
      </c>
      <c r="B9" s="13" t="str">
        <f>VLOOKUP(A9,WN!$A$2:$C$2001,3,false)</f>
        <v>CUST1509</v>
      </c>
      <c r="C9" s="14">
        <f>VLOOKUP(A9,WN!$A$2:$F$2001,2,false)</f>
        <v>45456</v>
      </c>
      <c r="D9" s="13">
        <f>SUMIFS(WN!$F$2:$F$2001,WN!$A$2:$A$2001,A9)</f>
        <v>165</v>
      </c>
      <c r="E9" s="13">
        <f t="shared" si="1"/>
        <v>2</v>
      </c>
      <c r="F9" s="13" t="str">
        <f>VLOOKUP(B9,'Overall Analysis'!$A$3:$I$160,9,false)</f>
        <v>Platinum Customer</v>
      </c>
      <c r="G9" s="13"/>
      <c r="H9" s="13"/>
      <c r="I9" s="13"/>
      <c r="J9" s="13"/>
      <c r="K9" s="13"/>
      <c r="L9" s="13"/>
      <c r="M9" s="13"/>
      <c r="N9" s="13"/>
      <c r="O9" s="13"/>
      <c r="P9" s="13"/>
      <c r="Q9" s="13"/>
      <c r="R9" s="13"/>
      <c r="S9" s="13"/>
      <c r="T9" s="13"/>
      <c r="U9" s="13"/>
      <c r="V9" s="13"/>
      <c r="W9" s="13"/>
      <c r="X9" s="13"/>
      <c r="Y9" s="13"/>
      <c r="Z9" s="13"/>
    </row>
    <row r="10">
      <c r="A10" s="13" t="str">
        <f>IFERROR(__xludf.DUMMYFUNCTION("""COMPUTED_VALUE"""),"ORDER1992")</f>
        <v>ORDER1992</v>
      </c>
      <c r="B10" s="13" t="str">
        <f>VLOOKUP(A10,WN!$A$2:$C$2001,3,false)</f>
        <v>CUST8355</v>
      </c>
      <c r="C10" s="14">
        <f>VLOOKUP(A10,WN!$A$2:$F$2001,2,false)</f>
        <v>45456</v>
      </c>
      <c r="D10" s="13">
        <f>SUMIFS(WN!$F$2:$F$2001,WN!$A$2:$A$2001,A10)</f>
        <v>70</v>
      </c>
      <c r="E10" s="13">
        <f t="shared" si="1"/>
        <v>2</v>
      </c>
      <c r="F10" s="13" t="str">
        <f>VLOOKUP(B10,'Overall Analysis'!$A$3:$I$160,9,false)</f>
        <v>Basic Customer</v>
      </c>
      <c r="G10" s="13"/>
      <c r="H10" s="13"/>
      <c r="I10" s="13"/>
      <c r="J10" s="13"/>
      <c r="K10" s="13"/>
      <c r="L10" s="13"/>
      <c r="M10" s="13"/>
      <c r="N10" s="13"/>
      <c r="O10" s="13"/>
      <c r="P10" s="13"/>
      <c r="Q10" s="13"/>
      <c r="R10" s="13"/>
      <c r="S10" s="13"/>
      <c r="T10" s="13"/>
      <c r="U10" s="13"/>
      <c r="V10" s="13"/>
      <c r="W10" s="13"/>
      <c r="X10" s="13"/>
      <c r="Y10" s="13"/>
      <c r="Z10" s="13"/>
    </row>
    <row r="11">
      <c r="A11" s="13" t="str">
        <f>IFERROR(__xludf.DUMMYFUNCTION("""COMPUTED_VALUE"""),"ORDER1991")</f>
        <v>ORDER1991</v>
      </c>
      <c r="B11" s="13" t="str">
        <f>VLOOKUP(A11,WN!$A$2:$C$2001,3,false)</f>
        <v>CUST3384</v>
      </c>
      <c r="C11" s="14">
        <f>VLOOKUP(A11,WN!$A$2:$F$2001,2,false)</f>
        <v>45456</v>
      </c>
      <c r="D11" s="13">
        <f>SUMIFS(WN!$F$2:$F$2001,WN!$A$2:$A$2001,A11)</f>
        <v>140</v>
      </c>
      <c r="E11" s="13">
        <f t="shared" si="1"/>
        <v>2</v>
      </c>
      <c r="F11" s="13" t="str">
        <f>VLOOKUP(B11,'Overall Analysis'!$A$3:$I$160,9,false)</f>
        <v>Basic Customer</v>
      </c>
      <c r="G11" s="13"/>
      <c r="H11" s="13"/>
      <c r="I11" s="13"/>
      <c r="J11" s="13"/>
      <c r="K11" s="13"/>
      <c r="L11" s="13"/>
      <c r="M11" s="13"/>
      <c r="N11" s="13"/>
      <c r="O11" s="13"/>
      <c r="P11" s="13"/>
      <c r="Q11" s="13"/>
      <c r="R11" s="13"/>
      <c r="S11" s="13"/>
      <c r="T11" s="13"/>
      <c r="U11" s="13"/>
      <c r="V11" s="13"/>
      <c r="W11" s="13"/>
      <c r="X11" s="13"/>
      <c r="Y11" s="13"/>
      <c r="Z11" s="13"/>
    </row>
    <row r="12">
      <c r="A12" s="13" t="str">
        <f>IFERROR(__xludf.DUMMYFUNCTION("""COMPUTED_VALUE"""),"ORDER1990")</f>
        <v>ORDER1990</v>
      </c>
      <c r="B12" s="13" t="str">
        <f>VLOOKUP(A12,WN!$A$2:$C$2001,3,false)</f>
        <v>CUST2658</v>
      </c>
      <c r="C12" s="14">
        <f>VLOOKUP(A12,WN!$A$2:$F$2001,2,false)</f>
        <v>45456</v>
      </c>
      <c r="D12" s="13">
        <f>SUMIFS(WN!$F$2:$F$2001,WN!$A$2:$A$2001,A12)</f>
        <v>140</v>
      </c>
      <c r="E12" s="13">
        <f t="shared" si="1"/>
        <v>2</v>
      </c>
      <c r="F12" s="13" t="str">
        <f>VLOOKUP(B12,'Overall Analysis'!$A$3:$I$160,9,false)</f>
        <v>Basic Customer</v>
      </c>
      <c r="G12" s="13"/>
      <c r="H12" s="13"/>
      <c r="I12" s="13"/>
      <c r="J12" s="13"/>
      <c r="K12" s="13"/>
      <c r="L12" s="13"/>
      <c r="M12" s="13"/>
      <c r="N12" s="13"/>
      <c r="O12" s="13"/>
      <c r="P12" s="13"/>
      <c r="Q12" s="13"/>
      <c r="R12" s="13"/>
      <c r="S12" s="13"/>
      <c r="T12" s="13"/>
      <c r="U12" s="13"/>
      <c r="V12" s="13"/>
      <c r="W12" s="13"/>
      <c r="X12" s="13"/>
      <c r="Y12" s="13"/>
      <c r="Z12" s="13"/>
    </row>
    <row r="13">
      <c r="A13" s="13" t="str">
        <f>IFERROR(__xludf.DUMMYFUNCTION("""COMPUTED_VALUE"""),"ORDER1989")</f>
        <v>ORDER1989</v>
      </c>
      <c r="B13" s="13" t="str">
        <f>VLOOKUP(A13,WN!$A$2:$C$2001,3,false)</f>
        <v>CUST1520</v>
      </c>
      <c r="C13" s="14">
        <f>VLOOKUP(A13,WN!$A$2:$F$2001,2,false)</f>
        <v>45456</v>
      </c>
      <c r="D13" s="13">
        <f>SUMIFS(WN!$F$2:$F$2001,WN!$A$2:$A$2001,A13)</f>
        <v>70</v>
      </c>
      <c r="E13" s="13">
        <f t="shared" si="1"/>
        <v>2</v>
      </c>
      <c r="F13" s="13" t="str">
        <f>VLOOKUP(B13,'Overall Analysis'!$A$3:$I$160,9,false)</f>
        <v>Basic Customer</v>
      </c>
      <c r="G13" s="13"/>
      <c r="H13" s="13"/>
      <c r="I13" s="13"/>
      <c r="J13" s="13"/>
      <c r="K13" s="13"/>
      <c r="L13" s="13"/>
      <c r="M13" s="13"/>
      <c r="N13" s="13"/>
      <c r="O13" s="13"/>
      <c r="P13" s="13"/>
      <c r="Q13" s="13"/>
      <c r="R13" s="13"/>
      <c r="S13" s="13"/>
      <c r="T13" s="13"/>
      <c r="U13" s="13"/>
      <c r="V13" s="13"/>
      <c r="W13" s="13"/>
      <c r="X13" s="13"/>
      <c r="Y13" s="13"/>
      <c r="Z13" s="13"/>
    </row>
    <row r="14">
      <c r="A14" s="13" t="str">
        <f>IFERROR(__xludf.DUMMYFUNCTION("""COMPUTED_VALUE"""),"ORDER1988")</f>
        <v>ORDER1988</v>
      </c>
      <c r="B14" s="13" t="str">
        <f>VLOOKUP(A14,WN!$A$2:$C$2001,3,false)</f>
        <v>CUST5670</v>
      </c>
      <c r="C14" s="14">
        <f>VLOOKUP(A14,WN!$A$2:$F$2001,2,false)</f>
        <v>45456</v>
      </c>
      <c r="D14" s="13">
        <f>SUMIFS(WN!$F$2:$F$2001,WN!$A$2:$A$2001,A14)</f>
        <v>200</v>
      </c>
      <c r="E14" s="13">
        <f t="shared" si="1"/>
        <v>2</v>
      </c>
      <c r="F14" s="13" t="str">
        <f>VLOOKUP(B14,'Overall Analysis'!$A$3:$I$160,9,false)</f>
        <v>Basic Customer</v>
      </c>
      <c r="G14" s="13"/>
      <c r="H14" s="13"/>
      <c r="I14" s="13"/>
      <c r="J14" s="13"/>
      <c r="K14" s="13"/>
      <c r="L14" s="13"/>
      <c r="M14" s="13"/>
      <c r="N14" s="13"/>
      <c r="O14" s="13"/>
      <c r="P14" s="13"/>
      <c r="Q14" s="13"/>
      <c r="R14" s="13"/>
      <c r="S14" s="13"/>
      <c r="T14" s="13"/>
      <c r="U14" s="13"/>
      <c r="V14" s="13"/>
      <c r="W14" s="13"/>
      <c r="X14" s="13"/>
      <c r="Y14" s="13"/>
      <c r="Z14" s="13"/>
    </row>
    <row r="15">
      <c r="A15" s="13" t="str">
        <f>IFERROR(__xludf.DUMMYFUNCTION("""COMPUTED_VALUE"""),"ORDER1987")</f>
        <v>ORDER1987</v>
      </c>
      <c r="B15" s="13" t="str">
        <f>VLOOKUP(A15,WN!$A$2:$C$2001,3,false)</f>
        <v>CUST8724</v>
      </c>
      <c r="C15" s="14">
        <f>VLOOKUP(A15,WN!$A$2:$F$2001,2,false)</f>
        <v>45455</v>
      </c>
      <c r="D15" s="13">
        <f>SUMIFS(WN!$F$2:$F$2001,WN!$A$2:$A$2001,A15)</f>
        <v>40</v>
      </c>
      <c r="E15" s="13">
        <f t="shared" si="1"/>
        <v>3</v>
      </c>
      <c r="F15" s="13" t="str">
        <f>VLOOKUP(B15,'Overall Analysis'!$A$3:$I$160,9,false)</f>
        <v>Basic Customer</v>
      </c>
      <c r="G15" s="13"/>
      <c r="H15" s="13"/>
      <c r="I15" s="13"/>
      <c r="J15" s="13"/>
      <c r="K15" s="13"/>
      <c r="L15" s="13"/>
      <c r="M15" s="13"/>
      <c r="N15" s="13"/>
      <c r="O15" s="13"/>
      <c r="P15" s="13"/>
      <c r="Q15" s="13"/>
      <c r="R15" s="13"/>
      <c r="S15" s="13"/>
      <c r="T15" s="13"/>
      <c r="U15" s="13"/>
      <c r="V15" s="13"/>
      <c r="W15" s="13"/>
      <c r="X15" s="13"/>
      <c r="Y15" s="13"/>
      <c r="Z15" s="13"/>
    </row>
    <row r="16">
      <c r="A16" s="13" t="str">
        <f>IFERROR(__xludf.DUMMYFUNCTION("""COMPUTED_VALUE"""),"ORDER1986")</f>
        <v>ORDER1986</v>
      </c>
      <c r="B16" s="13" t="str">
        <f>VLOOKUP(A16,WN!$A$2:$C$2001,3,false)</f>
        <v>CUST9148</v>
      </c>
      <c r="C16" s="14">
        <f>VLOOKUP(A16,WN!$A$2:$F$2001,2,false)</f>
        <v>45455</v>
      </c>
      <c r="D16" s="13">
        <f>SUMIFS(WN!$F$2:$F$2001,WN!$A$2:$A$2001,A16)</f>
        <v>52.5</v>
      </c>
      <c r="E16" s="13">
        <f t="shared" si="1"/>
        <v>3</v>
      </c>
      <c r="F16" s="13" t="str">
        <f>VLOOKUP(B16,'Overall Analysis'!$A$3:$I$160,9,false)</f>
        <v>Basic Customer</v>
      </c>
      <c r="G16" s="13"/>
      <c r="H16" s="13"/>
      <c r="I16" s="13"/>
      <c r="J16" s="13"/>
      <c r="K16" s="13"/>
      <c r="L16" s="13"/>
      <c r="M16" s="13"/>
      <c r="N16" s="13"/>
      <c r="O16" s="13"/>
      <c r="P16" s="13"/>
      <c r="Q16" s="13"/>
      <c r="R16" s="13"/>
      <c r="S16" s="13"/>
      <c r="T16" s="13"/>
      <c r="U16" s="13"/>
      <c r="V16" s="13"/>
      <c r="W16" s="13"/>
      <c r="X16" s="13"/>
      <c r="Y16" s="13"/>
      <c r="Z16" s="13"/>
    </row>
    <row r="17">
      <c r="A17" s="13" t="str">
        <f>IFERROR(__xludf.DUMMYFUNCTION("""COMPUTED_VALUE"""),"ORDER1985")</f>
        <v>ORDER1985</v>
      </c>
      <c r="B17" s="13" t="str">
        <f>VLOOKUP(A17,WN!$A$2:$C$2001,3,false)</f>
        <v>CUST2970</v>
      </c>
      <c r="C17" s="14">
        <f>VLOOKUP(A17,WN!$A$2:$F$2001,2,false)</f>
        <v>45455</v>
      </c>
      <c r="D17" s="13">
        <f>SUMIFS(WN!$F$2:$F$2001,WN!$A$2:$A$2001,A17)</f>
        <v>185</v>
      </c>
      <c r="E17" s="13">
        <f t="shared" si="1"/>
        <v>3</v>
      </c>
      <c r="F17" s="13" t="str">
        <f>VLOOKUP(B17,'Overall Analysis'!$A$3:$I$160,9,false)</f>
        <v>Platinum Customer</v>
      </c>
      <c r="G17" s="13"/>
      <c r="H17" s="13"/>
      <c r="I17" s="13"/>
      <c r="J17" s="13"/>
      <c r="K17" s="13"/>
      <c r="L17" s="13"/>
      <c r="M17" s="13"/>
      <c r="N17" s="13"/>
      <c r="O17" s="13"/>
      <c r="P17" s="13"/>
      <c r="Q17" s="13"/>
      <c r="R17" s="13"/>
      <c r="S17" s="13"/>
      <c r="T17" s="13"/>
      <c r="U17" s="13"/>
      <c r="V17" s="13"/>
      <c r="W17" s="13"/>
      <c r="X17" s="13"/>
      <c r="Y17" s="13"/>
      <c r="Z17" s="13"/>
    </row>
    <row r="18">
      <c r="A18" s="13" t="str">
        <f>IFERROR(__xludf.DUMMYFUNCTION("""COMPUTED_VALUE"""),"ORDER1984")</f>
        <v>ORDER1984</v>
      </c>
      <c r="B18" s="13" t="str">
        <f>VLOOKUP(A18,WN!$A$2:$C$2001,3,false)</f>
        <v>CUST3153</v>
      </c>
      <c r="C18" s="14">
        <f>VLOOKUP(A18,WN!$A$2:$F$2001,2,false)</f>
        <v>45455</v>
      </c>
      <c r="D18" s="13">
        <f>SUMIFS(WN!$F$2:$F$2001,WN!$A$2:$A$2001,A18)</f>
        <v>97.5</v>
      </c>
      <c r="E18" s="13">
        <f t="shared" si="1"/>
        <v>3</v>
      </c>
      <c r="F18" s="13" t="str">
        <f>VLOOKUP(B18,'Overall Analysis'!$A$3:$I$160,9,false)</f>
        <v>Basic Customer</v>
      </c>
      <c r="G18" s="13"/>
      <c r="H18" s="13"/>
      <c r="I18" s="13"/>
      <c r="J18" s="13"/>
      <c r="K18" s="13"/>
      <c r="L18" s="13"/>
      <c r="M18" s="13"/>
      <c r="N18" s="13"/>
      <c r="O18" s="13"/>
      <c r="P18" s="13"/>
      <c r="Q18" s="13"/>
      <c r="R18" s="13"/>
      <c r="S18" s="13"/>
      <c r="T18" s="13"/>
      <c r="U18" s="13"/>
      <c r="V18" s="13"/>
      <c r="W18" s="13"/>
      <c r="X18" s="13"/>
      <c r="Y18" s="13"/>
      <c r="Z18" s="13"/>
    </row>
    <row r="19">
      <c r="A19" s="13" t="str">
        <f>IFERROR(__xludf.DUMMYFUNCTION("""COMPUTED_VALUE"""),"ORDER1983")</f>
        <v>ORDER1983</v>
      </c>
      <c r="B19" s="13" t="str">
        <f>VLOOKUP(A19,WN!$A$2:$C$2001,3,false)</f>
        <v>CUST8355</v>
      </c>
      <c r="C19" s="14">
        <f>VLOOKUP(A19,WN!$A$2:$F$2001,2,false)</f>
        <v>45455</v>
      </c>
      <c r="D19" s="13">
        <f>SUMIFS(WN!$F$2:$F$2001,WN!$A$2:$A$2001,A19)</f>
        <v>105</v>
      </c>
      <c r="E19" s="13">
        <f t="shared" si="1"/>
        <v>3</v>
      </c>
      <c r="F19" s="13" t="str">
        <f>VLOOKUP(B19,'Overall Analysis'!$A$3:$I$160,9,false)</f>
        <v>Basic Customer</v>
      </c>
      <c r="G19" s="13"/>
      <c r="H19" s="13"/>
      <c r="I19" s="13"/>
      <c r="J19" s="13"/>
      <c r="K19" s="13"/>
      <c r="L19" s="13"/>
      <c r="M19" s="13"/>
      <c r="N19" s="13"/>
      <c r="O19" s="13"/>
      <c r="P19" s="13"/>
      <c r="Q19" s="13"/>
      <c r="R19" s="13"/>
      <c r="S19" s="13"/>
      <c r="T19" s="13"/>
      <c r="U19" s="13"/>
      <c r="V19" s="13"/>
      <c r="W19" s="13"/>
      <c r="X19" s="13"/>
      <c r="Y19" s="13"/>
      <c r="Z19" s="13"/>
    </row>
    <row r="20">
      <c r="A20" s="13" t="str">
        <f>IFERROR(__xludf.DUMMYFUNCTION("""COMPUTED_VALUE"""),"ORDER1982")</f>
        <v>ORDER1982</v>
      </c>
      <c r="B20" s="13" t="str">
        <f>VLOOKUP(A20,WN!$A$2:$C$2001,3,false)</f>
        <v>CUST1960</v>
      </c>
      <c r="C20" s="14">
        <f>VLOOKUP(A20,WN!$A$2:$F$2001,2,false)</f>
        <v>45455</v>
      </c>
      <c r="D20" s="13">
        <f>SUMIFS(WN!$F$2:$F$2001,WN!$A$2:$A$2001,A20)</f>
        <v>70</v>
      </c>
      <c r="E20" s="13">
        <f t="shared" si="1"/>
        <v>3</v>
      </c>
      <c r="F20" s="13" t="str">
        <f>VLOOKUP(B20,'Overall Analysis'!$A$3:$I$160,9,false)</f>
        <v>Basic Customer</v>
      </c>
      <c r="G20" s="13"/>
      <c r="H20" s="13"/>
      <c r="I20" s="13"/>
      <c r="J20" s="13"/>
      <c r="K20" s="13"/>
      <c r="L20" s="13"/>
      <c r="M20" s="13"/>
      <c r="N20" s="13"/>
      <c r="O20" s="13"/>
      <c r="P20" s="13"/>
      <c r="Q20" s="13"/>
      <c r="R20" s="13"/>
      <c r="S20" s="13"/>
      <c r="T20" s="13"/>
      <c r="U20" s="13"/>
      <c r="V20" s="13"/>
      <c r="W20" s="13"/>
      <c r="X20" s="13"/>
      <c r="Y20" s="13"/>
      <c r="Z20" s="13"/>
    </row>
    <row r="21">
      <c r="A21" s="13" t="str">
        <f>IFERROR(__xludf.DUMMYFUNCTION("""COMPUTED_VALUE"""),"ORDER1981")</f>
        <v>ORDER1981</v>
      </c>
      <c r="B21" s="13" t="str">
        <f>VLOOKUP(A21,WN!$A$2:$C$2001,3,false)</f>
        <v>CUST1520</v>
      </c>
      <c r="C21" s="14">
        <f>VLOOKUP(A21,WN!$A$2:$F$2001,2,false)</f>
        <v>45455</v>
      </c>
      <c r="D21" s="13">
        <f>SUMIFS(WN!$F$2:$F$2001,WN!$A$2:$A$2001,A21)</f>
        <v>190</v>
      </c>
      <c r="E21" s="13">
        <f t="shared" si="1"/>
        <v>3</v>
      </c>
      <c r="F21" s="13" t="str">
        <f>VLOOKUP(B21,'Overall Analysis'!$A$3:$I$160,9,false)</f>
        <v>Basic Customer</v>
      </c>
      <c r="G21" s="13"/>
      <c r="H21" s="13"/>
      <c r="I21" s="13"/>
      <c r="J21" s="13"/>
      <c r="K21" s="13"/>
      <c r="L21" s="13"/>
      <c r="M21" s="13"/>
      <c r="N21" s="13"/>
      <c r="O21" s="13"/>
      <c r="P21" s="13"/>
      <c r="Q21" s="13"/>
      <c r="R21" s="13"/>
      <c r="S21" s="13"/>
      <c r="T21" s="13"/>
      <c r="U21" s="13"/>
      <c r="V21" s="13"/>
      <c r="W21" s="13"/>
      <c r="X21" s="13"/>
      <c r="Y21" s="13"/>
      <c r="Z21" s="13"/>
    </row>
    <row r="22">
      <c r="A22" s="13" t="str">
        <f>IFERROR(__xludf.DUMMYFUNCTION("""COMPUTED_VALUE"""),"ORDER1980")</f>
        <v>ORDER1980</v>
      </c>
      <c r="B22" s="13" t="str">
        <f>VLOOKUP(A22,WN!$A$2:$C$2001,3,false)</f>
        <v>CUST2832</v>
      </c>
      <c r="C22" s="14">
        <f>VLOOKUP(A22,WN!$A$2:$F$2001,2,false)</f>
        <v>45454</v>
      </c>
      <c r="D22" s="13">
        <f>SUMIFS(WN!$F$2:$F$2001,WN!$A$2:$A$2001,A22)</f>
        <v>100</v>
      </c>
      <c r="E22" s="13">
        <f t="shared" si="1"/>
        <v>4</v>
      </c>
      <c r="F22" s="13" t="str">
        <f>VLOOKUP(B22,'Overall Analysis'!$A$3:$I$160,9,false)</f>
        <v>Basic Customer</v>
      </c>
      <c r="G22" s="13"/>
      <c r="H22" s="13"/>
      <c r="I22" s="13"/>
      <c r="J22" s="13"/>
      <c r="K22" s="13"/>
      <c r="L22" s="13"/>
      <c r="M22" s="13"/>
      <c r="N22" s="13"/>
      <c r="O22" s="13"/>
      <c r="P22" s="13"/>
      <c r="Q22" s="13"/>
      <c r="R22" s="13"/>
      <c r="S22" s="13"/>
      <c r="T22" s="13"/>
      <c r="U22" s="13"/>
      <c r="V22" s="13"/>
      <c r="W22" s="13"/>
      <c r="X22" s="13"/>
      <c r="Y22" s="13"/>
      <c r="Z22" s="13"/>
    </row>
    <row r="23">
      <c r="A23" s="13" t="str">
        <f>IFERROR(__xludf.DUMMYFUNCTION("""COMPUTED_VALUE"""),"ORDER1979")</f>
        <v>ORDER1979</v>
      </c>
      <c r="B23" s="13" t="str">
        <f>VLOOKUP(A23,WN!$A$2:$C$2001,3,false)</f>
        <v>CUST4271</v>
      </c>
      <c r="C23" s="14">
        <f>VLOOKUP(A23,WN!$A$2:$F$2001,2,false)</f>
        <v>45454</v>
      </c>
      <c r="D23" s="13">
        <f>SUMIFS(WN!$F$2:$F$2001,WN!$A$2:$A$2001,A23)</f>
        <v>110</v>
      </c>
      <c r="E23" s="13">
        <f t="shared" si="1"/>
        <v>4</v>
      </c>
      <c r="F23" s="13" t="str">
        <f>VLOOKUP(B23,'Overall Analysis'!$A$3:$I$160,9,false)</f>
        <v>Basic Customer</v>
      </c>
      <c r="G23" s="13"/>
      <c r="H23" s="13"/>
      <c r="I23" s="13"/>
      <c r="J23" s="13"/>
      <c r="K23" s="13"/>
      <c r="L23" s="13"/>
      <c r="M23" s="13"/>
      <c r="N23" s="13"/>
      <c r="O23" s="13"/>
      <c r="P23" s="13"/>
      <c r="Q23" s="13"/>
      <c r="R23" s="13"/>
      <c r="S23" s="13"/>
      <c r="T23" s="13"/>
      <c r="U23" s="13"/>
      <c r="V23" s="13"/>
      <c r="W23" s="13"/>
      <c r="X23" s="13"/>
      <c r="Y23" s="13"/>
      <c r="Z23" s="13"/>
    </row>
    <row r="24">
      <c r="A24" s="13" t="str">
        <f>IFERROR(__xludf.DUMMYFUNCTION("""COMPUTED_VALUE"""),"ORDER1978")</f>
        <v>ORDER1978</v>
      </c>
      <c r="B24" s="13" t="str">
        <f>VLOOKUP(A24,WN!$A$2:$C$2001,3,false)</f>
        <v>CUST8529</v>
      </c>
      <c r="C24" s="14">
        <f>VLOOKUP(A24,WN!$A$2:$F$2001,2,false)</f>
        <v>45454</v>
      </c>
      <c r="D24" s="13">
        <f>SUMIFS(WN!$F$2:$F$2001,WN!$A$2:$A$2001,A24)</f>
        <v>200</v>
      </c>
      <c r="E24" s="13">
        <f t="shared" si="1"/>
        <v>4</v>
      </c>
      <c r="F24" s="13" t="str">
        <f>VLOOKUP(B24,'Overall Analysis'!$A$3:$I$160,9,false)</f>
        <v>Basic Customer</v>
      </c>
      <c r="G24" s="13"/>
      <c r="H24" s="13"/>
      <c r="I24" s="13"/>
      <c r="J24" s="13"/>
      <c r="K24" s="13"/>
      <c r="L24" s="13"/>
      <c r="M24" s="13"/>
      <c r="N24" s="13"/>
      <c r="O24" s="13"/>
      <c r="P24" s="13"/>
      <c r="Q24" s="13"/>
      <c r="R24" s="13"/>
      <c r="S24" s="13"/>
      <c r="T24" s="13"/>
      <c r="U24" s="13"/>
      <c r="V24" s="13"/>
      <c r="W24" s="13"/>
      <c r="X24" s="13"/>
      <c r="Y24" s="13"/>
      <c r="Z24" s="13"/>
    </row>
    <row r="25">
      <c r="A25" s="13" t="str">
        <f>IFERROR(__xludf.DUMMYFUNCTION("""COMPUTED_VALUE"""),"ORDER1977")</f>
        <v>ORDER1977</v>
      </c>
      <c r="B25" s="13" t="str">
        <f>VLOOKUP(A25,WN!$A$2:$C$2001,3,false)</f>
        <v>CUST8317</v>
      </c>
      <c r="C25" s="14">
        <f>VLOOKUP(A25,WN!$A$2:$F$2001,2,false)</f>
        <v>45453</v>
      </c>
      <c r="D25" s="13">
        <f>SUMIFS(WN!$F$2:$F$2001,WN!$A$2:$A$2001,A25)</f>
        <v>65</v>
      </c>
      <c r="E25" s="13">
        <f t="shared" si="1"/>
        <v>5</v>
      </c>
      <c r="F25" s="13" t="str">
        <f>VLOOKUP(B25,'Overall Analysis'!$A$3:$I$160,9,false)</f>
        <v>Basic Customer</v>
      </c>
      <c r="G25" s="13"/>
      <c r="H25" s="13"/>
      <c r="I25" s="13"/>
      <c r="J25" s="13"/>
      <c r="K25" s="13"/>
      <c r="L25" s="13"/>
      <c r="M25" s="13"/>
      <c r="N25" s="13"/>
      <c r="O25" s="13"/>
      <c r="P25" s="13"/>
      <c r="Q25" s="13"/>
      <c r="R25" s="13"/>
      <c r="S25" s="13"/>
      <c r="T25" s="13"/>
      <c r="U25" s="13"/>
      <c r="V25" s="13"/>
      <c r="W25" s="13"/>
      <c r="X25" s="13"/>
      <c r="Y25" s="13"/>
      <c r="Z25" s="13"/>
    </row>
    <row r="26">
      <c r="A26" s="13" t="str">
        <f>IFERROR(__xludf.DUMMYFUNCTION("""COMPUTED_VALUE"""),"ORDER1976")</f>
        <v>ORDER1976</v>
      </c>
      <c r="B26" s="13" t="str">
        <f>VLOOKUP(A26,WN!$A$2:$C$2001,3,false)</f>
        <v>CUST9482</v>
      </c>
      <c r="C26" s="14">
        <f>VLOOKUP(A26,WN!$A$2:$F$2001,2,false)</f>
        <v>45453</v>
      </c>
      <c r="D26" s="13">
        <f>SUMIFS(WN!$F$2:$F$2001,WN!$A$2:$A$2001,A26)</f>
        <v>52.5</v>
      </c>
      <c r="E26" s="13">
        <f t="shared" si="1"/>
        <v>5</v>
      </c>
      <c r="F26" s="13" t="str">
        <f>VLOOKUP(B26,'Overall Analysis'!$A$3:$I$160,9,false)</f>
        <v>Basic Customer</v>
      </c>
      <c r="G26" s="13"/>
      <c r="H26" s="13"/>
      <c r="I26" s="13"/>
      <c r="J26" s="13"/>
      <c r="K26" s="13"/>
      <c r="L26" s="13"/>
      <c r="M26" s="13"/>
      <c r="N26" s="13"/>
      <c r="O26" s="13"/>
      <c r="P26" s="13"/>
      <c r="Q26" s="13"/>
      <c r="R26" s="13"/>
      <c r="S26" s="13"/>
      <c r="T26" s="13"/>
      <c r="U26" s="13"/>
      <c r="V26" s="13"/>
      <c r="W26" s="13"/>
      <c r="X26" s="13"/>
      <c r="Y26" s="13"/>
      <c r="Z26" s="13"/>
    </row>
    <row r="27">
      <c r="A27" s="13" t="str">
        <f>IFERROR(__xludf.DUMMYFUNCTION("""COMPUTED_VALUE"""),"ORDER1975")</f>
        <v>ORDER1975</v>
      </c>
      <c r="B27" s="13" t="str">
        <f>VLOOKUP(A27,WN!$A$2:$C$2001,3,false)</f>
        <v>CUST8529</v>
      </c>
      <c r="C27" s="14">
        <f>VLOOKUP(A27,WN!$A$2:$F$2001,2,false)</f>
        <v>45453</v>
      </c>
      <c r="D27" s="13">
        <f>SUMIFS(WN!$F$2:$F$2001,WN!$A$2:$A$2001,A27)</f>
        <v>185</v>
      </c>
      <c r="E27" s="13">
        <f t="shared" si="1"/>
        <v>5</v>
      </c>
      <c r="F27" s="13" t="str">
        <f>VLOOKUP(B27,'Overall Analysis'!$A$3:$I$160,9,false)</f>
        <v>Basic Customer</v>
      </c>
      <c r="G27" s="13"/>
      <c r="H27" s="13"/>
      <c r="I27" s="13"/>
      <c r="J27" s="13"/>
      <c r="K27" s="13"/>
      <c r="L27" s="13"/>
      <c r="M27" s="13"/>
      <c r="N27" s="13"/>
      <c r="O27" s="13"/>
      <c r="P27" s="13"/>
      <c r="Q27" s="13"/>
      <c r="R27" s="13"/>
      <c r="S27" s="13"/>
      <c r="T27" s="13"/>
      <c r="U27" s="13"/>
      <c r="V27" s="13"/>
      <c r="W27" s="13"/>
      <c r="X27" s="13"/>
      <c r="Y27" s="13"/>
      <c r="Z27" s="13"/>
    </row>
    <row r="28">
      <c r="A28" s="13" t="str">
        <f>IFERROR(__xludf.DUMMYFUNCTION("""COMPUTED_VALUE"""),"ORDER1974")</f>
        <v>ORDER1974</v>
      </c>
      <c r="B28" s="13" t="str">
        <f>VLOOKUP(A28,WN!$A$2:$C$2001,3,false)</f>
        <v>CUST5349</v>
      </c>
      <c r="C28" s="14">
        <f>VLOOKUP(A28,WN!$A$2:$F$2001,2,false)</f>
        <v>45453</v>
      </c>
      <c r="D28" s="13">
        <f>SUMIFS(WN!$F$2:$F$2001,WN!$A$2:$A$2001,A28)</f>
        <v>120</v>
      </c>
      <c r="E28" s="13">
        <f t="shared" si="1"/>
        <v>5</v>
      </c>
      <c r="F28" s="13" t="str">
        <f>VLOOKUP(B28,'Overall Analysis'!$A$3:$I$160,9,false)</f>
        <v>Basic Customer</v>
      </c>
      <c r="G28" s="13"/>
      <c r="H28" s="13"/>
      <c r="I28" s="13"/>
      <c r="J28" s="13"/>
      <c r="K28" s="13"/>
      <c r="L28" s="13"/>
      <c r="M28" s="13"/>
      <c r="N28" s="13"/>
      <c r="O28" s="13"/>
      <c r="P28" s="13"/>
      <c r="Q28" s="13"/>
      <c r="R28" s="13"/>
      <c r="S28" s="13"/>
      <c r="T28" s="13"/>
      <c r="U28" s="13"/>
      <c r="V28" s="13"/>
      <c r="W28" s="13"/>
      <c r="X28" s="13"/>
      <c r="Y28" s="13"/>
      <c r="Z28" s="13"/>
    </row>
    <row r="29">
      <c r="A29" s="13" t="str">
        <f>IFERROR(__xludf.DUMMYFUNCTION("""COMPUTED_VALUE"""),"ORDER1973")</f>
        <v>ORDER1973</v>
      </c>
      <c r="B29" s="13" t="str">
        <f>VLOOKUP(A29,WN!$A$2:$C$2001,3,false)</f>
        <v>CUST5670</v>
      </c>
      <c r="C29" s="14">
        <f>VLOOKUP(A29,WN!$A$2:$F$2001,2,false)</f>
        <v>45453</v>
      </c>
      <c r="D29" s="13">
        <f>SUMIFS(WN!$F$2:$F$2001,WN!$A$2:$A$2001,A29)</f>
        <v>105</v>
      </c>
      <c r="E29" s="13">
        <f t="shared" si="1"/>
        <v>5</v>
      </c>
      <c r="F29" s="13" t="str">
        <f>VLOOKUP(B29,'Overall Analysis'!$A$3:$I$160,9,false)</f>
        <v>Basic Customer</v>
      </c>
      <c r="G29" s="13"/>
      <c r="H29" s="13"/>
      <c r="I29" s="13"/>
      <c r="J29" s="13"/>
      <c r="K29" s="13"/>
      <c r="L29" s="13"/>
      <c r="M29" s="13"/>
      <c r="N29" s="13"/>
      <c r="O29" s="13"/>
      <c r="P29" s="13"/>
      <c r="Q29" s="13"/>
      <c r="R29" s="13"/>
      <c r="S29" s="13"/>
      <c r="T29" s="13"/>
      <c r="U29" s="13"/>
      <c r="V29" s="13"/>
      <c r="W29" s="13"/>
      <c r="X29" s="13"/>
      <c r="Y29" s="13"/>
      <c r="Z29" s="13"/>
    </row>
    <row r="30">
      <c r="A30" s="13" t="str">
        <f>IFERROR(__xludf.DUMMYFUNCTION("""COMPUTED_VALUE"""),"ORDER1972")</f>
        <v>ORDER1972</v>
      </c>
      <c r="B30" s="13" t="str">
        <f>VLOOKUP(A30,WN!$A$2:$C$2001,3,false)</f>
        <v>CUST8724</v>
      </c>
      <c r="C30" s="14">
        <f>VLOOKUP(A30,WN!$A$2:$F$2001,2,false)</f>
        <v>45453</v>
      </c>
      <c r="D30" s="13">
        <f>SUMIFS(WN!$F$2:$F$2001,WN!$A$2:$A$2001,A30)</f>
        <v>90</v>
      </c>
      <c r="E30" s="13">
        <f t="shared" si="1"/>
        <v>5</v>
      </c>
      <c r="F30" s="13" t="str">
        <f>VLOOKUP(B30,'Overall Analysis'!$A$3:$I$160,9,false)</f>
        <v>Basic Customer</v>
      </c>
      <c r="G30" s="13"/>
      <c r="H30" s="13"/>
      <c r="I30" s="13"/>
      <c r="J30" s="13"/>
      <c r="K30" s="13"/>
      <c r="L30" s="13"/>
      <c r="M30" s="13"/>
      <c r="N30" s="13"/>
      <c r="O30" s="13"/>
      <c r="P30" s="13"/>
      <c r="Q30" s="13"/>
      <c r="R30" s="13"/>
      <c r="S30" s="13"/>
      <c r="T30" s="13"/>
      <c r="U30" s="13"/>
      <c r="V30" s="13"/>
      <c r="W30" s="13"/>
      <c r="X30" s="13"/>
      <c r="Y30" s="13"/>
      <c r="Z30" s="13"/>
    </row>
    <row r="31">
      <c r="A31" s="13" t="str">
        <f>IFERROR(__xludf.DUMMYFUNCTION("""COMPUTED_VALUE"""),"ORDER1971")</f>
        <v>ORDER1971</v>
      </c>
      <c r="B31" s="13" t="str">
        <f>VLOOKUP(A31,WN!$A$2:$C$2001,3,false)</f>
        <v>CUST9148</v>
      </c>
      <c r="C31" s="14">
        <f>VLOOKUP(A31,WN!$A$2:$F$2001,2,false)</f>
        <v>45453</v>
      </c>
      <c r="D31" s="13">
        <f>SUMIFS(WN!$F$2:$F$2001,WN!$A$2:$A$2001,A31)</f>
        <v>140</v>
      </c>
      <c r="E31" s="13">
        <f t="shared" si="1"/>
        <v>5</v>
      </c>
      <c r="F31" s="13" t="str">
        <f>VLOOKUP(B31,'Overall Analysis'!$A$3:$I$160,9,false)</f>
        <v>Basic Customer</v>
      </c>
      <c r="G31" s="13"/>
      <c r="H31" s="13"/>
      <c r="I31" s="13"/>
      <c r="J31" s="13"/>
      <c r="K31" s="13"/>
      <c r="L31" s="13"/>
      <c r="M31" s="13"/>
      <c r="N31" s="13"/>
      <c r="O31" s="13"/>
      <c r="P31" s="13"/>
      <c r="Q31" s="13"/>
      <c r="R31" s="13"/>
      <c r="S31" s="13"/>
      <c r="T31" s="13"/>
      <c r="U31" s="13"/>
      <c r="V31" s="13"/>
      <c r="W31" s="13"/>
      <c r="X31" s="13"/>
      <c r="Y31" s="13"/>
      <c r="Z31" s="13"/>
    </row>
    <row r="32">
      <c r="A32" s="13" t="str">
        <f>IFERROR(__xludf.DUMMYFUNCTION("""COMPUTED_VALUE"""),"ORDER1970")</f>
        <v>ORDER1970</v>
      </c>
      <c r="B32" s="13" t="str">
        <f>VLOOKUP(A32,WN!$A$2:$C$2001,3,false)</f>
        <v>CUST8724</v>
      </c>
      <c r="C32" s="14">
        <f>VLOOKUP(A32,WN!$A$2:$F$2001,2,false)</f>
        <v>45453</v>
      </c>
      <c r="D32" s="13">
        <f>SUMIFS(WN!$F$2:$F$2001,WN!$A$2:$A$2001,A32)</f>
        <v>100</v>
      </c>
      <c r="E32" s="13">
        <f t="shared" si="1"/>
        <v>5</v>
      </c>
      <c r="F32" s="13" t="str">
        <f>VLOOKUP(B32,'Overall Analysis'!$A$3:$I$160,9,false)</f>
        <v>Basic Customer</v>
      </c>
      <c r="G32" s="13"/>
      <c r="H32" s="13"/>
      <c r="I32" s="13"/>
      <c r="J32" s="13"/>
      <c r="K32" s="13"/>
      <c r="L32" s="13"/>
      <c r="M32" s="13"/>
      <c r="N32" s="13"/>
      <c r="O32" s="13"/>
      <c r="P32" s="13"/>
      <c r="Q32" s="13"/>
      <c r="R32" s="13"/>
      <c r="S32" s="13"/>
      <c r="T32" s="13"/>
      <c r="U32" s="13"/>
      <c r="V32" s="13"/>
      <c r="W32" s="13"/>
      <c r="X32" s="13"/>
      <c r="Y32" s="13"/>
      <c r="Z32" s="13"/>
    </row>
    <row r="33">
      <c r="A33" s="13" t="str">
        <f>IFERROR(__xludf.DUMMYFUNCTION("""COMPUTED_VALUE"""),"ORDER1969")</f>
        <v>ORDER1969</v>
      </c>
      <c r="B33" s="13" t="str">
        <f>VLOOKUP(A33,WN!$A$2:$C$2001,3,false)</f>
        <v>CUST1509</v>
      </c>
      <c r="C33" s="14">
        <f>VLOOKUP(A33,WN!$A$2:$F$2001,2,false)</f>
        <v>45453</v>
      </c>
      <c r="D33" s="13">
        <f>SUMIFS(WN!$F$2:$F$2001,WN!$A$2:$A$2001,A33)</f>
        <v>110</v>
      </c>
      <c r="E33" s="13">
        <f t="shared" si="1"/>
        <v>5</v>
      </c>
      <c r="F33" s="13" t="str">
        <f>VLOOKUP(B33,'Overall Analysis'!$A$3:$I$160,9,false)</f>
        <v>Platinum Customer</v>
      </c>
      <c r="G33" s="13"/>
      <c r="H33" s="13"/>
      <c r="I33" s="13"/>
      <c r="J33" s="13"/>
      <c r="K33" s="13"/>
      <c r="L33" s="13"/>
      <c r="M33" s="13"/>
      <c r="N33" s="13"/>
      <c r="O33" s="13"/>
      <c r="P33" s="13"/>
      <c r="Q33" s="13"/>
      <c r="R33" s="13"/>
      <c r="S33" s="13"/>
      <c r="T33" s="13"/>
      <c r="U33" s="13"/>
      <c r="V33" s="13"/>
      <c r="W33" s="13"/>
      <c r="X33" s="13"/>
      <c r="Y33" s="13"/>
      <c r="Z33" s="13"/>
    </row>
    <row r="34">
      <c r="A34" s="13" t="str">
        <f>IFERROR(__xludf.DUMMYFUNCTION("""COMPUTED_VALUE"""),"ORDER1968")</f>
        <v>ORDER1968</v>
      </c>
      <c r="B34" s="13" t="str">
        <f>VLOOKUP(A34,WN!$A$2:$C$2001,3,false)</f>
        <v>CUST8355</v>
      </c>
      <c r="C34" s="14">
        <f>VLOOKUP(A34,WN!$A$2:$F$2001,2,false)</f>
        <v>45453</v>
      </c>
      <c r="D34" s="13">
        <f>SUMIFS(WN!$F$2:$F$2001,WN!$A$2:$A$2001,A34)</f>
        <v>325</v>
      </c>
      <c r="E34" s="13">
        <f t="shared" si="1"/>
        <v>5</v>
      </c>
      <c r="F34" s="13" t="str">
        <f>VLOOKUP(B34,'Overall Analysis'!$A$3:$I$160,9,false)</f>
        <v>Basic Customer</v>
      </c>
      <c r="G34" s="13"/>
      <c r="H34" s="13"/>
      <c r="I34" s="13"/>
      <c r="J34" s="13"/>
      <c r="K34" s="13"/>
      <c r="L34" s="13"/>
      <c r="M34" s="13"/>
      <c r="N34" s="13"/>
      <c r="O34" s="13"/>
      <c r="P34" s="13"/>
      <c r="Q34" s="13"/>
      <c r="R34" s="13"/>
      <c r="S34" s="13"/>
      <c r="T34" s="13"/>
      <c r="U34" s="13"/>
      <c r="V34" s="13"/>
      <c r="W34" s="13"/>
      <c r="X34" s="13"/>
      <c r="Y34" s="13"/>
      <c r="Z34" s="13"/>
    </row>
    <row r="35">
      <c r="A35" s="13" t="str">
        <f>IFERROR(__xludf.DUMMYFUNCTION("""COMPUTED_VALUE"""),"ORDER1967")</f>
        <v>ORDER1967</v>
      </c>
      <c r="B35" s="13" t="str">
        <f>VLOOKUP(A35,WN!$A$2:$C$2001,3,false)</f>
        <v>CUST3384</v>
      </c>
      <c r="C35" s="14">
        <f>VLOOKUP(A35,WN!$A$2:$F$2001,2,false)</f>
        <v>45453</v>
      </c>
      <c r="D35" s="13">
        <f>SUMIFS(WN!$F$2:$F$2001,WN!$A$2:$A$2001,A35)</f>
        <v>55</v>
      </c>
      <c r="E35" s="13">
        <f t="shared" si="1"/>
        <v>5</v>
      </c>
      <c r="F35" s="13" t="str">
        <f>VLOOKUP(B35,'Overall Analysis'!$A$3:$I$160,9,false)</f>
        <v>Basic Customer</v>
      </c>
      <c r="G35" s="13"/>
      <c r="H35" s="13"/>
      <c r="I35" s="13"/>
      <c r="J35" s="13"/>
      <c r="K35" s="13"/>
      <c r="L35" s="13"/>
      <c r="M35" s="13"/>
      <c r="N35" s="13"/>
      <c r="O35" s="13"/>
      <c r="P35" s="13"/>
      <c r="Q35" s="13"/>
      <c r="R35" s="13"/>
      <c r="S35" s="13"/>
      <c r="T35" s="13"/>
      <c r="U35" s="13"/>
      <c r="V35" s="13"/>
      <c r="W35" s="13"/>
      <c r="X35" s="13"/>
      <c r="Y35" s="13"/>
      <c r="Z35" s="13"/>
    </row>
    <row r="36">
      <c r="A36" s="13" t="str">
        <f>IFERROR(__xludf.DUMMYFUNCTION("""COMPUTED_VALUE"""),"ORDER1966")</f>
        <v>ORDER1966</v>
      </c>
      <c r="B36" s="13" t="str">
        <f>VLOOKUP(A36,WN!$A$2:$C$2001,3,false)</f>
        <v>CUST2658</v>
      </c>
      <c r="C36" s="14">
        <f>VLOOKUP(A36,WN!$A$2:$F$2001,2,false)</f>
        <v>45453</v>
      </c>
      <c r="D36" s="13">
        <f>SUMIFS(WN!$F$2:$F$2001,WN!$A$2:$A$2001,A36)</f>
        <v>52.5</v>
      </c>
      <c r="E36" s="13">
        <f t="shared" si="1"/>
        <v>5</v>
      </c>
      <c r="F36" s="13" t="str">
        <f>VLOOKUP(B36,'Overall Analysis'!$A$3:$I$160,9,false)</f>
        <v>Basic Customer</v>
      </c>
      <c r="G36" s="13"/>
      <c r="H36" s="13"/>
      <c r="I36" s="13"/>
      <c r="J36" s="13"/>
      <c r="K36" s="13"/>
      <c r="L36" s="13"/>
      <c r="M36" s="13"/>
      <c r="N36" s="13"/>
      <c r="O36" s="13"/>
      <c r="P36" s="13"/>
      <c r="Q36" s="13"/>
      <c r="R36" s="13"/>
      <c r="S36" s="13"/>
      <c r="T36" s="13"/>
      <c r="U36" s="13"/>
      <c r="V36" s="13"/>
      <c r="W36" s="13"/>
      <c r="X36" s="13"/>
      <c r="Y36" s="13"/>
      <c r="Z36" s="13"/>
    </row>
    <row r="37">
      <c r="A37" s="13" t="str">
        <f>IFERROR(__xludf.DUMMYFUNCTION("""COMPUTED_VALUE"""),"ORDER1965")</f>
        <v>ORDER1965</v>
      </c>
      <c r="B37" s="13" t="str">
        <f>VLOOKUP(A37,WN!$A$2:$C$2001,3,false)</f>
        <v>CUST4675</v>
      </c>
      <c r="C37" s="14">
        <f>VLOOKUP(A37,WN!$A$2:$F$2001,2,false)</f>
        <v>45453</v>
      </c>
      <c r="D37" s="13">
        <f>SUMIFS(WN!$F$2:$F$2001,WN!$A$2:$A$2001,A37)</f>
        <v>185</v>
      </c>
      <c r="E37" s="13">
        <f t="shared" si="1"/>
        <v>5</v>
      </c>
      <c r="F37" s="13" t="str">
        <f>VLOOKUP(B37,'Overall Analysis'!$A$3:$I$160,9,false)</f>
        <v>Basic Customer</v>
      </c>
      <c r="G37" s="13"/>
      <c r="H37" s="13"/>
      <c r="I37" s="13"/>
      <c r="J37" s="13"/>
      <c r="K37" s="13"/>
      <c r="L37" s="13"/>
      <c r="M37" s="13"/>
      <c r="N37" s="13"/>
      <c r="O37" s="13"/>
      <c r="P37" s="13"/>
      <c r="Q37" s="13"/>
      <c r="R37" s="13"/>
      <c r="S37" s="13"/>
      <c r="T37" s="13"/>
      <c r="U37" s="13"/>
      <c r="V37" s="13"/>
      <c r="W37" s="13"/>
      <c r="X37" s="13"/>
      <c r="Y37" s="13"/>
      <c r="Z37" s="13"/>
    </row>
    <row r="38">
      <c r="A38" s="13" t="str">
        <f>IFERROR(__xludf.DUMMYFUNCTION("""COMPUTED_VALUE"""),"ORDER1964")</f>
        <v>ORDER1964</v>
      </c>
      <c r="B38" s="13" t="str">
        <f>VLOOKUP(A38,WN!$A$2:$C$2001,3,false)</f>
        <v>CUST2169</v>
      </c>
      <c r="C38" s="14">
        <f>VLOOKUP(A38,WN!$A$2:$F$2001,2,false)</f>
        <v>45453</v>
      </c>
      <c r="D38" s="13">
        <f>SUMIFS(WN!$F$2:$F$2001,WN!$A$2:$A$2001,A38)</f>
        <v>172.5</v>
      </c>
      <c r="E38" s="13">
        <f t="shared" si="1"/>
        <v>5</v>
      </c>
      <c r="F38" s="13" t="str">
        <f>VLOOKUP(B38,'Overall Analysis'!$A$3:$I$160,9,false)</f>
        <v>Basic Customer</v>
      </c>
      <c r="G38" s="13"/>
      <c r="H38" s="13"/>
      <c r="I38" s="13"/>
      <c r="J38" s="13"/>
      <c r="K38" s="13"/>
      <c r="L38" s="13"/>
      <c r="M38" s="13"/>
      <c r="N38" s="13"/>
      <c r="O38" s="13"/>
      <c r="P38" s="13"/>
      <c r="Q38" s="13"/>
      <c r="R38" s="13"/>
      <c r="S38" s="13"/>
      <c r="T38" s="13"/>
      <c r="U38" s="13"/>
      <c r="V38" s="13"/>
      <c r="W38" s="13"/>
      <c r="X38" s="13"/>
      <c r="Y38" s="13"/>
      <c r="Z38" s="13"/>
    </row>
    <row r="39">
      <c r="A39" s="13" t="str">
        <f>IFERROR(__xludf.DUMMYFUNCTION("""COMPUTED_VALUE"""),"ORDER1963")</f>
        <v>ORDER1963</v>
      </c>
      <c r="B39" s="13" t="str">
        <f>VLOOKUP(A39,WN!$A$2:$C$2001,3,false)</f>
        <v>CUST5349</v>
      </c>
      <c r="C39" s="14">
        <f>VLOOKUP(A39,WN!$A$2:$F$2001,2,false)</f>
        <v>45453</v>
      </c>
      <c r="D39" s="13">
        <f>SUMIFS(WN!$F$2:$F$2001,WN!$A$2:$A$2001,A39)</f>
        <v>150</v>
      </c>
      <c r="E39" s="13">
        <f t="shared" si="1"/>
        <v>5</v>
      </c>
      <c r="F39" s="13" t="str">
        <f>VLOOKUP(B39,'Overall Analysis'!$A$3:$I$160,9,false)</f>
        <v>Basic Customer</v>
      </c>
      <c r="G39" s="13"/>
      <c r="H39" s="13"/>
      <c r="I39" s="13"/>
      <c r="J39" s="13"/>
      <c r="K39" s="13"/>
      <c r="L39" s="13"/>
      <c r="M39" s="13"/>
      <c r="N39" s="13"/>
      <c r="O39" s="13"/>
      <c r="P39" s="13"/>
      <c r="Q39" s="13"/>
      <c r="R39" s="13"/>
      <c r="S39" s="13"/>
      <c r="T39" s="13"/>
      <c r="U39" s="13"/>
      <c r="V39" s="13"/>
      <c r="W39" s="13"/>
      <c r="X39" s="13"/>
      <c r="Y39" s="13"/>
      <c r="Z39" s="13"/>
    </row>
    <row r="40">
      <c r="A40" s="13" t="str">
        <f>IFERROR(__xludf.DUMMYFUNCTION("""COMPUTED_VALUE"""),"ORDER1962")</f>
        <v>ORDER1962</v>
      </c>
      <c r="B40" s="13" t="str">
        <f>VLOOKUP(A40,WN!$A$2:$C$2001,3,false)</f>
        <v>CUST9582</v>
      </c>
      <c r="C40" s="14">
        <f>VLOOKUP(A40,WN!$A$2:$F$2001,2,false)</f>
        <v>45453</v>
      </c>
      <c r="D40" s="13">
        <f>SUMIFS(WN!$F$2:$F$2001,WN!$A$2:$A$2001,A40)</f>
        <v>120</v>
      </c>
      <c r="E40" s="13">
        <f t="shared" si="1"/>
        <v>5</v>
      </c>
      <c r="F40" s="13" t="str">
        <f>VLOOKUP(B40,'Overall Analysis'!$A$3:$I$160,9,false)</f>
        <v>Basic Customer</v>
      </c>
      <c r="G40" s="13"/>
      <c r="H40" s="13"/>
      <c r="I40" s="13"/>
      <c r="J40" s="13"/>
      <c r="K40" s="13"/>
      <c r="L40" s="13"/>
      <c r="M40" s="13"/>
      <c r="N40" s="13"/>
      <c r="O40" s="13"/>
      <c r="P40" s="13"/>
      <c r="Q40" s="13"/>
      <c r="R40" s="13"/>
      <c r="S40" s="13"/>
      <c r="T40" s="13"/>
      <c r="U40" s="13"/>
      <c r="V40" s="13"/>
      <c r="W40" s="13"/>
      <c r="X40" s="13"/>
      <c r="Y40" s="13"/>
      <c r="Z40" s="13"/>
    </row>
    <row r="41">
      <c r="A41" s="13" t="str">
        <f>IFERROR(__xludf.DUMMYFUNCTION("""COMPUTED_VALUE"""),"ORDER1961")</f>
        <v>ORDER1961</v>
      </c>
      <c r="B41" s="13" t="str">
        <f>VLOOKUP(A41,WN!$A$2:$C$2001,3,false)</f>
        <v>CUST9317</v>
      </c>
      <c r="C41" s="14">
        <f>VLOOKUP(A41,WN!$A$2:$F$2001,2,false)</f>
        <v>45453</v>
      </c>
      <c r="D41" s="13">
        <f>SUMIFS(WN!$F$2:$F$2001,WN!$A$2:$A$2001,A41)</f>
        <v>140</v>
      </c>
      <c r="E41" s="13">
        <f t="shared" si="1"/>
        <v>5</v>
      </c>
      <c r="F41" s="13" t="str">
        <f>VLOOKUP(B41,'Overall Analysis'!$A$3:$I$160,9,false)</f>
        <v>Basic Customer</v>
      </c>
      <c r="G41" s="13"/>
      <c r="H41" s="13"/>
      <c r="I41" s="13"/>
      <c r="J41" s="13"/>
      <c r="K41" s="13"/>
      <c r="L41" s="13"/>
      <c r="M41" s="13"/>
      <c r="N41" s="13"/>
      <c r="O41" s="13"/>
      <c r="P41" s="13"/>
      <c r="Q41" s="13"/>
      <c r="R41" s="13"/>
      <c r="S41" s="13"/>
      <c r="T41" s="13"/>
      <c r="U41" s="13"/>
      <c r="V41" s="13"/>
      <c r="W41" s="13"/>
      <c r="X41" s="13"/>
      <c r="Y41" s="13"/>
      <c r="Z41" s="13"/>
    </row>
    <row r="42">
      <c r="A42" s="13" t="str">
        <f>IFERROR(__xludf.DUMMYFUNCTION("""COMPUTED_VALUE"""),"ORDER1960")</f>
        <v>ORDER1960</v>
      </c>
      <c r="B42" s="13" t="str">
        <f>VLOOKUP(A42,WN!$A$2:$C$2001,3,false)</f>
        <v>CUST8532</v>
      </c>
      <c r="C42" s="14">
        <f>VLOOKUP(A42,WN!$A$2:$F$2001,2,false)</f>
        <v>45452</v>
      </c>
      <c r="D42" s="13">
        <f>SUMIFS(WN!$F$2:$F$2001,WN!$A$2:$A$2001,A42)</f>
        <v>80</v>
      </c>
      <c r="E42" s="13">
        <f t="shared" si="1"/>
        <v>6</v>
      </c>
      <c r="F42" s="13" t="str">
        <f>VLOOKUP(B42,'Overall Analysis'!$A$3:$I$160,9,false)</f>
        <v>Basic Customer</v>
      </c>
      <c r="G42" s="13"/>
      <c r="H42" s="13"/>
      <c r="I42" s="13"/>
      <c r="J42" s="13"/>
      <c r="K42" s="13"/>
      <c r="L42" s="13"/>
      <c r="M42" s="13"/>
      <c r="N42" s="13"/>
      <c r="O42" s="13"/>
      <c r="P42" s="13"/>
      <c r="Q42" s="13"/>
      <c r="R42" s="13"/>
      <c r="S42" s="13"/>
      <c r="T42" s="13"/>
      <c r="U42" s="13"/>
      <c r="V42" s="13"/>
      <c r="W42" s="13"/>
      <c r="X42" s="13"/>
      <c r="Y42" s="13"/>
      <c r="Z42" s="13"/>
    </row>
    <row r="43">
      <c r="A43" s="13" t="str">
        <f>IFERROR(__xludf.DUMMYFUNCTION("""COMPUTED_VALUE"""),"ORDER1959")</f>
        <v>ORDER1959</v>
      </c>
      <c r="B43" s="13" t="str">
        <f>VLOOKUP(A43,WN!$A$2:$C$2001,3,false)</f>
        <v>CUST4022</v>
      </c>
      <c r="C43" s="14">
        <f>VLOOKUP(A43,WN!$A$2:$F$2001,2,false)</f>
        <v>45452</v>
      </c>
      <c r="D43" s="13">
        <f>SUMIFS(WN!$F$2:$F$2001,WN!$A$2:$A$2001,A43)</f>
        <v>70</v>
      </c>
      <c r="E43" s="13">
        <f t="shared" si="1"/>
        <v>6</v>
      </c>
      <c r="F43" s="13" t="str">
        <f>VLOOKUP(B43,'Overall Analysis'!$A$3:$I$160,9,false)</f>
        <v>Basic Customer</v>
      </c>
      <c r="G43" s="13"/>
      <c r="H43" s="13"/>
      <c r="I43" s="13"/>
      <c r="J43" s="13"/>
      <c r="K43" s="13"/>
      <c r="L43" s="13"/>
      <c r="M43" s="13"/>
      <c r="N43" s="13"/>
      <c r="O43" s="13"/>
      <c r="P43" s="13"/>
      <c r="Q43" s="13"/>
      <c r="R43" s="13"/>
      <c r="S43" s="13"/>
      <c r="T43" s="13"/>
      <c r="U43" s="13"/>
      <c r="V43" s="13"/>
      <c r="W43" s="13"/>
      <c r="X43" s="13"/>
      <c r="Y43" s="13"/>
      <c r="Z43" s="13"/>
    </row>
    <row r="44">
      <c r="A44" s="13" t="str">
        <f>IFERROR(__xludf.DUMMYFUNCTION("""COMPUTED_VALUE"""),"ORDER1958")</f>
        <v>ORDER1958</v>
      </c>
      <c r="B44" s="13" t="str">
        <f>VLOOKUP(A44,WN!$A$2:$C$2001,3,false)</f>
        <v>CUST2188</v>
      </c>
      <c r="C44" s="14">
        <f>VLOOKUP(A44,WN!$A$2:$F$2001,2,false)</f>
        <v>45452</v>
      </c>
      <c r="D44" s="13">
        <f>SUMIFS(WN!$F$2:$F$2001,WN!$A$2:$A$2001,A44)</f>
        <v>200</v>
      </c>
      <c r="E44" s="13">
        <f t="shared" si="1"/>
        <v>6</v>
      </c>
      <c r="F44" s="13" t="str">
        <f>VLOOKUP(B44,'Overall Analysis'!$A$3:$I$160,9,false)</f>
        <v>Platinum Customer</v>
      </c>
      <c r="G44" s="13"/>
      <c r="H44" s="13"/>
      <c r="I44" s="13"/>
      <c r="J44" s="13"/>
      <c r="K44" s="13"/>
      <c r="L44" s="13"/>
      <c r="M44" s="13"/>
      <c r="N44" s="13"/>
      <c r="O44" s="13"/>
      <c r="P44" s="13"/>
      <c r="Q44" s="13"/>
      <c r="R44" s="13"/>
      <c r="S44" s="13"/>
      <c r="T44" s="13"/>
      <c r="U44" s="13"/>
      <c r="V44" s="13"/>
      <c r="W44" s="13"/>
      <c r="X44" s="13"/>
      <c r="Y44" s="13"/>
      <c r="Z44" s="13"/>
    </row>
    <row r="45">
      <c r="A45" s="13" t="str">
        <f>IFERROR(__xludf.DUMMYFUNCTION("""COMPUTED_VALUE"""),"ORDER1957")</f>
        <v>ORDER1957</v>
      </c>
      <c r="B45" s="13" t="str">
        <f>VLOOKUP(A45,WN!$A$2:$C$2001,3,false)</f>
        <v>CUST1960</v>
      </c>
      <c r="C45" s="14">
        <f>VLOOKUP(A45,WN!$A$2:$F$2001,2,false)</f>
        <v>45452</v>
      </c>
      <c r="D45" s="13">
        <f>SUMIFS(WN!$F$2:$F$2001,WN!$A$2:$A$2001,A45)</f>
        <v>40</v>
      </c>
      <c r="E45" s="13">
        <f t="shared" si="1"/>
        <v>6</v>
      </c>
      <c r="F45" s="13" t="str">
        <f>VLOOKUP(B45,'Overall Analysis'!$A$3:$I$160,9,false)</f>
        <v>Basic Customer</v>
      </c>
      <c r="G45" s="13"/>
      <c r="H45" s="13"/>
      <c r="I45" s="13"/>
      <c r="J45" s="13"/>
      <c r="K45" s="13"/>
      <c r="L45" s="13"/>
      <c r="M45" s="13"/>
      <c r="N45" s="13"/>
      <c r="O45" s="13"/>
      <c r="P45" s="13"/>
      <c r="Q45" s="13"/>
      <c r="R45" s="13"/>
      <c r="S45" s="13"/>
      <c r="T45" s="13"/>
      <c r="U45" s="13"/>
      <c r="V45" s="13"/>
      <c r="W45" s="13"/>
      <c r="X45" s="13"/>
      <c r="Y45" s="13"/>
      <c r="Z45" s="13"/>
    </row>
    <row r="46">
      <c r="A46" s="13" t="str">
        <f>IFERROR(__xludf.DUMMYFUNCTION("""COMPUTED_VALUE"""),"ORDER1956")</f>
        <v>ORDER1956</v>
      </c>
      <c r="B46" s="13" t="str">
        <f>VLOOKUP(A46,WN!$A$2:$C$2001,3,false)</f>
        <v>CUST8355</v>
      </c>
      <c r="C46" s="14">
        <f>VLOOKUP(A46,WN!$A$2:$F$2001,2,false)</f>
        <v>45452</v>
      </c>
      <c r="D46" s="13">
        <f>SUMIFS(WN!$F$2:$F$2001,WN!$A$2:$A$2001,A46)</f>
        <v>65</v>
      </c>
      <c r="E46" s="13">
        <f t="shared" si="1"/>
        <v>6</v>
      </c>
      <c r="F46" s="13" t="str">
        <f>VLOOKUP(B46,'Overall Analysis'!$A$3:$I$160,9,false)</f>
        <v>Basic Customer</v>
      </c>
      <c r="G46" s="13"/>
      <c r="H46" s="13"/>
      <c r="I46" s="13"/>
      <c r="J46" s="13"/>
      <c r="K46" s="13"/>
      <c r="L46" s="13"/>
      <c r="M46" s="13"/>
      <c r="N46" s="13"/>
      <c r="O46" s="13"/>
      <c r="P46" s="13"/>
      <c r="Q46" s="13"/>
      <c r="R46" s="13"/>
      <c r="S46" s="13"/>
      <c r="T46" s="13"/>
      <c r="U46" s="13"/>
      <c r="V46" s="13"/>
      <c r="W46" s="13"/>
      <c r="X46" s="13"/>
      <c r="Y46" s="13"/>
      <c r="Z46" s="13"/>
    </row>
    <row r="47">
      <c r="A47" s="13" t="str">
        <f>IFERROR(__xludf.DUMMYFUNCTION("""COMPUTED_VALUE"""),"ORDER1955")</f>
        <v>ORDER1955</v>
      </c>
      <c r="B47" s="13" t="str">
        <f>VLOOKUP(A47,WN!$A$2:$C$2001,3,false)</f>
        <v>CUST5349</v>
      </c>
      <c r="C47" s="14">
        <f>VLOOKUP(A47,WN!$A$2:$F$2001,2,false)</f>
        <v>45452</v>
      </c>
      <c r="D47" s="13">
        <f>SUMIFS(WN!$F$2:$F$2001,WN!$A$2:$A$2001,A47)</f>
        <v>185</v>
      </c>
      <c r="E47" s="13">
        <f t="shared" si="1"/>
        <v>6</v>
      </c>
      <c r="F47" s="13" t="str">
        <f>VLOOKUP(B47,'Overall Analysis'!$A$3:$I$160,9,false)</f>
        <v>Basic Customer</v>
      </c>
      <c r="G47" s="13"/>
      <c r="H47" s="13"/>
      <c r="I47" s="13"/>
      <c r="J47" s="13"/>
      <c r="K47" s="13"/>
      <c r="L47" s="13"/>
      <c r="M47" s="13"/>
      <c r="N47" s="13"/>
      <c r="O47" s="13"/>
      <c r="P47" s="13"/>
      <c r="Q47" s="13"/>
      <c r="R47" s="13"/>
      <c r="S47" s="13"/>
      <c r="T47" s="13"/>
      <c r="U47" s="13"/>
      <c r="V47" s="13"/>
      <c r="W47" s="13"/>
      <c r="X47" s="13"/>
      <c r="Y47" s="13"/>
      <c r="Z47" s="13"/>
    </row>
    <row r="48">
      <c r="A48" s="13" t="str">
        <f>IFERROR(__xludf.DUMMYFUNCTION("""COMPUTED_VALUE"""),"ORDER1954")</f>
        <v>ORDER1954</v>
      </c>
      <c r="B48" s="13" t="str">
        <f>VLOOKUP(A48,WN!$A$2:$C$2001,3,false)</f>
        <v>CUST5349</v>
      </c>
      <c r="C48" s="14">
        <f>VLOOKUP(A48,WN!$A$2:$F$2001,2,false)</f>
        <v>45452</v>
      </c>
      <c r="D48" s="13">
        <f>SUMIFS(WN!$F$2:$F$2001,WN!$A$2:$A$2001,A48)</f>
        <v>97.5</v>
      </c>
      <c r="E48" s="13">
        <f t="shared" si="1"/>
        <v>6</v>
      </c>
      <c r="F48" s="13" t="str">
        <f>VLOOKUP(B48,'Overall Analysis'!$A$3:$I$160,9,false)</f>
        <v>Basic Customer</v>
      </c>
      <c r="G48" s="13"/>
      <c r="H48" s="13"/>
      <c r="I48" s="13"/>
      <c r="J48" s="13"/>
      <c r="K48" s="13"/>
      <c r="L48" s="13"/>
      <c r="M48" s="13"/>
      <c r="N48" s="13"/>
      <c r="O48" s="13"/>
      <c r="P48" s="13"/>
      <c r="Q48" s="13"/>
      <c r="R48" s="13"/>
      <c r="S48" s="13"/>
      <c r="T48" s="13"/>
      <c r="U48" s="13"/>
      <c r="V48" s="13"/>
      <c r="W48" s="13"/>
      <c r="X48" s="13"/>
      <c r="Y48" s="13"/>
      <c r="Z48" s="13"/>
    </row>
    <row r="49">
      <c r="A49" s="13" t="str">
        <f>IFERROR(__xludf.DUMMYFUNCTION("""COMPUTED_VALUE"""),"ORDER1953")</f>
        <v>ORDER1953</v>
      </c>
      <c r="B49" s="13" t="str">
        <f>VLOOKUP(A49,WN!$A$2:$C$2001,3,false)</f>
        <v>CUST9584</v>
      </c>
      <c r="C49" s="14">
        <f>VLOOKUP(A49,WN!$A$2:$F$2001,2,false)</f>
        <v>45451</v>
      </c>
      <c r="D49" s="13">
        <f>SUMIFS(WN!$F$2:$F$2001,WN!$A$2:$A$2001,A49)</f>
        <v>105</v>
      </c>
      <c r="E49" s="13">
        <f t="shared" si="1"/>
        <v>7</v>
      </c>
      <c r="F49" s="13" t="str">
        <f>VLOOKUP(B49,'Overall Analysis'!$A$3:$I$160,9,false)</f>
        <v>Basic Customer</v>
      </c>
      <c r="G49" s="13"/>
      <c r="H49" s="13"/>
      <c r="I49" s="13"/>
      <c r="J49" s="13"/>
      <c r="K49" s="13"/>
      <c r="L49" s="13"/>
      <c r="M49" s="13"/>
      <c r="N49" s="13"/>
      <c r="O49" s="13"/>
      <c r="P49" s="13"/>
      <c r="Q49" s="13"/>
      <c r="R49" s="13"/>
      <c r="S49" s="13"/>
      <c r="T49" s="13"/>
      <c r="U49" s="13"/>
      <c r="V49" s="13"/>
      <c r="W49" s="13"/>
      <c r="X49" s="13"/>
      <c r="Y49" s="13"/>
      <c r="Z49" s="13"/>
    </row>
    <row r="50">
      <c r="A50" s="13" t="str">
        <f>IFERROR(__xludf.DUMMYFUNCTION("""COMPUTED_VALUE"""),"ORDER1952")</f>
        <v>ORDER1952</v>
      </c>
      <c r="B50" s="13" t="str">
        <f>VLOOKUP(A50,WN!$A$2:$C$2001,3,false)</f>
        <v>CUST8814</v>
      </c>
      <c r="C50" s="14">
        <f>VLOOKUP(A50,WN!$A$2:$F$2001,2,false)</f>
        <v>45451</v>
      </c>
      <c r="D50" s="13">
        <f>SUMIFS(WN!$F$2:$F$2001,WN!$A$2:$A$2001,A50)</f>
        <v>90</v>
      </c>
      <c r="E50" s="13">
        <f t="shared" si="1"/>
        <v>7</v>
      </c>
      <c r="F50" s="13" t="str">
        <f>VLOOKUP(B50,'Overall Analysis'!$A$3:$I$160,9,false)</f>
        <v>Platinum Customer</v>
      </c>
      <c r="G50" s="13"/>
      <c r="H50" s="13"/>
      <c r="I50" s="13"/>
      <c r="J50" s="13"/>
      <c r="K50" s="13"/>
      <c r="L50" s="13"/>
      <c r="M50" s="13"/>
      <c r="N50" s="13"/>
      <c r="O50" s="13"/>
      <c r="P50" s="13"/>
      <c r="Q50" s="13"/>
      <c r="R50" s="13"/>
      <c r="S50" s="13"/>
      <c r="T50" s="13"/>
      <c r="U50" s="13"/>
      <c r="V50" s="13"/>
      <c r="W50" s="13"/>
      <c r="X50" s="13"/>
      <c r="Y50" s="13"/>
      <c r="Z50" s="13"/>
    </row>
    <row r="51">
      <c r="A51" s="13" t="str">
        <f>IFERROR(__xludf.DUMMYFUNCTION("""COMPUTED_VALUE"""),"ORDER1951")</f>
        <v>ORDER1951</v>
      </c>
      <c r="B51" s="13" t="str">
        <f>VLOOKUP(A51,WN!$A$2:$C$2001,3,false)</f>
        <v>CUST1509</v>
      </c>
      <c r="C51" s="14">
        <f>VLOOKUP(A51,WN!$A$2:$F$2001,2,false)</f>
        <v>45451</v>
      </c>
      <c r="D51" s="13">
        <f>SUMIFS(WN!$F$2:$F$2001,WN!$A$2:$A$2001,A51)</f>
        <v>140</v>
      </c>
      <c r="E51" s="13">
        <f t="shared" si="1"/>
        <v>7</v>
      </c>
      <c r="F51" s="13" t="str">
        <f>VLOOKUP(B51,'Overall Analysis'!$A$3:$I$160,9,false)</f>
        <v>Platinum Customer</v>
      </c>
      <c r="G51" s="13"/>
      <c r="H51" s="13"/>
      <c r="I51" s="13"/>
      <c r="J51" s="13"/>
      <c r="K51" s="13"/>
      <c r="L51" s="13"/>
      <c r="M51" s="13"/>
      <c r="N51" s="13"/>
      <c r="O51" s="13"/>
      <c r="P51" s="13"/>
      <c r="Q51" s="13"/>
      <c r="R51" s="13"/>
      <c r="S51" s="13"/>
      <c r="T51" s="13"/>
      <c r="U51" s="13"/>
      <c r="V51" s="13"/>
      <c r="W51" s="13"/>
      <c r="X51" s="13"/>
      <c r="Y51" s="13"/>
      <c r="Z51" s="13"/>
    </row>
    <row r="52">
      <c r="A52" s="13" t="str">
        <f>IFERROR(__xludf.DUMMYFUNCTION("""COMPUTED_VALUE"""),"ORDER1950")</f>
        <v>ORDER1950</v>
      </c>
      <c r="B52" s="13" t="str">
        <f>VLOOKUP(A52,WN!$A$2:$C$2001,3,false)</f>
        <v>CUST8355</v>
      </c>
      <c r="C52" s="14">
        <f>VLOOKUP(A52,WN!$A$2:$F$2001,2,false)</f>
        <v>45451</v>
      </c>
      <c r="D52" s="13">
        <f>SUMIFS(WN!$F$2:$F$2001,WN!$A$2:$A$2001,A52)</f>
        <v>100</v>
      </c>
      <c r="E52" s="13">
        <f t="shared" si="1"/>
        <v>7</v>
      </c>
      <c r="F52" s="13" t="str">
        <f>VLOOKUP(B52,'Overall Analysis'!$A$3:$I$160,9,false)</f>
        <v>Basic Customer</v>
      </c>
      <c r="G52" s="13"/>
      <c r="H52" s="13"/>
      <c r="I52" s="13"/>
      <c r="J52" s="13"/>
      <c r="K52" s="13"/>
      <c r="L52" s="13"/>
      <c r="M52" s="13"/>
      <c r="N52" s="13"/>
      <c r="O52" s="13"/>
      <c r="P52" s="13"/>
      <c r="Q52" s="13"/>
      <c r="R52" s="13"/>
      <c r="S52" s="13"/>
      <c r="T52" s="13"/>
      <c r="U52" s="13"/>
      <c r="V52" s="13"/>
      <c r="W52" s="13"/>
      <c r="X52" s="13"/>
      <c r="Y52" s="13"/>
      <c r="Z52" s="13"/>
    </row>
    <row r="53">
      <c r="A53" s="13" t="str">
        <f>IFERROR(__xludf.DUMMYFUNCTION("""COMPUTED_VALUE"""),"ORDER1949")</f>
        <v>ORDER1949</v>
      </c>
      <c r="B53" s="13" t="str">
        <f>VLOOKUP(A53,WN!$A$2:$C$2001,3,false)</f>
        <v>CUST6570</v>
      </c>
      <c r="C53" s="14">
        <f>VLOOKUP(A53,WN!$A$2:$F$2001,2,false)</f>
        <v>45451</v>
      </c>
      <c r="D53" s="13">
        <f>SUMIFS(WN!$F$2:$F$2001,WN!$A$2:$A$2001,A53)</f>
        <v>70</v>
      </c>
      <c r="E53" s="13">
        <f t="shared" si="1"/>
        <v>7</v>
      </c>
      <c r="F53" s="13" t="str">
        <f>VLOOKUP(B53,'Overall Analysis'!$A$3:$I$160,9,false)</f>
        <v>Basic Customer</v>
      </c>
      <c r="G53" s="13"/>
      <c r="H53" s="13"/>
      <c r="I53" s="13"/>
      <c r="J53" s="13"/>
      <c r="K53" s="13"/>
      <c r="L53" s="13"/>
      <c r="M53" s="13"/>
      <c r="N53" s="13"/>
      <c r="O53" s="13"/>
      <c r="P53" s="13"/>
      <c r="Q53" s="13"/>
      <c r="R53" s="13"/>
      <c r="S53" s="13"/>
      <c r="T53" s="13"/>
      <c r="U53" s="13"/>
      <c r="V53" s="13"/>
      <c r="W53" s="13"/>
      <c r="X53" s="13"/>
      <c r="Y53" s="13"/>
      <c r="Z53" s="13"/>
    </row>
    <row r="54">
      <c r="A54" s="13" t="str">
        <f>IFERROR(__xludf.DUMMYFUNCTION("""COMPUTED_VALUE"""),"ORDER1948")</f>
        <v>ORDER1948</v>
      </c>
      <c r="B54" s="13" t="str">
        <f>VLOOKUP(A54,WN!$A$2:$C$2001,3,false)</f>
        <v>CUST2970</v>
      </c>
      <c r="C54" s="14">
        <f>VLOOKUP(A54,WN!$A$2:$F$2001,2,false)</f>
        <v>45451</v>
      </c>
      <c r="D54" s="13">
        <f>SUMIFS(WN!$F$2:$F$2001,WN!$A$2:$A$2001,A54)</f>
        <v>200</v>
      </c>
      <c r="E54" s="13">
        <f t="shared" si="1"/>
        <v>7</v>
      </c>
      <c r="F54" s="13" t="str">
        <f>VLOOKUP(B54,'Overall Analysis'!$A$3:$I$160,9,false)</f>
        <v>Platinum Customer</v>
      </c>
      <c r="G54" s="13"/>
      <c r="H54" s="13"/>
      <c r="I54" s="13"/>
      <c r="J54" s="13"/>
      <c r="K54" s="13"/>
      <c r="L54" s="13"/>
      <c r="M54" s="13"/>
      <c r="N54" s="13"/>
      <c r="O54" s="13"/>
      <c r="P54" s="13"/>
      <c r="Q54" s="13"/>
      <c r="R54" s="13"/>
      <c r="S54" s="13"/>
      <c r="T54" s="13"/>
      <c r="U54" s="13"/>
      <c r="V54" s="13"/>
      <c r="W54" s="13"/>
      <c r="X54" s="13"/>
      <c r="Y54" s="13"/>
      <c r="Z54" s="13"/>
    </row>
    <row r="55">
      <c r="A55" s="13" t="str">
        <f>IFERROR(__xludf.DUMMYFUNCTION("""COMPUTED_VALUE"""),"ORDER1947")</f>
        <v>ORDER1947</v>
      </c>
      <c r="B55" s="13" t="str">
        <f>VLOOKUP(A55,WN!$A$2:$C$2001,3,false)</f>
        <v>CUST2169</v>
      </c>
      <c r="C55" s="14">
        <f>VLOOKUP(A55,WN!$A$2:$F$2001,2,false)</f>
        <v>45450</v>
      </c>
      <c r="D55" s="13">
        <f>SUMIFS(WN!$F$2:$F$2001,WN!$A$2:$A$2001,A55)</f>
        <v>40</v>
      </c>
      <c r="E55" s="13">
        <f t="shared" si="1"/>
        <v>8</v>
      </c>
      <c r="F55" s="13" t="str">
        <f>VLOOKUP(B55,'Overall Analysis'!$A$3:$I$160,9,false)</f>
        <v>Basic Customer</v>
      </c>
      <c r="G55" s="13"/>
      <c r="H55" s="13"/>
      <c r="I55" s="13"/>
      <c r="J55" s="13"/>
      <c r="K55" s="13"/>
      <c r="L55" s="13"/>
      <c r="M55" s="13"/>
      <c r="N55" s="13"/>
      <c r="O55" s="13"/>
      <c r="P55" s="13"/>
      <c r="Q55" s="13"/>
      <c r="R55" s="13"/>
      <c r="S55" s="13"/>
      <c r="T55" s="13"/>
      <c r="U55" s="13"/>
      <c r="V55" s="13"/>
      <c r="W55" s="13"/>
      <c r="X55" s="13"/>
      <c r="Y55" s="13"/>
      <c r="Z55" s="13"/>
    </row>
    <row r="56">
      <c r="A56" s="13" t="str">
        <f>IFERROR(__xludf.DUMMYFUNCTION("""COMPUTED_VALUE"""),"ORDER1946")</f>
        <v>ORDER1946</v>
      </c>
      <c r="B56" s="13" t="str">
        <f>VLOOKUP(A56,WN!$A$2:$C$2001,3,false)</f>
        <v>CUST4401</v>
      </c>
      <c r="C56" s="14">
        <f>VLOOKUP(A56,WN!$A$2:$F$2001,2,false)</f>
        <v>45450</v>
      </c>
      <c r="D56" s="13">
        <f>SUMIFS(WN!$F$2:$F$2001,WN!$A$2:$A$2001,A56)</f>
        <v>52.5</v>
      </c>
      <c r="E56" s="13">
        <f t="shared" si="1"/>
        <v>8</v>
      </c>
      <c r="F56" s="13" t="str">
        <f>VLOOKUP(B56,'Overall Analysis'!$A$3:$I$160,9,false)</f>
        <v>Basic Customer</v>
      </c>
      <c r="G56" s="13"/>
      <c r="H56" s="13"/>
      <c r="I56" s="13"/>
      <c r="J56" s="13"/>
      <c r="K56" s="13"/>
      <c r="L56" s="13"/>
      <c r="M56" s="13"/>
      <c r="N56" s="13"/>
      <c r="O56" s="13"/>
      <c r="P56" s="13"/>
      <c r="Q56" s="13"/>
      <c r="R56" s="13"/>
      <c r="S56" s="13"/>
      <c r="T56" s="13"/>
      <c r="U56" s="13"/>
      <c r="V56" s="13"/>
      <c r="W56" s="13"/>
      <c r="X56" s="13"/>
      <c r="Y56" s="13"/>
      <c r="Z56" s="13"/>
    </row>
    <row r="57">
      <c r="A57" s="13" t="str">
        <f>IFERROR(__xludf.DUMMYFUNCTION("""COMPUTED_VALUE"""),"ORDER1945")</f>
        <v>ORDER1945</v>
      </c>
      <c r="B57" s="13" t="str">
        <f>VLOOKUP(A57,WN!$A$2:$C$2001,3,false)</f>
        <v>CUST8552</v>
      </c>
      <c r="C57" s="14">
        <f>VLOOKUP(A57,WN!$A$2:$F$2001,2,false)</f>
        <v>45450</v>
      </c>
      <c r="D57" s="13">
        <f>SUMIFS(WN!$F$2:$F$2001,WN!$A$2:$A$2001,A57)</f>
        <v>310</v>
      </c>
      <c r="E57" s="13">
        <f t="shared" si="1"/>
        <v>8</v>
      </c>
      <c r="F57" s="13" t="str">
        <f>VLOOKUP(B57,'Overall Analysis'!$A$3:$I$160,9,false)</f>
        <v>Basic Customer</v>
      </c>
      <c r="G57" s="13"/>
      <c r="H57" s="13"/>
      <c r="I57" s="13"/>
      <c r="J57" s="13"/>
      <c r="K57" s="13"/>
      <c r="L57" s="13"/>
      <c r="M57" s="13"/>
      <c r="N57" s="13"/>
      <c r="O57" s="13"/>
      <c r="P57" s="13"/>
      <c r="Q57" s="13"/>
      <c r="R57" s="13"/>
      <c r="S57" s="13"/>
      <c r="T57" s="13"/>
      <c r="U57" s="13"/>
      <c r="V57" s="13"/>
      <c r="W57" s="13"/>
      <c r="X57" s="13"/>
      <c r="Y57" s="13"/>
      <c r="Z57" s="13"/>
    </row>
    <row r="58">
      <c r="A58" s="13" t="str">
        <f>IFERROR(__xludf.DUMMYFUNCTION("""COMPUTED_VALUE"""),"ORDER1944")</f>
        <v>ORDER1944</v>
      </c>
      <c r="B58" s="13" t="str">
        <f>VLOOKUP(A58,WN!$A$2:$C$2001,3,false)</f>
        <v>CUST8355</v>
      </c>
      <c r="C58" s="14">
        <f>VLOOKUP(A58,WN!$A$2:$F$2001,2,false)</f>
        <v>45450</v>
      </c>
      <c r="D58" s="13">
        <f>SUMIFS(WN!$F$2:$F$2001,WN!$A$2:$A$2001,A58)</f>
        <v>97.5</v>
      </c>
      <c r="E58" s="13">
        <f t="shared" si="1"/>
        <v>8</v>
      </c>
      <c r="F58" s="13" t="str">
        <f>VLOOKUP(B58,'Overall Analysis'!$A$3:$I$160,9,false)</f>
        <v>Basic Customer</v>
      </c>
      <c r="G58" s="13"/>
      <c r="H58" s="13"/>
      <c r="I58" s="13"/>
      <c r="J58" s="13"/>
      <c r="K58" s="13"/>
      <c r="L58" s="13"/>
      <c r="M58" s="13"/>
      <c r="N58" s="13"/>
      <c r="O58" s="13"/>
      <c r="P58" s="13"/>
      <c r="Q58" s="13"/>
      <c r="R58" s="13"/>
      <c r="S58" s="13"/>
      <c r="T58" s="13"/>
      <c r="U58" s="13"/>
      <c r="V58" s="13"/>
      <c r="W58" s="13"/>
      <c r="X58" s="13"/>
      <c r="Y58" s="13"/>
      <c r="Z58" s="13"/>
    </row>
    <row r="59">
      <c r="A59" s="13" t="str">
        <f>IFERROR(__xludf.DUMMYFUNCTION("""COMPUTED_VALUE"""),"ORDER1943")</f>
        <v>ORDER1943</v>
      </c>
      <c r="B59" s="13" t="str">
        <f>VLOOKUP(A59,WN!$A$2:$C$2001,3,false)</f>
        <v>CUST8552</v>
      </c>
      <c r="C59" s="14">
        <f>VLOOKUP(A59,WN!$A$2:$F$2001,2,false)</f>
        <v>45450</v>
      </c>
      <c r="D59" s="13">
        <f>SUMIFS(WN!$F$2:$F$2001,WN!$A$2:$A$2001,A59)</f>
        <v>165</v>
      </c>
      <c r="E59" s="13">
        <f t="shared" si="1"/>
        <v>8</v>
      </c>
      <c r="F59" s="13" t="str">
        <f>VLOOKUP(B59,'Overall Analysis'!$A$3:$I$160,9,false)</f>
        <v>Basic Customer</v>
      </c>
      <c r="G59" s="13"/>
      <c r="H59" s="13"/>
      <c r="I59" s="13"/>
      <c r="J59" s="13"/>
      <c r="K59" s="13"/>
      <c r="L59" s="13"/>
      <c r="M59" s="13"/>
      <c r="N59" s="13"/>
      <c r="O59" s="13"/>
      <c r="P59" s="13"/>
      <c r="Q59" s="13"/>
      <c r="R59" s="13"/>
      <c r="S59" s="13"/>
      <c r="T59" s="13"/>
      <c r="U59" s="13"/>
      <c r="V59" s="13"/>
      <c r="W59" s="13"/>
      <c r="X59" s="13"/>
      <c r="Y59" s="13"/>
      <c r="Z59" s="13"/>
    </row>
    <row r="60">
      <c r="A60" s="13" t="str">
        <f>IFERROR(__xludf.DUMMYFUNCTION("""COMPUTED_VALUE"""),"ORDER1942")</f>
        <v>ORDER1942</v>
      </c>
      <c r="B60" s="13" t="str">
        <f>VLOOKUP(A60,WN!$A$2:$C$2001,3,false)</f>
        <v>CUST2169</v>
      </c>
      <c r="C60" s="14">
        <f>VLOOKUP(A60,WN!$A$2:$F$2001,2,false)</f>
        <v>45450</v>
      </c>
      <c r="D60" s="13">
        <f>SUMIFS(WN!$F$2:$F$2001,WN!$A$2:$A$2001,A60)</f>
        <v>70</v>
      </c>
      <c r="E60" s="13">
        <f t="shared" si="1"/>
        <v>8</v>
      </c>
      <c r="F60" s="13" t="str">
        <f>VLOOKUP(B60,'Overall Analysis'!$A$3:$I$160,9,false)</f>
        <v>Basic Customer</v>
      </c>
      <c r="G60" s="13"/>
      <c r="H60" s="13"/>
      <c r="I60" s="13"/>
      <c r="J60" s="13"/>
      <c r="K60" s="13"/>
      <c r="L60" s="13"/>
      <c r="M60" s="13"/>
      <c r="N60" s="13"/>
      <c r="O60" s="13"/>
      <c r="P60" s="13"/>
      <c r="Q60" s="13"/>
      <c r="R60" s="13"/>
      <c r="S60" s="13"/>
      <c r="T60" s="13"/>
      <c r="U60" s="13"/>
      <c r="V60" s="13"/>
      <c r="W60" s="13"/>
      <c r="X60" s="13"/>
      <c r="Y60" s="13"/>
      <c r="Z60" s="13"/>
    </row>
    <row r="61">
      <c r="A61" s="13" t="str">
        <f>IFERROR(__xludf.DUMMYFUNCTION("""COMPUTED_VALUE"""),"ORDER1941")</f>
        <v>ORDER1941</v>
      </c>
      <c r="B61" s="13" t="str">
        <f>VLOOKUP(A61,WN!$A$2:$C$2001,3,false)</f>
        <v>CUST2169</v>
      </c>
      <c r="C61" s="14">
        <f>VLOOKUP(A61,WN!$A$2:$F$2001,2,false)</f>
        <v>45450</v>
      </c>
      <c r="D61" s="13">
        <f>SUMIFS(WN!$F$2:$F$2001,WN!$A$2:$A$2001,A61)</f>
        <v>230</v>
      </c>
      <c r="E61" s="13">
        <f t="shared" si="1"/>
        <v>8</v>
      </c>
      <c r="F61" s="13" t="str">
        <f>VLOOKUP(B61,'Overall Analysis'!$A$3:$I$160,9,false)</f>
        <v>Basic Customer</v>
      </c>
      <c r="G61" s="13"/>
      <c r="H61" s="13"/>
      <c r="I61" s="13"/>
      <c r="J61" s="13"/>
      <c r="K61" s="13"/>
      <c r="L61" s="13"/>
      <c r="M61" s="13"/>
      <c r="N61" s="13"/>
      <c r="O61" s="13"/>
      <c r="P61" s="13"/>
      <c r="Q61" s="13"/>
      <c r="R61" s="13"/>
      <c r="S61" s="13"/>
      <c r="T61" s="13"/>
      <c r="U61" s="13"/>
      <c r="V61" s="13"/>
      <c r="W61" s="13"/>
      <c r="X61" s="13"/>
      <c r="Y61" s="13"/>
      <c r="Z61" s="13"/>
    </row>
    <row r="62">
      <c r="A62" s="13" t="str">
        <f>IFERROR(__xludf.DUMMYFUNCTION("""COMPUTED_VALUE"""),"ORDER1940")</f>
        <v>ORDER1940</v>
      </c>
      <c r="B62" s="13" t="str">
        <f>VLOOKUP(A62,WN!$A$2:$C$2001,3,false)</f>
        <v>CUST5670</v>
      </c>
      <c r="C62" s="14">
        <f>VLOOKUP(A62,WN!$A$2:$F$2001,2,false)</f>
        <v>45449</v>
      </c>
      <c r="D62" s="13">
        <f>SUMIFS(WN!$F$2:$F$2001,WN!$A$2:$A$2001,A62)</f>
        <v>140</v>
      </c>
      <c r="E62" s="13">
        <f t="shared" si="1"/>
        <v>9</v>
      </c>
      <c r="F62" s="13" t="str">
        <f>VLOOKUP(B62,'Overall Analysis'!$A$3:$I$160,9,false)</f>
        <v>Basic Customer</v>
      </c>
      <c r="G62" s="13"/>
      <c r="H62" s="13"/>
      <c r="I62" s="13"/>
      <c r="J62" s="13"/>
      <c r="K62" s="13"/>
      <c r="L62" s="13"/>
      <c r="M62" s="13"/>
      <c r="N62" s="13"/>
      <c r="O62" s="13"/>
      <c r="P62" s="13"/>
      <c r="Q62" s="13"/>
      <c r="R62" s="13"/>
      <c r="S62" s="13"/>
      <c r="T62" s="13"/>
      <c r="U62" s="13"/>
      <c r="V62" s="13"/>
      <c r="W62" s="13"/>
      <c r="X62" s="13"/>
      <c r="Y62" s="13"/>
      <c r="Z62" s="13"/>
    </row>
    <row r="63">
      <c r="A63" s="13" t="str">
        <f>IFERROR(__xludf.DUMMYFUNCTION("""COMPUTED_VALUE"""),"ORDER1939")</f>
        <v>ORDER1939</v>
      </c>
      <c r="B63" s="13" t="str">
        <f>VLOOKUP(A63,WN!$A$2:$C$2001,3,false)</f>
        <v>CUST4275</v>
      </c>
      <c r="C63" s="14">
        <f>VLOOKUP(A63,WN!$A$2:$F$2001,2,false)</f>
        <v>45449</v>
      </c>
      <c r="D63" s="13">
        <f>SUMIFS(WN!$F$2:$F$2001,WN!$A$2:$A$2001,A63)</f>
        <v>100</v>
      </c>
      <c r="E63" s="13">
        <f t="shared" si="1"/>
        <v>9</v>
      </c>
      <c r="F63" s="13" t="str">
        <f>VLOOKUP(B63,'Overall Analysis'!$A$3:$I$160,9,false)</f>
        <v>Basic Customer</v>
      </c>
      <c r="G63" s="13"/>
      <c r="H63" s="13"/>
      <c r="I63" s="13"/>
      <c r="J63" s="13"/>
      <c r="K63" s="13"/>
      <c r="L63" s="13"/>
      <c r="M63" s="13"/>
      <c r="N63" s="13"/>
      <c r="O63" s="13"/>
      <c r="P63" s="13"/>
      <c r="Q63" s="13"/>
      <c r="R63" s="13"/>
      <c r="S63" s="13"/>
      <c r="T63" s="13"/>
      <c r="U63" s="13"/>
      <c r="V63" s="13"/>
      <c r="W63" s="13"/>
      <c r="X63" s="13"/>
      <c r="Y63" s="13"/>
      <c r="Z63" s="13"/>
    </row>
    <row r="64">
      <c r="A64" s="13" t="str">
        <f>IFERROR(__xludf.DUMMYFUNCTION("""COMPUTED_VALUE"""),"ORDER1938")</f>
        <v>ORDER1938</v>
      </c>
      <c r="B64" s="13" t="str">
        <f>VLOOKUP(A64,WN!$A$2:$C$2001,3,false)</f>
        <v>CUST4371</v>
      </c>
      <c r="C64" s="14">
        <f>VLOOKUP(A64,WN!$A$2:$F$2001,2,false)</f>
        <v>45449</v>
      </c>
      <c r="D64" s="13">
        <f>SUMIFS(WN!$F$2:$F$2001,WN!$A$2:$A$2001,A64)</f>
        <v>200</v>
      </c>
      <c r="E64" s="13">
        <f t="shared" si="1"/>
        <v>9</v>
      </c>
      <c r="F64" s="13" t="str">
        <f>VLOOKUP(B64,'Overall Analysis'!$A$3:$I$160,9,false)</f>
        <v>Basic Customer</v>
      </c>
      <c r="G64" s="13"/>
      <c r="H64" s="13"/>
      <c r="I64" s="13"/>
      <c r="J64" s="13"/>
      <c r="K64" s="13"/>
      <c r="L64" s="13"/>
      <c r="M64" s="13"/>
      <c r="N64" s="13"/>
      <c r="O64" s="13"/>
      <c r="P64" s="13"/>
      <c r="Q64" s="13"/>
      <c r="R64" s="13"/>
      <c r="S64" s="13"/>
      <c r="T64" s="13"/>
      <c r="U64" s="13"/>
      <c r="V64" s="13"/>
      <c r="W64" s="13"/>
      <c r="X64" s="13"/>
      <c r="Y64" s="13"/>
      <c r="Z64" s="13"/>
    </row>
    <row r="65">
      <c r="A65" s="13" t="str">
        <f>IFERROR(__xludf.DUMMYFUNCTION("""COMPUTED_VALUE"""),"ORDER1937")</f>
        <v>ORDER1937</v>
      </c>
      <c r="B65" s="13" t="str">
        <f>VLOOKUP(A65,WN!$A$2:$C$2001,3,false)</f>
        <v>CUST7921</v>
      </c>
      <c r="C65" s="14">
        <f>VLOOKUP(A65,WN!$A$2:$F$2001,2,false)</f>
        <v>45449</v>
      </c>
      <c r="D65" s="13">
        <f>SUMIFS(WN!$F$2:$F$2001,WN!$A$2:$A$2001,A65)</f>
        <v>40</v>
      </c>
      <c r="E65" s="13">
        <f t="shared" si="1"/>
        <v>9</v>
      </c>
      <c r="F65" s="13" t="str">
        <f>VLOOKUP(B65,'Overall Analysis'!$A$3:$I$160,9,false)</f>
        <v>Basic Customer</v>
      </c>
      <c r="G65" s="13"/>
      <c r="H65" s="13"/>
      <c r="I65" s="13"/>
      <c r="J65" s="13"/>
      <c r="K65" s="13"/>
      <c r="L65" s="13"/>
      <c r="M65" s="13"/>
      <c r="N65" s="13"/>
      <c r="O65" s="13"/>
      <c r="P65" s="13"/>
      <c r="Q65" s="13"/>
      <c r="R65" s="13"/>
      <c r="S65" s="13"/>
      <c r="T65" s="13"/>
      <c r="U65" s="13"/>
      <c r="V65" s="13"/>
      <c r="W65" s="13"/>
      <c r="X65" s="13"/>
      <c r="Y65" s="13"/>
      <c r="Z65" s="13"/>
    </row>
    <row r="66">
      <c r="A66" s="13" t="str">
        <f>IFERROR(__xludf.DUMMYFUNCTION("""COMPUTED_VALUE"""),"ORDER1936")</f>
        <v>ORDER1936</v>
      </c>
      <c r="B66" s="13" t="str">
        <f>VLOOKUP(A66,WN!$A$2:$C$2001,3,false)</f>
        <v>CUST9482</v>
      </c>
      <c r="C66" s="14">
        <f>VLOOKUP(A66,WN!$A$2:$F$2001,2,false)</f>
        <v>45449</v>
      </c>
      <c r="D66" s="13">
        <f>SUMIFS(WN!$F$2:$F$2001,WN!$A$2:$A$2001,A66)</f>
        <v>52.5</v>
      </c>
      <c r="E66" s="13">
        <f t="shared" si="1"/>
        <v>9</v>
      </c>
      <c r="F66" s="13" t="str">
        <f>VLOOKUP(B66,'Overall Analysis'!$A$3:$I$160,9,false)</f>
        <v>Basic Customer</v>
      </c>
      <c r="G66" s="13"/>
      <c r="H66" s="13"/>
      <c r="I66" s="13"/>
      <c r="J66" s="13"/>
      <c r="K66" s="13"/>
      <c r="L66" s="13"/>
      <c r="M66" s="13"/>
      <c r="N66" s="13"/>
      <c r="O66" s="13"/>
      <c r="P66" s="13"/>
      <c r="Q66" s="13"/>
      <c r="R66" s="13"/>
      <c r="S66" s="13"/>
      <c r="T66" s="13"/>
      <c r="U66" s="13"/>
      <c r="V66" s="13"/>
      <c r="W66" s="13"/>
      <c r="X66" s="13"/>
      <c r="Y66" s="13"/>
      <c r="Z66" s="13"/>
    </row>
    <row r="67">
      <c r="A67" s="13" t="str">
        <f>IFERROR(__xludf.DUMMYFUNCTION("""COMPUTED_VALUE"""),"ORDER1935")</f>
        <v>ORDER1935</v>
      </c>
      <c r="B67" s="13" t="str">
        <f>VLOOKUP(A67,WN!$A$2:$C$2001,3,false)</f>
        <v>CUST4759</v>
      </c>
      <c r="C67" s="14">
        <f>VLOOKUP(A67,WN!$A$2:$F$2001,2,false)</f>
        <v>45449</v>
      </c>
      <c r="D67" s="13">
        <f>SUMIFS(WN!$F$2:$F$2001,WN!$A$2:$A$2001,A67)</f>
        <v>185</v>
      </c>
      <c r="E67" s="13">
        <f t="shared" si="1"/>
        <v>9</v>
      </c>
      <c r="F67" s="13" t="str">
        <f>VLOOKUP(B67,'Overall Analysis'!$A$3:$I$160,9,false)</f>
        <v>Platinum Customer</v>
      </c>
      <c r="G67" s="13"/>
      <c r="H67" s="13"/>
      <c r="I67" s="13"/>
      <c r="J67" s="13"/>
      <c r="K67" s="13"/>
      <c r="L67" s="13"/>
      <c r="M67" s="13"/>
      <c r="N67" s="13"/>
      <c r="O67" s="13"/>
      <c r="P67" s="13"/>
      <c r="Q67" s="13"/>
      <c r="R67" s="13"/>
      <c r="S67" s="13"/>
      <c r="T67" s="13"/>
      <c r="U67" s="13"/>
      <c r="V67" s="13"/>
      <c r="W67" s="13"/>
      <c r="X67" s="13"/>
      <c r="Y67" s="13"/>
      <c r="Z67" s="13"/>
    </row>
    <row r="68">
      <c r="A68" s="13" t="str">
        <f>IFERROR(__xludf.DUMMYFUNCTION("""COMPUTED_VALUE"""),"ORDER1934")</f>
        <v>ORDER1934</v>
      </c>
      <c r="B68" s="13" t="str">
        <f>VLOOKUP(A68,WN!$A$2:$C$2001,3,false)</f>
        <v>CUST4923</v>
      </c>
      <c r="C68" s="14">
        <f>VLOOKUP(A68,WN!$A$2:$F$2001,2,false)</f>
        <v>45449</v>
      </c>
      <c r="D68" s="13">
        <f>SUMIFS(WN!$F$2:$F$2001,WN!$A$2:$A$2001,A68)</f>
        <v>97.5</v>
      </c>
      <c r="E68" s="13">
        <f t="shared" si="1"/>
        <v>9</v>
      </c>
      <c r="F68" s="13" t="str">
        <f>VLOOKUP(B68,'Overall Analysis'!$A$3:$I$160,9,false)</f>
        <v>Basic Customer</v>
      </c>
      <c r="G68" s="13"/>
      <c r="H68" s="13"/>
      <c r="I68" s="13"/>
      <c r="J68" s="13"/>
      <c r="K68" s="13"/>
      <c r="L68" s="13"/>
      <c r="M68" s="13"/>
      <c r="N68" s="13"/>
      <c r="O68" s="13"/>
      <c r="P68" s="13"/>
      <c r="Q68" s="13"/>
      <c r="R68" s="13"/>
      <c r="S68" s="13"/>
      <c r="T68" s="13"/>
      <c r="U68" s="13"/>
      <c r="V68" s="13"/>
      <c r="W68" s="13"/>
      <c r="X68" s="13"/>
      <c r="Y68" s="13"/>
      <c r="Z68" s="13"/>
    </row>
    <row r="69">
      <c r="A69" s="13" t="str">
        <f>IFERROR(__xludf.DUMMYFUNCTION("""COMPUTED_VALUE"""),"ORDER1933")</f>
        <v>ORDER1933</v>
      </c>
      <c r="B69" s="13" t="str">
        <f>VLOOKUP(A69,WN!$A$2:$C$2001,3,false)</f>
        <v>CUST8317</v>
      </c>
      <c r="C69" s="14">
        <f>VLOOKUP(A69,WN!$A$2:$F$2001,2,false)</f>
        <v>45449</v>
      </c>
      <c r="D69" s="13">
        <f>SUMIFS(WN!$F$2:$F$2001,WN!$A$2:$A$2001,A69)</f>
        <v>150</v>
      </c>
      <c r="E69" s="13">
        <f t="shared" si="1"/>
        <v>9</v>
      </c>
      <c r="F69" s="13" t="str">
        <f>VLOOKUP(B69,'Overall Analysis'!$A$3:$I$160,9,false)</f>
        <v>Basic Customer</v>
      </c>
      <c r="G69" s="13"/>
      <c r="H69" s="13"/>
      <c r="I69" s="13"/>
      <c r="J69" s="13"/>
      <c r="K69" s="13"/>
      <c r="L69" s="13"/>
      <c r="M69" s="13"/>
      <c r="N69" s="13"/>
      <c r="O69" s="13"/>
      <c r="P69" s="13"/>
      <c r="Q69" s="13"/>
      <c r="R69" s="13"/>
      <c r="S69" s="13"/>
      <c r="T69" s="13"/>
      <c r="U69" s="13"/>
      <c r="V69" s="13"/>
      <c r="W69" s="13"/>
      <c r="X69" s="13"/>
      <c r="Y69" s="13"/>
      <c r="Z69" s="13"/>
    </row>
    <row r="70">
      <c r="A70" s="13" t="str">
        <f>IFERROR(__xludf.DUMMYFUNCTION("""COMPUTED_VALUE"""),"ORDER1932")</f>
        <v>ORDER1932</v>
      </c>
      <c r="B70" s="13" t="str">
        <f>VLOOKUP(A70,WN!$A$2:$C$2001,3,false)</f>
        <v>CUST6201</v>
      </c>
      <c r="C70" s="14">
        <f>VLOOKUP(A70,WN!$A$2:$F$2001,2,false)</f>
        <v>45448</v>
      </c>
      <c r="D70" s="13">
        <f>SUMIFS(WN!$F$2:$F$2001,WN!$A$2:$A$2001,A70)</f>
        <v>70</v>
      </c>
      <c r="E70" s="13">
        <f t="shared" si="1"/>
        <v>10</v>
      </c>
      <c r="F70" s="13" t="str">
        <f>VLOOKUP(B70,'Overall Analysis'!$A$3:$I$160,9,false)</f>
        <v>Basic Customer</v>
      </c>
      <c r="G70" s="13"/>
      <c r="H70" s="13"/>
      <c r="I70" s="13"/>
      <c r="J70" s="13"/>
      <c r="K70" s="13"/>
      <c r="L70" s="13"/>
      <c r="M70" s="13"/>
      <c r="N70" s="13"/>
      <c r="O70" s="13"/>
      <c r="P70" s="13"/>
      <c r="Q70" s="13"/>
      <c r="R70" s="13"/>
      <c r="S70" s="13"/>
      <c r="T70" s="13"/>
      <c r="U70" s="13"/>
      <c r="V70" s="13"/>
      <c r="W70" s="13"/>
      <c r="X70" s="13"/>
      <c r="Y70" s="13"/>
      <c r="Z70" s="13"/>
    </row>
    <row r="71">
      <c r="A71" s="13" t="str">
        <f>IFERROR(__xludf.DUMMYFUNCTION("""COMPUTED_VALUE"""),"ORDER1931")</f>
        <v>ORDER1931</v>
      </c>
      <c r="B71" s="13" t="str">
        <f>VLOOKUP(A71,WN!$A$2:$C$2001,3,false)</f>
        <v>CUST7461</v>
      </c>
      <c r="C71" s="14">
        <f>VLOOKUP(A71,WN!$A$2:$F$2001,2,false)</f>
        <v>45448</v>
      </c>
      <c r="D71" s="13">
        <f>SUMIFS(WN!$F$2:$F$2001,WN!$A$2:$A$2001,A71)</f>
        <v>140</v>
      </c>
      <c r="E71" s="13">
        <f t="shared" si="1"/>
        <v>10</v>
      </c>
      <c r="F71" s="13" t="str">
        <f>VLOOKUP(B71,'Overall Analysis'!$A$3:$I$160,9,false)</f>
        <v>Basic Customer</v>
      </c>
      <c r="G71" s="13"/>
      <c r="H71" s="13"/>
      <c r="I71" s="13"/>
      <c r="J71" s="13"/>
      <c r="K71" s="13"/>
      <c r="L71" s="13"/>
      <c r="M71" s="13"/>
      <c r="N71" s="13"/>
      <c r="O71" s="13"/>
      <c r="P71" s="13"/>
      <c r="Q71" s="13"/>
      <c r="R71" s="13"/>
      <c r="S71" s="13"/>
      <c r="T71" s="13"/>
      <c r="U71" s="13"/>
      <c r="V71" s="13"/>
      <c r="W71" s="13"/>
      <c r="X71" s="13"/>
      <c r="Y71" s="13"/>
      <c r="Z71" s="13"/>
    </row>
    <row r="72">
      <c r="A72" s="13" t="str">
        <f>IFERROR(__xludf.DUMMYFUNCTION("""COMPUTED_VALUE"""),"ORDER1930")</f>
        <v>ORDER1930</v>
      </c>
      <c r="B72" s="13" t="str">
        <f>VLOOKUP(A72,WN!$A$2:$C$2001,3,false)</f>
        <v>CUST5349</v>
      </c>
      <c r="C72" s="14">
        <f>VLOOKUP(A72,WN!$A$2:$F$2001,2,false)</f>
        <v>45448</v>
      </c>
      <c r="D72" s="13">
        <f>SUMIFS(WN!$F$2:$F$2001,WN!$A$2:$A$2001,A72)</f>
        <v>80</v>
      </c>
      <c r="E72" s="13">
        <f t="shared" si="1"/>
        <v>10</v>
      </c>
      <c r="F72" s="13" t="str">
        <f>VLOOKUP(B72,'Overall Analysis'!$A$3:$I$160,9,false)</f>
        <v>Basic Customer</v>
      </c>
      <c r="G72" s="13"/>
      <c r="H72" s="13"/>
      <c r="I72" s="13"/>
      <c r="J72" s="13"/>
      <c r="K72" s="13"/>
      <c r="L72" s="13"/>
      <c r="M72" s="13"/>
      <c r="N72" s="13"/>
      <c r="O72" s="13"/>
      <c r="P72" s="13"/>
      <c r="Q72" s="13"/>
      <c r="R72" s="13"/>
      <c r="S72" s="13"/>
      <c r="T72" s="13"/>
      <c r="U72" s="13"/>
      <c r="V72" s="13"/>
      <c r="W72" s="13"/>
      <c r="X72" s="13"/>
      <c r="Y72" s="13"/>
      <c r="Z72" s="13"/>
    </row>
    <row r="73">
      <c r="A73" s="13" t="str">
        <f>IFERROR(__xludf.DUMMYFUNCTION("""COMPUTED_VALUE"""),"ORDER1929")</f>
        <v>ORDER1929</v>
      </c>
      <c r="B73" s="13" t="str">
        <f>VLOOKUP(A73,WN!$A$2:$C$2001,3,false)</f>
        <v>CUST7429</v>
      </c>
      <c r="C73" s="14">
        <f>VLOOKUP(A73,WN!$A$2:$F$2001,2,false)</f>
        <v>45448</v>
      </c>
      <c r="D73" s="13">
        <f>SUMIFS(WN!$F$2:$F$2001,WN!$A$2:$A$2001,A73)</f>
        <v>70</v>
      </c>
      <c r="E73" s="13">
        <f t="shared" si="1"/>
        <v>10</v>
      </c>
      <c r="F73" s="13" t="str">
        <f>VLOOKUP(B73,'Overall Analysis'!$A$3:$I$160,9,false)</f>
        <v>Basic Customer</v>
      </c>
      <c r="G73" s="13"/>
      <c r="H73" s="13"/>
      <c r="I73" s="13"/>
      <c r="J73" s="13"/>
      <c r="K73" s="13"/>
      <c r="L73" s="13"/>
      <c r="M73" s="13"/>
      <c r="N73" s="13"/>
      <c r="O73" s="13"/>
      <c r="P73" s="13"/>
      <c r="Q73" s="13"/>
      <c r="R73" s="13"/>
      <c r="S73" s="13"/>
      <c r="T73" s="13"/>
      <c r="U73" s="13"/>
      <c r="V73" s="13"/>
      <c r="W73" s="13"/>
      <c r="X73" s="13"/>
      <c r="Y73" s="13"/>
      <c r="Z73" s="13"/>
    </row>
    <row r="74">
      <c r="A74" s="13" t="str">
        <f>IFERROR(__xludf.DUMMYFUNCTION("""COMPUTED_VALUE"""),"ORDER1928")</f>
        <v>ORDER1928</v>
      </c>
      <c r="B74" s="13" t="str">
        <f>VLOOKUP(A74,WN!$A$2:$C$2001,3,false)</f>
        <v>CUST4923</v>
      </c>
      <c r="C74" s="14">
        <f>VLOOKUP(A74,WN!$A$2:$F$2001,2,false)</f>
        <v>45448</v>
      </c>
      <c r="D74" s="13">
        <f>SUMIFS(WN!$F$2:$F$2001,WN!$A$2:$A$2001,A74)</f>
        <v>200</v>
      </c>
      <c r="E74" s="13">
        <f t="shared" si="1"/>
        <v>10</v>
      </c>
      <c r="F74" s="13" t="str">
        <f>VLOOKUP(B74,'Overall Analysis'!$A$3:$I$160,9,false)</f>
        <v>Basic Customer</v>
      </c>
      <c r="G74" s="13"/>
      <c r="H74" s="13"/>
      <c r="I74" s="13"/>
      <c r="J74" s="13"/>
      <c r="K74" s="13"/>
      <c r="L74" s="13"/>
      <c r="M74" s="13"/>
      <c r="N74" s="13"/>
      <c r="O74" s="13"/>
      <c r="P74" s="13"/>
      <c r="Q74" s="13"/>
      <c r="R74" s="13"/>
      <c r="S74" s="13"/>
      <c r="T74" s="13"/>
      <c r="U74" s="13"/>
      <c r="V74" s="13"/>
      <c r="W74" s="13"/>
      <c r="X74" s="13"/>
      <c r="Y74" s="13"/>
      <c r="Z74" s="13"/>
    </row>
    <row r="75">
      <c r="A75" s="13" t="str">
        <f>IFERROR(__xludf.DUMMYFUNCTION("""COMPUTED_VALUE"""),"ORDER1927")</f>
        <v>ORDER1927</v>
      </c>
      <c r="B75" s="13" t="str">
        <f>VLOOKUP(A75,WN!$A$2:$C$2001,3,false)</f>
        <v>CUST7461</v>
      </c>
      <c r="C75" s="14">
        <f>VLOOKUP(A75,WN!$A$2:$F$2001,2,false)</f>
        <v>45448</v>
      </c>
      <c r="D75" s="13">
        <f>SUMIFS(WN!$F$2:$F$2001,WN!$A$2:$A$2001,A75)</f>
        <v>40</v>
      </c>
      <c r="E75" s="13">
        <f t="shared" si="1"/>
        <v>10</v>
      </c>
      <c r="F75" s="13" t="str">
        <f>VLOOKUP(B75,'Overall Analysis'!$A$3:$I$160,9,false)</f>
        <v>Basic Customer</v>
      </c>
      <c r="G75" s="13"/>
      <c r="H75" s="13"/>
      <c r="I75" s="13"/>
      <c r="J75" s="13"/>
      <c r="K75" s="13"/>
      <c r="L75" s="13"/>
      <c r="M75" s="13"/>
      <c r="N75" s="13"/>
      <c r="O75" s="13"/>
      <c r="P75" s="13"/>
      <c r="Q75" s="13"/>
      <c r="R75" s="13"/>
      <c r="S75" s="13"/>
      <c r="T75" s="13"/>
      <c r="U75" s="13"/>
      <c r="V75" s="13"/>
      <c r="W75" s="13"/>
      <c r="X75" s="13"/>
      <c r="Y75" s="13"/>
      <c r="Z75" s="13"/>
    </row>
    <row r="76">
      <c r="A76" s="13" t="str">
        <f>IFERROR(__xludf.DUMMYFUNCTION("""COMPUTED_VALUE"""),"ORDER1926")</f>
        <v>ORDER1926</v>
      </c>
      <c r="B76" s="13" t="str">
        <f>VLOOKUP(A76,WN!$A$2:$C$2001,3,false)</f>
        <v>CUST7429</v>
      </c>
      <c r="C76" s="14">
        <f>VLOOKUP(A76,WN!$A$2:$F$2001,2,false)</f>
        <v>45448</v>
      </c>
      <c r="D76" s="13">
        <f>SUMIFS(WN!$F$2:$F$2001,WN!$A$2:$A$2001,A76)</f>
        <v>52.5</v>
      </c>
      <c r="E76" s="13">
        <f t="shared" si="1"/>
        <v>10</v>
      </c>
      <c r="F76" s="13" t="str">
        <f>VLOOKUP(B76,'Overall Analysis'!$A$3:$I$160,9,false)</f>
        <v>Basic Customer</v>
      </c>
      <c r="G76" s="13"/>
      <c r="H76" s="13"/>
      <c r="I76" s="13"/>
      <c r="J76" s="13"/>
      <c r="K76" s="13"/>
      <c r="L76" s="13"/>
      <c r="M76" s="13"/>
      <c r="N76" s="13"/>
      <c r="O76" s="13"/>
      <c r="P76" s="13"/>
      <c r="Q76" s="13"/>
      <c r="R76" s="13"/>
      <c r="S76" s="13"/>
      <c r="T76" s="13"/>
      <c r="U76" s="13"/>
      <c r="V76" s="13"/>
      <c r="W76" s="13"/>
      <c r="X76" s="13"/>
      <c r="Y76" s="13"/>
      <c r="Z76" s="13"/>
    </row>
    <row r="77">
      <c r="A77" s="13" t="str">
        <f>IFERROR(__xludf.DUMMYFUNCTION("""COMPUTED_VALUE"""),"ORDER1925")</f>
        <v>ORDER1925</v>
      </c>
      <c r="B77" s="13" t="str">
        <f>VLOOKUP(A77,WN!$A$2:$C$2001,3,false)</f>
        <v>CUST8355</v>
      </c>
      <c r="C77" s="14">
        <f>VLOOKUP(A77,WN!$A$2:$F$2001,2,false)</f>
        <v>45448</v>
      </c>
      <c r="D77" s="13">
        <f>SUMIFS(WN!$F$2:$F$2001,WN!$A$2:$A$2001,A77)</f>
        <v>310</v>
      </c>
      <c r="E77" s="13">
        <f t="shared" si="1"/>
        <v>10</v>
      </c>
      <c r="F77" s="13" t="str">
        <f>VLOOKUP(B77,'Overall Analysis'!$A$3:$I$160,9,false)</f>
        <v>Basic Customer</v>
      </c>
      <c r="G77" s="13"/>
      <c r="H77" s="13"/>
      <c r="I77" s="13"/>
      <c r="J77" s="13"/>
      <c r="K77" s="13"/>
      <c r="L77" s="13"/>
      <c r="M77" s="13"/>
      <c r="N77" s="13"/>
      <c r="O77" s="13"/>
      <c r="P77" s="13"/>
      <c r="Q77" s="13"/>
      <c r="R77" s="13"/>
      <c r="S77" s="13"/>
      <c r="T77" s="13"/>
      <c r="U77" s="13"/>
      <c r="V77" s="13"/>
      <c r="W77" s="13"/>
      <c r="X77" s="13"/>
      <c r="Y77" s="13"/>
      <c r="Z77" s="13"/>
    </row>
    <row r="78">
      <c r="A78" s="13" t="str">
        <f>IFERROR(__xludf.DUMMYFUNCTION("""COMPUTED_VALUE"""),"ORDER1924")</f>
        <v>ORDER1924</v>
      </c>
      <c r="B78" s="13" t="str">
        <f>VLOOKUP(A78,WN!$A$2:$C$2001,3,false)</f>
        <v>CUST6570</v>
      </c>
      <c r="C78" s="14">
        <f>VLOOKUP(A78,WN!$A$2:$F$2001,2,false)</f>
        <v>45448</v>
      </c>
      <c r="D78" s="13">
        <f>SUMIFS(WN!$F$2:$F$2001,WN!$A$2:$A$2001,A78)</f>
        <v>97.5</v>
      </c>
      <c r="E78" s="13">
        <f t="shared" si="1"/>
        <v>10</v>
      </c>
      <c r="F78" s="13" t="str">
        <f>VLOOKUP(B78,'Overall Analysis'!$A$3:$I$160,9,false)</f>
        <v>Basic Customer</v>
      </c>
      <c r="G78" s="13"/>
      <c r="H78" s="13"/>
      <c r="I78" s="13"/>
      <c r="J78" s="13"/>
      <c r="K78" s="13"/>
      <c r="L78" s="13"/>
      <c r="M78" s="13"/>
      <c r="N78" s="13"/>
      <c r="O78" s="13"/>
      <c r="P78" s="13"/>
      <c r="Q78" s="13"/>
      <c r="R78" s="13"/>
      <c r="S78" s="13"/>
      <c r="T78" s="13"/>
      <c r="U78" s="13"/>
      <c r="V78" s="13"/>
      <c r="W78" s="13"/>
      <c r="X78" s="13"/>
      <c r="Y78" s="13"/>
      <c r="Z78" s="13"/>
    </row>
    <row r="79">
      <c r="A79" s="13" t="str">
        <f>IFERROR(__xludf.DUMMYFUNCTION("""COMPUTED_VALUE"""),"ORDER1923")</f>
        <v>ORDER1923</v>
      </c>
      <c r="B79" s="13" t="str">
        <f>VLOOKUP(A79,WN!$A$2:$C$2001,3,false)</f>
        <v>CUST2169</v>
      </c>
      <c r="C79" s="14">
        <f>VLOOKUP(A79,WN!$A$2:$F$2001,2,false)</f>
        <v>45448</v>
      </c>
      <c r="D79" s="13">
        <f>SUMIFS(WN!$F$2:$F$2001,WN!$A$2:$A$2001,A79)</f>
        <v>105</v>
      </c>
      <c r="E79" s="13">
        <f t="shared" si="1"/>
        <v>10</v>
      </c>
      <c r="F79" s="13" t="str">
        <f>VLOOKUP(B79,'Overall Analysis'!$A$3:$I$160,9,false)</f>
        <v>Basic Customer</v>
      </c>
      <c r="G79" s="13"/>
      <c r="H79" s="13"/>
      <c r="I79" s="13"/>
      <c r="J79" s="13"/>
      <c r="K79" s="13"/>
      <c r="L79" s="13"/>
      <c r="M79" s="13"/>
      <c r="N79" s="13"/>
      <c r="O79" s="13"/>
      <c r="P79" s="13"/>
      <c r="Q79" s="13"/>
      <c r="R79" s="13"/>
      <c r="S79" s="13"/>
      <c r="T79" s="13"/>
      <c r="U79" s="13"/>
      <c r="V79" s="13"/>
      <c r="W79" s="13"/>
      <c r="X79" s="13"/>
      <c r="Y79" s="13"/>
      <c r="Z79" s="13"/>
    </row>
    <row r="80">
      <c r="A80" s="13" t="str">
        <f>IFERROR(__xludf.DUMMYFUNCTION("""COMPUTED_VALUE"""),"ORDER1922")</f>
        <v>ORDER1922</v>
      </c>
      <c r="B80" s="13" t="str">
        <f>VLOOKUP(A80,WN!$A$2:$C$2001,3,false)</f>
        <v>CUST3392</v>
      </c>
      <c r="C80" s="14">
        <f>VLOOKUP(A80,WN!$A$2:$F$2001,2,false)</f>
        <v>45448</v>
      </c>
      <c r="D80" s="13">
        <f>SUMIFS(WN!$F$2:$F$2001,WN!$A$2:$A$2001,A80)</f>
        <v>70</v>
      </c>
      <c r="E80" s="13">
        <f t="shared" si="1"/>
        <v>10</v>
      </c>
      <c r="F80" s="13" t="str">
        <f>VLOOKUP(B80,'Overall Analysis'!$A$3:$I$160,9,false)</f>
        <v>Basic Customer</v>
      </c>
      <c r="G80" s="13"/>
      <c r="H80" s="13"/>
      <c r="I80" s="13"/>
      <c r="J80" s="13"/>
      <c r="K80" s="13"/>
      <c r="L80" s="13"/>
      <c r="M80" s="13"/>
      <c r="N80" s="13"/>
      <c r="O80" s="13"/>
      <c r="P80" s="13"/>
      <c r="Q80" s="13"/>
      <c r="R80" s="13"/>
      <c r="S80" s="13"/>
      <c r="T80" s="13"/>
      <c r="U80" s="13"/>
      <c r="V80" s="13"/>
      <c r="W80" s="13"/>
      <c r="X80" s="13"/>
      <c r="Y80" s="13"/>
      <c r="Z80" s="13"/>
    </row>
    <row r="81">
      <c r="A81" s="13" t="str">
        <f>IFERROR(__xludf.DUMMYFUNCTION("""COMPUTED_VALUE"""),"ORDER1921")</f>
        <v>ORDER1921</v>
      </c>
      <c r="B81" s="13" t="str">
        <f>VLOOKUP(A81,WN!$A$2:$C$2001,3,false)</f>
        <v>CUST2832</v>
      </c>
      <c r="C81" s="14">
        <f>VLOOKUP(A81,WN!$A$2:$F$2001,2,false)</f>
        <v>45448</v>
      </c>
      <c r="D81" s="13">
        <f>SUMIFS(WN!$F$2:$F$2001,WN!$A$2:$A$2001,A81)</f>
        <v>230</v>
      </c>
      <c r="E81" s="13">
        <f t="shared" si="1"/>
        <v>10</v>
      </c>
      <c r="F81" s="13" t="str">
        <f>VLOOKUP(B81,'Overall Analysis'!$A$3:$I$160,9,false)</f>
        <v>Basic Customer</v>
      </c>
      <c r="G81" s="13"/>
      <c r="H81" s="13"/>
      <c r="I81" s="13"/>
      <c r="J81" s="13"/>
      <c r="K81" s="13"/>
      <c r="L81" s="13"/>
      <c r="M81" s="13"/>
      <c r="N81" s="13"/>
      <c r="O81" s="13"/>
      <c r="P81" s="13"/>
      <c r="Q81" s="13"/>
      <c r="R81" s="13"/>
      <c r="S81" s="13"/>
      <c r="T81" s="13"/>
      <c r="U81" s="13"/>
      <c r="V81" s="13"/>
      <c r="W81" s="13"/>
      <c r="X81" s="13"/>
      <c r="Y81" s="13"/>
      <c r="Z81" s="13"/>
    </row>
    <row r="82">
      <c r="A82" s="13" t="str">
        <f>IFERROR(__xludf.DUMMYFUNCTION("""COMPUTED_VALUE"""),"ORDER1920")</f>
        <v>ORDER1920</v>
      </c>
      <c r="B82" s="13" t="str">
        <f>VLOOKUP(A82,WN!$A$2:$C$2001,3,false)</f>
        <v>CUST6201</v>
      </c>
      <c r="C82" s="14">
        <f>VLOOKUP(A82,WN!$A$2:$F$2001,2,false)</f>
        <v>45448</v>
      </c>
      <c r="D82" s="13">
        <f>SUMIFS(WN!$F$2:$F$2001,WN!$A$2:$A$2001,A82)</f>
        <v>100</v>
      </c>
      <c r="E82" s="13">
        <f t="shared" si="1"/>
        <v>10</v>
      </c>
      <c r="F82" s="13" t="str">
        <f>VLOOKUP(B82,'Overall Analysis'!$A$3:$I$160,9,false)</f>
        <v>Basic Customer</v>
      </c>
      <c r="G82" s="13"/>
      <c r="H82" s="13"/>
      <c r="I82" s="13"/>
      <c r="J82" s="13"/>
      <c r="K82" s="13"/>
      <c r="L82" s="13"/>
      <c r="M82" s="13"/>
      <c r="N82" s="13"/>
      <c r="O82" s="13"/>
      <c r="P82" s="13"/>
      <c r="Q82" s="13"/>
      <c r="R82" s="13"/>
      <c r="S82" s="13"/>
      <c r="T82" s="13"/>
      <c r="U82" s="13"/>
      <c r="V82" s="13"/>
      <c r="W82" s="13"/>
      <c r="X82" s="13"/>
      <c r="Y82" s="13"/>
      <c r="Z82" s="13"/>
    </row>
    <row r="83">
      <c r="A83" s="13" t="str">
        <f>IFERROR(__xludf.DUMMYFUNCTION("""COMPUTED_VALUE"""),"ORDER1919")</f>
        <v>ORDER1919</v>
      </c>
      <c r="B83" s="13" t="str">
        <f>VLOOKUP(A83,WN!$A$2:$C$2001,3,false)</f>
        <v>CUST3704</v>
      </c>
      <c r="C83" s="14">
        <f>VLOOKUP(A83,WN!$A$2:$F$2001,2,false)</f>
        <v>45448</v>
      </c>
      <c r="D83" s="13">
        <f>SUMIFS(WN!$F$2:$F$2001,WN!$A$2:$A$2001,A83)</f>
        <v>100</v>
      </c>
      <c r="E83" s="13">
        <f t="shared" si="1"/>
        <v>10</v>
      </c>
      <c r="F83" s="13" t="str">
        <f>VLOOKUP(B83,'Overall Analysis'!$A$3:$I$160,9,false)</f>
        <v>Basic Customer</v>
      </c>
      <c r="G83" s="13"/>
      <c r="H83" s="13"/>
      <c r="I83" s="13"/>
      <c r="J83" s="13"/>
      <c r="K83" s="13"/>
      <c r="L83" s="13"/>
      <c r="M83" s="13"/>
      <c r="N83" s="13"/>
      <c r="O83" s="13"/>
      <c r="P83" s="13"/>
      <c r="Q83" s="13"/>
      <c r="R83" s="13"/>
      <c r="S83" s="13"/>
      <c r="T83" s="13"/>
      <c r="U83" s="13"/>
      <c r="V83" s="13"/>
      <c r="W83" s="13"/>
      <c r="X83" s="13"/>
      <c r="Y83" s="13"/>
      <c r="Z83" s="13"/>
    </row>
    <row r="84">
      <c r="A84" s="13" t="str">
        <f>IFERROR(__xludf.DUMMYFUNCTION("""COMPUTED_VALUE"""),"ORDER1918")</f>
        <v>ORDER1918</v>
      </c>
      <c r="B84" s="13" t="str">
        <f>VLOOKUP(A84,WN!$A$2:$C$2001,3,false)</f>
        <v>CUST3153</v>
      </c>
      <c r="C84" s="14">
        <f>VLOOKUP(A84,WN!$A$2:$F$2001,2,false)</f>
        <v>45448</v>
      </c>
      <c r="D84" s="13">
        <f>SUMIFS(WN!$F$2:$F$2001,WN!$A$2:$A$2001,A84)</f>
        <v>200</v>
      </c>
      <c r="E84" s="13">
        <f t="shared" si="1"/>
        <v>10</v>
      </c>
      <c r="F84" s="13" t="str">
        <f>VLOOKUP(B84,'Overall Analysis'!$A$3:$I$160,9,false)</f>
        <v>Basic Customer</v>
      </c>
      <c r="G84" s="13"/>
      <c r="H84" s="13"/>
      <c r="I84" s="13"/>
      <c r="J84" s="13"/>
      <c r="K84" s="13"/>
      <c r="L84" s="13"/>
      <c r="M84" s="13"/>
      <c r="N84" s="13"/>
      <c r="O84" s="13"/>
      <c r="P84" s="13"/>
      <c r="Q84" s="13"/>
      <c r="R84" s="13"/>
      <c r="S84" s="13"/>
      <c r="T84" s="13"/>
      <c r="U84" s="13"/>
      <c r="V84" s="13"/>
      <c r="W84" s="13"/>
      <c r="X84" s="13"/>
      <c r="Y84" s="13"/>
      <c r="Z84" s="13"/>
    </row>
    <row r="85">
      <c r="A85" s="13" t="str">
        <f>IFERROR(__xludf.DUMMYFUNCTION("""COMPUTED_VALUE"""),"ORDER1917")</f>
        <v>ORDER1917</v>
      </c>
      <c r="B85" s="13" t="str">
        <f>VLOOKUP(A85,WN!$A$2:$C$2001,3,false)</f>
        <v>CUST1502</v>
      </c>
      <c r="C85" s="14">
        <f>VLOOKUP(A85,WN!$A$2:$F$2001,2,false)</f>
        <v>45448</v>
      </c>
      <c r="D85" s="13">
        <f>SUMIFS(WN!$F$2:$F$2001,WN!$A$2:$A$2001,A85)</f>
        <v>55</v>
      </c>
      <c r="E85" s="13">
        <f t="shared" si="1"/>
        <v>10</v>
      </c>
      <c r="F85" s="13" t="str">
        <f>VLOOKUP(B85,'Overall Analysis'!$A$3:$I$160,9,false)</f>
        <v>Basic Customer</v>
      </c>
      <c r="G85" s="13"/>
      <c r="H85" s="13"/>
      <c r="I85" s="13"/>
      <c r="J85" s="13"/>
      <c r="K85" s="13"/>
      <c r="L85" s="13"/>
      <c r="M85" s="13"/>
      <c r="N85" s="13"/>
      <c r="O85" s="13"/>
      <c r="P85" s="13"/>
      <c r="Q85" s="13"/>
      <c r="R85" s="13"/>
      <c r="S85" s="13"/>
      <c r="T85" s="13"/>
      <c r="U85" s="13"/>
      <c r="V85" s="13"/>
      <c r="W85" s="13"/>
      <c r="X85" s="13"/>
      <c r="Y85" s="13"/>
      <c r="Z85" s="13"/>
    </row>
    <row r="86">
      <c r="A86" s="13" t="str">
        <f>IFERROR(__xludf.DUMMYFUNCTION("""COMPUTED_VALUE"""),"ORDER1916")</f>
        <v>ORDER1916</v>
      </c>
      <c r="B86" s="13" t="str">
        <f>VLOOKUP(A86,WN!$A$2:$C$2001,3,false)</f>
        <v>CUST9584</v>
      </c>
      <c r="C86" s="14">
        <f>VLOOKUP(A86,WN!$A$2:$F$2001,2,false)</f>
        <v>45448</v>
      </c>
      <c r="D86" s="13">
        <f>SUMIFS(WN!$F$2:$F$2001,WN!$A$2:$A$2001,A86)</f>
        <v>52.5</v>
      </c>
      <c r="E86" s="13">
        <f t="shared" si="1"/>
        <v>10</v>
      </c>
      <c r="F86" s="13" t="str">
        <f>VLOOKUP(B86,'Overall Analysis'!$A$3:$I$160,9,false)</f>
        <v>Basic Customer</v>
      </c>
      <c r="G86" s="13"/>
      <c r="H86" s="13"/>
      <c r="I86" s="13"/>
      <c r="J86" s="13"/>
      <c r="K86" s="13"/>
      <c r="L86" s="13"/>
      <c r="M86" s="13"/>
      <c r="N86" s="13"/>
      <c r="O86" s="13"/>
      <c r="P86" s="13"/>
      <c r="Q86" s="13"/>
      <c r="R86" s="13"/>
      <c r="S86" s="13"/>
      <c r="T86" s="13"/>
      <c r="U86" s="13"/>
      <c r="V86" s="13"/>
      <c r="W86" s="13"/>
      <c r="X86" s="13"/>
      <c r="Y86" s="13"/>
      <c r="Z86" s="13"/>
    </row>
    <row r="87">
      <c r="A87" s="13" t="str">
        <f>IFERROR(__xludf.DUMMYFUNCTION("""COMPUTED_VALUE"""),"ORDER1915")</f>
        <v>ORDER1915</v>
      </c>
      <c r="B87" s="13" t="str">
        <f>VLOOKUP(A87,WN!$A$2:$C$2001,3,false)</f>
        <v>CUST7909</v>
      </c>
      <c r="C87" s="14">
        <f>VLOOKUP(A87,WN!$A$2:$F$2001,2,false)</f>
        <v>45448</v>
      </c>
      <c r="D87" s="13">
        <f>SUMIFS(WN!$F$2:$F$2001,WN!$A$2:$A$2001,A87)</f>
        <v>185</v>
      </c>
      <c r="E87" s="13">
        <f t="shared" si="1"/>
        <v>10</v>
      </c>
      <c r="F87" s="13" t="str">
        <f>VLOOKUP(B87,'Overall Analysis'!$A$3:$I$160,9,false)</f>
        <v>Basic Customer</v>
      </c>
      <c r="G87" s="13"/>
      <c r="H87" s="13"/>
      <c r="I87" s="13"/>
      <c r="J87" s="13"/>
      <c r="K87" s="13"/>
      <c r="L87" s="13"/>
      <c r="M87" s="13"/>
      <c r="N87" s="13"/>
      <c r="O87" s="13"/>
      <c r="P87" s="13"/>
      <c r="Q87" s="13"/>
      <c r="R87" s="13"/>
      <c r="S87" s="13"/>
      <c r="T87" s="13"/>
      <c r="U87" s="13"/>
      <c r="V87" s="13"/>
      <c r="W87" s="13"/>
      <c r="X87" s="13"/>
      <c r="Y87" s="13"/>
      <c r="Z87" s="13"/>
    </row>
    <row r="88">
      <c r="A88" s="13" t="str">
        <f>IFERROR(__xludf.DUMMYFUNCTION("""COMPUTED_VALUE"""),"ORDER1914")</f>
        <v>ORDER1914</v>
      </c>
      <c r="B88" s="13" t="str">
        <f>VLOOKUP(A88,WN!$A$2:$C$2001,3,false)</f>
        <v>CUST3384</v>
      </c>
      <c r="C88" s="14">
        <f>VLOOKUP(A88,WN!$A$2:$F$2001,2,false)</f>
        <v>45448</v>
      </c>
      <c r="D88" s="13">
        <f>SUMIFS(WN!$F$2:$F$2001,WN!$A$2:$A$2001,A88)</f>
        <v>97.5</v>
      </c>
      <c r="E88" s="13">
        <f t="shared" si="1"/>
        <v>10</v>
      </c>
      <c r="F88" s="13" t="str">
        <f>VLOOKUP(B88,'Overall Analysis'!$A$3:$I$160,9,false)</f>
        <v>Basic Customer</v>
      </c>
      <c r="G88" s="13"/>
      <c r="H88" s="13"/>
      <c r="I88" s="13"/>
      <c r="J88" s="13"/>
      <c r="K88" s="13"/>
      <c r="L88" s="13"/>
      <c r="M88" s="13"/>
      <c r="N88" s="13"/>
      <c r="O88" s="13"/>
      <c r="P88" s="13"/>
      <c r="Q88" s="13"/>
      <c r="R88" s="13"/>
      <c r="S88" s="13"/>
      <c r="T88" s="13"/>
      <c r="U88" s="13"/>
      <c r="V88" s="13"/>
      <c r="W88" s="13"/>
      <c r="X88" s="13"/>
      <c r="Y88" s="13"/>
      <c r="Z88" s="13"/>
    </row>
    <row r="89">
      <c r="A89" s="13" t="str">
        <f>IFERROR(__xludf.DUMMYFUNCTION("""COMPUTED_VALUE"""),"ORDER1913")</f>
        <v>ORDER1913</v>
      </c>
      <c r="B89" s="13" t="str">
        <f>VLOOKUP(A89,WN!$A$2:$C$2001,3,false)</f>
        <v>CUST2658</v>
      </c>
      <c r="C89" s="14">
        <f>VLOOKUP(A89,WN!$A$2:$F$2001,2,false)</f>
        <v>45447</v>
      </c>
      <c r="D89" s="13">
        <f>SUMIFS(WN!$F$2:$F$2001,WN!$A$2:$A$2001,A89)</f>
        <v>105</v>
      </c>
      <c r="E89" s="13">
        <f t="shared" si="1"/>
        <v>11</v>
      </c>
      <c r="F89" s="13" t="str">
        <f>VLOOKUP(B89,'Overall Analysis'!$A$3:$I$160,9,false)</f>
        <v>Basic Customer</v>
      </c>
      <c r="G89" s="13"/>
      <c r="H89" s="13"/>
      <c r="I89" s="13"/>
      <c r="J89" s="13"/>
      <c r="K89" s="13"/>
      <c r="L89" s="13"/>
      <c r="M89" s="13"/>
      <c r="N89" s="13"/>
      <c r="O89" s="13"/>
      <c r="P89" s="13"/>
      <c r="Q89" s="13"/>
      <c r="R89" s="13"/>
      <c r="S89" s="13"/>
      <c r="T89" s="13"/>
      <c r="U89" s="13"/>
      <c r="V89" s="13"/>
      <c r="W89" s="13"/>
      <c r="X89" s="13"/>
      <c r="Y89" s="13"/>
      <c r="Z89" s="13"/>
    </row>
    <row r="90">
      <c r="A90" s="13" t="str">
        <f>IFERROR(__xludf.DUMMYFUNCTION("""COMPUTED_VALUE"""),"ORDER1912")</f>
        <v>ORDER1912</v>
      </c>
      <c r="B90" s="13" t="str">
        <f>VLOOKUP(A90,WN!$A$2:$C$2001,3,false)</f>
        <v>CUST4675</v>
      </c>
      <c r="C90" s="14">
        <f>VLOOKUP(A90,WN!$A$2:$F$2001,2,false)</f>
        <v>45447</v>
      </c>
      <c r="D90" s="13">
        <f>SUMIFS(WN!$F$2:$F$2001,WN!$A$2:$A$2001,A90)</f>
        <v>70</v>
      </c>
      <c r="E90" s="13">
        <f t="shared" si="1"/>
        <v>11</v>
      </c>
      <c r="F90" s="13" t="str">
        <f>VLOOKUP(B90,'Overall Analysis'!$A$3:$I$160,9,false)</f>
        <v>Basic Customer</v>
      </c>
      <c r="G90" s="13"/>
      <c r="H90" s="13"/>
      <c r="I90" s="13"/>
      <c r="J90" s="13"/>
      <c r="K90" s="13"/>
      <c r="L90" s="13"/>
      <c r="M90" s="13"/>
      <c r="N90" s="13"/>
      <c r="O90" s="13"/>
      <c r="P90" s="13"/>
      <c r="Q90" s="13"/>
      <c r="R90" s="13"/>
      <c r="S90" s="13"/>
      <c r="T90" s="13"/>
      <c r="U90" s="13"/>
      <c r="V90" s="13"/>
      <c r="W90" s="13"/>
      <c r="X90" s="13"/>
      <c r="Y90" s="13"/>
      <c r="Z90" s="13"/>
    </row>
    <row r="91">
      <c r="A91" s="13" t="str">
        <f>IFERROR(__xludf.DUMMYFUNCTION("""COMPUTED_VALUE"""),"ORDER1911")</f>
        <v>ORDER1911</v>
      </c>
      <c r="B91" s="13" t="str">
        <f>VLOOKUP(A91,WN!$A$2:$C$2001,3,false)</f>
        <v>CUST8924</v>
      </c>
      <c r="C91" s="14">
        <f>VLOOKUP(A91,WN!$A$2:$F$2001,2,false)</f>
        <v>45447</v>
      </c>
      <c r="D91" s="13">
        <f>SUMIFS(WN!$F$2:$F$2001,WN!$A$2:$A$2001,A91)</f>
        <v>140</v>
      </c>
      <c r="E91" s="13">
        <f t="shared" si="1"/>
        <v>11</v>
      </c>
      <c r="F91" s="13" t="str">
        <f>VLOOKUP(B91,'Overall Analysis'!$A$3:$I$160,9,false)</f>
        <v>Basic Customer</v>
      </c>
      <c r="G91" s="13"/>
      <c r="H91" s="13"/>
      <c r="I91" s="13"/>
      <c r="J91" s="13"/>
      <c r="K91" s="13"/>
      <c r="L91" s="13"/>
      <c r="M91" s="13"/>
      <c r="N91" s="13"/>
      <c r="O91" s="13"/>
      <c r="P91" s="13"/>
      <c r="Q91" s="13"/>
      <c r="R91" s="13"/>
      <c r="S91" s="13"/>
      <c r="T91" s="13"/>
      <c r="U91" s="13"/>
      <c r="V91" s="13"/>
      <c r="W91" s="13"/>
      <c r="X91" s="13"/>
      <c r="Y91" s="13"/>
      <c r="Z91" s="13"/>
    </row>
    <row r="92">
      <c r="A92" s="13" t="str">
        <f>IFERROR(__xludf.DUMMYFUNCTION("""COMPUTED_VALUE"""),"ORDER1910")</f>
        <v>ORDER1910</v>
      </c>
      <c r="B92" s="13" t="str">
        <f>VLOOKUP(A92,WN!$A$2:$C$2001,3,false)</f>
        <v>CUST9409</v>
      </c>
      <c r="C92" s="14">
        <f>VLOOKUP(A92,WN!$A$2:$F$2001,2,false)</f>
        <v>45447</v>
      </c>
      <c r="D92" s="13">
        <f>SUMIFS(WN!$F$2:$F$2001,WN!$A$2:$A$2001,A92)</f>
        <v>80</v>
      </c>
      <c r="E92" s="13">
        <f t="shared" si="1"/>
        <v>11</v>
      </c>
      <c r="F92" s="13" t="str">
        <f>VLOOKUP(B92,'Overall Analysis'!$A$3:$I$160,9,false)</f>
        <v>Basic Customer</v>
      </c>
      <c r="G92" s="13"/>
      <c r="H92" s="13"/>
      <c r="I92" s="13"/>
      <c r="J92" s="13"/>
      <c r="K92" s="13"/>
      <c r="L92" s="13"/>
      <c r="M92" s="13"/>
      <c r="N92" s="13"/>
      <c r="O92" s="13"/>
      <c r="P92" s="13"/>
      <c r="Q92" s="13"/>
      <c r="R92" s="13"/>
      <c r="S92" s="13"/>
      <c r="T92" s="13"/>
      <c r="U92" s="13"/>
      <c r="V92" s="13"/>
      <c r="W92" s="13"/>
      <c r="X92" s="13"/>
      <c r="Y92" s="13"/>
      <c r="Z92" s="13"/>
    </row>
    <row r="93">
      <c r="A93" s="13" t="str">
        <f>IFERROR(__xludf.DUMMYFUNCTION("""COMPUTED_VALUE"""),"ORDER1909")</f>
        <v>ORDER1909</v>
      </c>
      <c r="B93" s="13" t="str">
        <f>VLOOKUP(A93,WN!$A$2:$C$2001,3,false)</f>
        <v>CUST4271</v>
      </c>
      <c r="C93" s="14">
        <f>VLOOKUP(A93,WN!$A$2:$F$2001,2,false)</f>
        <v>45447</v>
      </c>
      <c r="D93" s="13">
        <f>SUMIFS(WN!$F$2:$F$2001,WN!$A$2:$A$2001,A93)</f>
        <v>110</v>
      </c>
      <c r="E93" s="13">
        <f t="shared" si="1"/>
        <v>11</v>
      </c>
      <c r="F93" s="13" t="str">
        <f>VLOOKUP(B93,'Overall Analysis'!$A$3:$I$160,9,false)</f>
        <v>Basic Customer</v>
      </c>
      <c r="G93" s="13"/>
      <c r="H93" s="13"/>
      <c r="I93" s="13"/>
      <c r="J93" s="13"/>
      <c r="K93" s="13"/>
      <c r="L93" s="13"/>
      <c r="M93" s="13"/>
      <c r="N93" s="13"/>
      <c r="O93" s="13"/>
      <c r="P93" s="13"/>
      <c r="Q93" s="13"/>
      <c r="R93" s="13"/>
      <c r="S93" s="13"/>
      <c r="T93" s="13"/>
      <c r="U93" s="13"/>
      <c r="V93" s="13"/>
      <c r="W93" s="13"/>
      <c r="X93" s="13"/>
      <c r="Y93" s="13"/>
      <c r="Z93" s="13"/>
    </row>
    <row r="94">
      <c r="A94" s="13" t="str">
        <f>IFERROR(__xludf.DUMMYFUNCTION("""COMPUTED_VALUE"""),"ORDER1908")</f>
        <v>ORDER1908</v>
      </c>
      <c r="B94" s="13" t="str">
        <f>VLOOKUP(A94,WN!$A$2:$C$2001,3,false)</f>
        <v>CUST2188</v>
      </c>
      <c r="C94" s="14">
        <f>VLOOKUP(A94,WN!$A$2:$F$2001,2,false)</f>
        <v>45447</v>
      </c>
      <c r="D94" s="13">
        <f>SUMIFS(WN!$F$2:$F$2001,WN!$A$2:$A$2001,A94)</f>
        <v>200</v>
      </c>
      <c r="E94" s="13">
        <f t="shared" si="1"/>
        <v>11</v>
      </c>
      <c r="F94" s="13" t="str">
        <f>VLOOKUP(B94,'Overall Analysis'!$A$3:$I$160,9,false)</f>
        <v>Platinum Customer</v>
      </c>
      <c r="G94" s="13"/>
      <c r="H94" s="13"/>
      <c r="I94" s="13"/>
      <c r="J94" s="13"/>
      <c r="K94" s="13"/>
      <c r="L94" s="13"/>
      <c r="M94" s="13"/>
      <c r="N94" s="13"/>
      <c r="O94" s="13"/>
      <c r="P94" s="13"/>
      <c r="Q94" s="13"/>
      <c r="R94" s="13"/>
      <c r="S94" s="13"/>
      <c r="T94" s="13"/>
      <c r="U94" s="13"/>
      <c r="V94" s="13"/>
      <c r="W94" s="13"/>
      <c r="X94" s="13"/>
      <c r="Y94" s="13"/>
      <c r="Z94" s="13"/>
    </row>
    <row r="95">
      <c r="A95" s="13" t="str">
        <f>IFERROR(__xludf.DUMMYFUNCTION("""COMPUTED_VALUE"""),"ORDER1907")</f>
        <v>ORDER1907</v>
      </c>
      <c r="B95" s="13" t="str">
        <f>VLOOKUP(A95,WN!$A$2:$C$2001,3,false)</f>
        <v>CUST8317</v>
      </c>
      <c r="C95" s="14">
        <f>VLOOKUP(A95,WN!$A$2:$F$2001,2,false)</f>
        <v>45447</v>
      </c>
      <c r="D95" s="13">
        <f>SUMIFS(WN!$F$2:$F$2001,WN!$A$2:$A$2001,A95)</f>
        <v>40</v>
      </c>
      <c r="E95" s="13">
        <f t="shared" si="1"/>
        <v>11</v>
      </c>
      <c r="F95" s="13" t="str">
        <f>VLOOKUP(B95,'Overall Analysis'!$A$3:$I$160,9,false)</f>
        <v>Basic Customer</v>
      </c>
      <c r="G95" s="13"/>
      <c r="H95" s="13"/>
      <c r="I95" s="13"/>
      <c r="J95" s="13"/>
      <c r="K95" s="13"/>
      <c r="L95" s="13"/>
      <c r="M95" s="13"/>
      <c r="N95" s="13"/>
      <c r="O95" s="13"/>
      <c r="P95" s="13"/>
      <c r="Q95" s="13"/>
      <c r="R95" s="13"/>
      <c r="S95" s="13"/>
      <c r="T95" s="13"/>
      <c r="U95" s="13"/>
      <c r="V95" s="13"/>
      <c r="W95" s="13"/>
      <c r="X95" s="13"/>
      <c r="Y95" s="13"/>
      <c r="Z95" s="13"/>
    </row>
    <row r="96">
      <c r="A96" s="13" t="str">
        <f>IFERROR(__xludf.DUMMYFUNCTION("""COMPUTED_VALUE"""),"ORDER1906")</f>
        <v>ORDER1906</v>
      </c>
      <c r="B96" s="13" t="str">
        <f>VLOOKUP(A96,WN!$A$2:$C$2001,3,false)</f>
        <v>CUST2970</v>
      </c>
      <c r="C96" s="14">
        <f>VLOOKUP(A96,WN!$A$2:$F$2001,2,false)</f>
        <v>45447</v>
      </c>
      <c r="D96" s="13">
        <f>SUMIFS(WN!$F$2:$F$2001,WN!$A$2:$A$2001,A96)</f>
        <v>92.5</v>
      </c>
      <c r="E96" s="13">
        <f t="shared" si="1"/>
        <v>11</v>
      </c>
      <c r="F96" s="13" t="str">
        <f>VLOOKUP(B96,'Overall Analysis'!$A$3:$I$160,9,false)</f>
        <v>Platinum Customer</v>
      </c>
      <c r="G96" s="13"/>
      <c r="H96" s="13"/>
      <c r="I96" s="13"/>
      <c r="J96" s="13"/>
      <c r="K96" s="13"/>
      <c r="L96" s="13"/>
      <c r="M96" s="13"/>
      <c r="N96" s="13"/>
      <c r="O96" s="13"/>
      <c r="P96" s="13"/>
      <c r="Q96" s="13"/>
      <c r="R96" s="13"/>
      <c r="S96" s="13"/>
      <c r="T96" s="13"/>
      <c r="U96" s="13"/>
      <c r="V96" s="13"/>
      <c r="W96" s="13"/>
      <c r="X96" s="13"/>
      <c r="Y96" s="13"/>
      <c r="Z96" s="13"/>
    </row>
    <row r="97">
      <c r="A97" s="13" t="str">
        <f>IFERROR(__xludf.DUMMYFUNCTION("""COMPUTED_VALUE"""),"ORDER1905")</f>
        <v>ORDER1905</v>
      </c>
      <c r="B97" s="13" t="str">
        <f>VLOOKUP(A97,WN!$A$2:$C$2001,3,false)</f>
        <v>CUST9482</v>
      </c>
      <c r="C97" s="14">
        <f>VLOOKUP(A97,WN!$A$2:$F$2001,2,false)</f>
        <v>45447</v>
      </c>
      <c r="D97" s="13">
        <f>SUMIFS(WN!$F$2:$F$2001,WN!$A$2:$A$2001,A97)</f>
        <v>185</v>
      </c>
      <c r="E97" s="13">
        <f t="shared" si="1"/>
        <v>11</v>
      </c>
      <c r="F97" s="13" t="str">
        <f>VLOOKUP(B97,'Overall Analysis'!$A$3:$I$160,9,false)</f>
        <v>Basic Customer</v>
      </c>
      <c r="G97" s="13"/>
      <c r="H97" s="13"/>
      <c r="I97" s="13"/>
      <c r="J97" s="13"/>
      <c r="K97" s="13"/>
      <c r="L97" s="13"/>
      <c r="M97" s="13"/>
      <c r="N97" s="13"/>
      <c r="O97" s="13"/>
      <c r="P97" s="13"/>
      <c r="Q97" s="13"/>
      <c r="R97" s="13"/>
      <c r="S97" s="13"/>
      <c r="T97" s="13"/>
      <c r="U97" s="13"/>
      <c r="V97" s="13"/>
      <c r="W97" s="13"/>
      <c r="X97" s="13"/>
      <c r="Y97" s="13"/>
      <c r="Z97" s="13"/>
    </row>
    <row r="98">
      <c r="A98" s="13" t="str">
        <f>IFERROR(__xludf.DUMMYFUNCTION("""COMPUTED_VALUE"""),"ORDER1904")</f>
        <v>ORDER1904</v>
      </c>
      <c r="B98" s="13" t="str">
        <f>VLOOKUP(A98,WN!$A$2:$C$2001,3,false)</f>
        <v>CUST8449</v>
      </c>
      <c r="C98" s="14">
        <f>VLOOKUP(A98,WN!$A$2:$F$2001,2,false)</f>
        <v>45447</v>
      </c>
      <c r="D98" s="13">
        <f>SUMIFS(WN!$F$2:$F$2001,WN!$A$2:$A$2001,A98)</f>
        <v>97.5</v>
      </c>
      <c r="E98" s="13">
        <f t="shared" si="1"/>
        <v>11</v>
      </c>
      <c r="F98" s="13" t="str">
        <f>VLOOKUP(B98,'Overall Analysis'!$A$3:$I$160,9,false)</f>
        <v>Basic Customer</v>
      </c>
      <c r="G98" s="13"/>
      <c r="H98" s="13"/>
      <c r="I98" s="13"/>
      <c r="J98" s="13"/>
      <c r="K98" s="13"/>
      <c r="L98" s="13"/>
      <c r="M98" s="13"/>
      <c r="N98" s="13"/>
      <c r="O98" s="13"/>
      <c r="P98" s="13"/>
      <c r="Q98" s="13"/>
      <c r="R98" s="13"/>
      <c r="S98" s="13"/>
      <c r="T98" s="13"/>
      <c r="U98" s="13"/>
      <c r="V98" s="13"/>
      <c r="W98" s="13"/>
      <c r="X98" s="13"/>
      <c r="Y98" s="13"/>
      <c r="Z98" s="13"/>
    </row>
    <row r="99">
      <c r="A99" s="13" t="str">
        <f>IFERROR(__xludf.DUMMYFUNCTION("""COMPUTED_VALUE"""),"ORDER1903")</f>
        <v>ORDER1903</v>
      </c>
      <c r="B99" s="13" t="str">
        <f>VLOOKUP(A99,WN!$A$2:$C$2001,3,false)</f>
        <v>CUST1520</v>
      </c>
      <c r="C99" s="14">
        <f>VLOOKUP(A99,WN!$A$2:$F$2001,2,false)</f>
        <v>45447</v>
      </c>
      <c r="D99" s="13">
        <f>SUMIFS(WN!$F$2:$F$2001,WN!$A$2:$A$2001,A99)</f>
        <v>210</v>
      </c>
      <c r="E99" s="13">
        <f t="shared" si="1"/>
        <v>11</v>
      </c>
      <c r="F99" s="13" t="str">
        <f>VLOOKUP(B99,'Overall Analysis'!$A$3:$I$160,9,false)</f>
        <v>Basic Customer</v>
      </c>
      <c r="G99" s="13"/>
      <c r="H99" s="13"/>
      <c r="I99" s="13"/>
      <c r="J99" s="13"/>
      <c r="K99" s="13"/>
      <c r="L99" s="13"/>
      <c r="M99" s="13"/>
      <c r="N99" s="13"/>
      <c r="O99" s="13"/>
      <c r="P99" s="13"/>
      <c r="Q99" s="13"/>
      <c r="R99" s="13"/>
      <c r="S99" s="13"/>
      <c r="T99" s="13"/>
      <c r="U99" s="13"/>
      <c r="V99" s="13"/>
      <c r="W99" s="13"/>
      <c r="X99" s="13"/>
      <c r="Y99" s="13"/>
      <c r="Z99" s="13"/>
    </row>
    <row r="100">
      <c r="A100" s="13" t="str">
        <f>IFERROR(__xludf.DUMMYFUNCTION("""COMPUTED_VALUE"""),"ORDER1902")</f>
        <v>ORDER1902</v>
      </c>
      <c r="B100" s="13" t="str">
        <f>VLOOKUP(A100,WN!$A$2:$C$2001,3,false)</f>
        <v>CUST4271</v>
      </c>
      <c r="C100" s="14">
        <f>VLOOKUP(A100,WN!$A$2:$F$2001,2,false)</f>
        <v>45447</v>
      </c>
      <c r="D100" s="13">
        <f>SUMIFS(WN!$F$2:$F$2001,WN!$A$2:$A$2001,A100)</f>
        <v>90</v>
      </c>
      <c r="E100" s="13">
        <f t="shared" si="1"/>
        <v>11</v>
      </c>
      <c r="F100" s="13" t="str">
        <f>VLOOKUP(B100,'Overall Analysis'!$A$3:$I$160,9,false)</f>
        <v>Basic Customer</v>
      </c>
      <c r="G100" s="13"/>
      <c r="H100" s="13"/>
      <c r="I100" s="13"/>
      <c r="J100" s="13"/>
      <c r="K100" s="13"/>
      <c r="L100" s="13"/>
      <c r="M100" s="13"/>
      <c r="N100" s="13"/>
      <c r="O100" s="13"/>
      <c r="P100" s="13"/>
      <c r="Q100" s="13"/>
      <c r="R100" s="13"/>
      <c r="S100" s="13"/>
      <c r="T100" s="13"/>
      <c r="U100" s="13"/>
      <c r="V100" s="13"/>
      <c r="W100" s="13"/>
      <c r="X100" s="13"/>
      <c r="Y100" s="13"/>
      <c r="Z100" s="13"/>
    </row>
    <row r="101">
      <c r="A101" s="13" t="str">
        <f>IFERROR(__xludf.DUMMYFUNCTION("""COMPUTED_VALUE"""),"ORDER1901")</f>
        <v>ORDER1901</v>
      </c>
      <c r="B101" s="13" t="str">
        <f>VLOOKUP(A101,WN!$A$2:$C$2001,3,false)</f>
        <v>CUST1509</v>
      </c>
      <c r="C101" s="14">
        <f>VLOOKUP(A101,WN!$A$2:$F$2001,2,false)</f>
        <v>45447</v>
      </c>
      <c r="D101" s="13">
        <f>SUMIFS(WN!$F$2:$F$2001,WN!$A$2:$A$2001,A101)</f>
        <v>140</v>
      </c>
      <c r="E101" s="13">
        <f t="shared" si="1"/>
        <v>11</v>
      </c>
      <c r="F101" s="13" t="str">
        <f>VLOOKUP(B101,'Overall Analysis'!$A$3:$I$160,9,false)</f>
        <v>Platinum Customer</v>
      </c>
      <c r="G101" s="13"/>
      <c r="H101" s="13"/>
      <c r="I101" s="13"/>
      <c r="J101" s="13"/>
      <c r="K101" s="13"/>
      <c r="L101" s="13"/>
      <c r="M101" s="13"/>
      <c r="N101" s="13"/>
      <c r="O101" s="13"/>
      <c r="P101" s="13"/>
      <c r="Q101" s="13"/>
      <c r="R101" s="13"/>
      <c r="S101" s="13"/>
      <c r="T101" s="13"/>
      <c r="U101" s="13"/>
      <c r="V101" s="13"/>
      <c r="W101" s="13"/>
      <c r="X101" s="13"/>
      <c r="Y101" s="13"/>
      <c r="Z101" s="13"/>
    </row>
    <row r="102">
      <c r="A102" s="13" t="str">
        <f>IFERROR(__xludf.DUMMYFUNCTION("""COMPUTED_VALUE"""),"ORDER1900")</f>
        <v>ORDER1900</v>
      </c>
      <c r="B102" s="13" t="str">
        <f>VLOOKUP(A102,WN!$A$2:$C$2001,3,false)</f>
        <v>CUST6869</v>
      </c>
      <c r="C102" s="14">
        <f>VLOOKUP(A102,WN!$A$2:$F$2001,2,false)</f>
        <v>45447</v>
      </c>
      <c r="D102" s="13">
        <f>SUMIFS(WN!$F$2:$F$2001,WN!$A$2:$A$2001,A102)</f>
        <v>80</v>
      </c>
      <c r="E102" s="13">
        <f t="shared" si="1"/>
        <v>11</v>
      </c>
      <c r="F102" s="13" t="str">
        <f>VLOOKUP(B102,'Overall Analysis'!$A$3:$I$160,9,false)</f>
        <v>Basic Customer</v>
      </c>
      <c r="G102" s="13"/>
      <c r="H102" s="13"/>
      <c r="I102" s="13"/>
      <c r="J102" s="13"/>
      <c r="K102" s="13"/>
      <c r="L102" s="13"/>
      <c r="M102" s="13"/>
      <c r="N102" s="13"/>
      <c r="O102" s="13"/>
      <c r="P102" s="13"/>
      <c r="Q102" s="13"/>
      <c r="R102" s="13"/>
      <c r="S102" s="13"/>
      <c r="T102" s="13"/>
      <c r="U102" s="13"/>
      <c r="V102" s="13"/>
      <c r="W102" s="13"/>
      <c r="X102" s="13"/>
      <c r="Y102" s="13"/>
      <c r="Z102" s="13"/>
    </row>
    <row r="103">
      <c r="A103" s="13" t="str">
        <f>IFERROR(__xludf.DUMMYFUNCTION("""COMPUTED_VALUE"""),"ORDER1899")</f>
        <v>ORDER1899</v>
      </c>
      <c r="B103" s="13" t="str">
        <f>VLOOKUP(A103,WN!$A$2:$C$2001,3,false)</f>
        <v>CUST6570</v>
      </c>
      <c r="C103" s="14">
        <f>VLOOKUP(A103,WN!$A$2:$F$2001,2,false)</f>
        <v>45447</v>
      </c>
      <c r="D103" s="13">
        <f>SUMIFS(WN!$F$2:$F$2001,WN!$A$2:$A$2001,A103)</f>
        <v>110</v>
      </c>
      <c r="E103" s="13">
        <f t="shared" si="1"/>
        <v>11</v>
      </c>
      <c r="F103" s="13" t="str">
        <f>VLOOKUP(B103,'Overall Analysis'!$A$3:$I$160,9,false)</f>
        <v>Basic Customer</v>
      </c>
      <c r="G103" s="13"/>
      <c r="H103" s="13"/>
      <c r="I103" s="13"/>
      <c r="J103" s="13"/>
      <c r="K103" s="13"/>
      <c r="L103" s="13"/>
      <c r="M103" s="13"/>
      <c r="N103" s="13"/>
      <c r="O103" s="13"/>
      <c r="P103" s="13"/>
      <c r="Q103" s="13"/>
      <c r="R103" s="13"/>
      <c r="S103" s="13"/>
      <c r="T103" s="13"/>
      <c r="U103" s="13"/>
      <c r="V103" s="13"/>
      <c r="W103" s="13"/>
      <c r="X103" s="13"/>
      <c r="Y103" s="13"/>
      <c r="Z103" s="13"/>
    </row>
    <row r="104">
      <c r="A104" s="13" t="str">
        <f>IFERROR(__xludf.DUMMYFUNCTION("""COMPUTED_VALUE"""),"ORDER1898")</f>
        <v>ORDER1898</v>
      </c>
      <c r="B104" s="13" t="str">
        <f>VLOOKUP(A104,WN!$A$2:$C$2001,3,false)</f>
        <v>CUST1803</v>
      </c>
      <c r="C104" s="14">
        <f>VLOOKUP(A104,WN!$A$2:$F$2001,2,false)</f>
        <v>45447</v>
      </c>
      <c r="D104" s="13">
        <f>SUMIFS(WN!$F$2:$F$2001,WN!$A$2:$A$2001,A104)</f>
        <v>200</v>
      </c>
      <c r="E104" s="13">
        <f t="shared" si="1"/>
        <v>11</v>
      </c>
      <c r="F104" s="13" t="str">
        <f>VLOOKUP(B104,'Overall Analysis'!$A$3:$I$160,9,false)</f>
        <v>Basic Customer</v>
      </c>
      <c r="G104" s="13"/>
      <c r="H104" s="13"/>
      <c r="I104" s="13"/>
      <c r="J104" s="13"/>
      <c r="K104" s="13"/>
      <c r="L104" s="13"/>
      <c r="M104" s="13"/>
      <c r="N104" s="13"/>
      <c r="O104" s="13"/>
      <c r="P104" s="13"/>
      <c r="Q104" s="13"/>
      <c r="R104" s="13"/>
      <c r="S104" s="13"/>
      <c r="T104" s="13"/>
      <c r="U104" s="13"/>
      <c r="V104" s="13"/>
      <c r="W104" s="13"/>
      <c r="X104" s="13"/>
      <c r="Y104" s="13"/>
      <c r="Z104" s="13"/>
    </row>
    <row r="105">
      <c r="A105" s="13" t="str">
        <f>IFERROR(__xludf.DUMMYFUNCTION("""COMPUTED_VALUE"""),"ORDER1897")</f>
        <v>ORDER1897</v>
      </c>
      <c r="B105" s="13" t="str">
        <f>VLOOKUP(A105,WN!$A$2:$C$2001,3,false)</f>
        <v>CUST7965</v>
      </c>
      <c r="C105" s="14">
        <f>VLOOKUP(A105,WN!$A$2:$F$2001,2,false)</f>
        <v>45447</v>
      </c>
      <c r="D105" s="13">
        <f>SUMIFS(WN!$F$2:$F$2001,WN!$A$2:$A$2001,A105)</f>
        <v>55</v>
      </c>
      <c r="E105" s="13">
        <f t="shared" si="1"/>
        <v>11</v>
      </c>
      <c r="F105" s="13" t="str">
        <f>VLOOKUP(B105,'Overall Analysis'!$A$3:$I$160,9,false)</f>
        <v>Basic Customer</v>
      </c>
      <c r="G105" s="13"/>
      <c r="H105" s="13"/>
      <c r="I105" s="13"/>
      <c r="J105" s="13"/>
      <c r="K105" s="13"/>
      <c r="L105" s="13"/>
      <c r="M105" s="13"/>
      <c r="N105" s="13"/>
      <c r="O105" s="13"/>
      <c r="P105" s="13"/>
      <c r="Q105" s="13"/>
      <c r="R105" s="13"/>
      <c r="S105" s="13"/>
      <c r="T105" s="13"/>
      <c r="U105" s="13"/>
      <c r="V105" s="13"/>
      <c r="W105" s="13"/>
      <c r="X105" s="13"/>
      <c r="Y105" s="13"/>
      <c r="Z105" s="13"/>
    </row>
    <row r="106">
      <c r="A106" s="13" t="str">
        <f>IFERROR(__xludf.DUMMYFUNCTION("""COMPUTED_VALUE"""),"ORDER1896")</f>
        <v>ORDER1896</v>
      </c>
      <c r="B106" s="13" t="str">
        <f>VLOOKUP(A106,WN!$A$2:$C$2001,3,false)</f>
        <v>CUST8449</v>
      </c>
      <c r="C106" s="14">
        <f>VLOOKUP(A106,WN!$A$2:$F$2001,2,false)</f>
        <v>45447</v>
      </c>
      <c r="D106" s="13">
        <f>SUMIFS(WN!$F$2:$F$2001,WN!$A$2:$A$2001,A106)</f>
        <v>52.5</v>
      </c>
      <c r="E106" s="13">
        <f t="shared" si="1"/>
        <v>11</v>
      </c>
      <c r="F106" s="13" t="str">
        <f>VLOOKUP(B106,'Overall Analysis'!$A$3:$I$160,9,false)</f>
        <v>Basic Customer</v>
      </c>
      <c r="G106" s="13"/>
      <c r="H106" s="13"/>
      <c r="I106" s="13"/>
      <c r="J106" s="13"/>
      <c r="K106" s="13"/>
      <c r="L106" s="13"/>
      <c r="M106" s="13"/>
      <c r="N106" s="13"/>
      <c r="O106" s="13"/>
      <c r="P106" s="13"/>
      <c r="Q106" s="13"/>
      <c r="R106" s="13"/>
      <c r="S106" s="13"/>
      <c r="T106" s="13"/>
      <c r="U106" s="13"/>
      <c r="V106" s="13"/>
      <c r="W106" s="13"/>
      <c r="X106" s="13"/>
      <c r="Y106" s="13"/>
      <c r="Z106" s="13"/>
    </row>
    <row r="107">
      <c r="A107" s="13" t="str">
        <f>IFERROR(__xludf.DUMMYFUNCTION("""COMPUTED_VALUE"""),"ORDER1895")</f>
        <v>ORDER1895</v>
      </c>
      <c r="B107" s="13" t="str">
        <f>VLOOKUP(A107,WN!$A$2:$C$2001,3,false)</f>
        <v>CUST8909</v>
      </c>
      <c r="C107" s="14">
        <f>VLOOKUP(A107,WN!$A$2:$F$2001,2,false)</f>
        <v>45447</v>
      </c>
      <c r="D107" s="13">
        <f>SUMIFS(WN!$F$2:$F$2001,WN!$A$2:$A$2001,A107)</f>
        <v>310</v>
      </c>
      <c r="E107" s="13">
        <f t="shared" si="1"/>
        <v>11</v>
      </c>
      <c r="F107" s="13" t="str">
        <f>VLOOKUP(B107,'Overall Analysis'!$A$3:$I$160,9,false)</f>
        <v>Basic Customer</v>
      </c>
      <c r="G107" s="13"/>
      <c r="H107" s="13"/>
      <c r="I107" s="13"/>
      <c r="J107" s="13"/>
      <c r="K107" s="13"/>
      <c r="L107" s="13"/>
      <c r="M107" s="13"/>
      <c r="N107" s="13"/>
      <c r="O107" s="13"/>
      <c r="P107" s="13"/>
      <c r="Q107" s="13"/>
      <c r="R107" s="13"/>
      <c r="S107" s="13"/>
      <c r="T107" s="13"/>
      <c r="U107" s="13"/>
      <c r="V107" s="13"/>
      <c r="W107" s="13"/>
      <c r="X107" s="13"/>
      <c r="Y107" s="13"/>
      <c r="Z107" s="13"/>
    </row>
    <row r="108">
      <c r="A108" s="13" t="str">
        <f>IFERROR(__xludf.DUMMYFUNCTION("""COMPUTED_VALUE"""),"ORDER1894")</f>
        <v>ORDER1894</v>
      </c>
      <c r="B108" s="13" t="str">
        <f>VLOOKUP(A108,WN!$A$2:$C$2001,3,false)</f>
        <v>CUST2234</v>
      </c>
      <c r="C108" s="14">
        <f>VLOOKUP(A108,WN!$A$2:$F$2001,2,false)</f>
        <v>45447</v>
      </c>
      <c r="D108" s="13">
        <f>SUMIFS(WN!$F$2:$F$2001,WN!$A$2:$A$2001,A108)</f>
        <v>97.5</v>
      </c>
      <c r="E108" s="13">
        <f t="shared" si="1"/>
        <v>11</v>
      </c>
      <c r="F108" s="13" t="str">
        <f>VLOOKUP(B108,'Overall Analysis'!$A$3:$I$160,9,false)</f>
        <v>Basic Customer</v>
      </c>
      <c r="G108" s="13"/>
      <c r="H108" s="13"/>
      <c r="I108" s="13"/>
      <c r="J108" s="13"/>
      <c r="K108" s="13"/>
      <c r="L108" s="13"/>
      <c r="M108" s="13"/>
      <c r="N108" s="13"/>
      <c r="O108" s="13"/>
      <c r="P108" s="13"/>
      <c r="Q108" s="13"/>
      <c r="R108" s="13"/>
      <c r="S108" s="13"/>
      <c r="T108" s="13"/>
      <c r="U108" s="13"/>
      <c r="V108" s="13"/>
      <c r="W108" s="13"/>
      <c r="X108" s="13"/>
      <c r="Y108" s="13"/>
      <c r="Z108" s="13"/>
    </row>
    <row r="109">
      <c r="A109" s="13" t="str">
        <f>IFERROR(__xludf.DUMMYFUNCTION("""COMPUTED_VALUE"""),"ORDER1893")</f>
        <v>ORDER1893</v>
      </c>
      <c r="B109" s="13" t="str">
        <f>VLOOKUP(A109,WN!$A$2:$C$2001,3,false)</f>
        <v>CUST1879</v>
      </c>
      <c r="C109" s="14">
        <f>VLOOKUP(A109,WN!$A$2:$F$2001,2,false)</f>
        <v>45447</v>
      </c>
      <c r="D109" s="13">
        <f>SUMIFS(WN!$F$2:$F$2001,WN!$A$2:$A$2001,A109)</f>
        <v>105</v>
      </c>
      <c r="E109" s="13">
        <f t="shared" si="1"/>
        <v>11</v>
      </c>
      <c r="F109" s="13" t="str">
        <f>VLOOKUP(B109,'Overall Analysis'!$A$3:$I$160,9,false)</f>
        <v>Basic Customer</v>
      </c>
      <c r="G109" s="13"/>
      <c r="H109" s="13"/>
      <c r="I109" s="13"/>
      <c r="J109" s="13"/>
      <c r="K109" s="13"/>
      <c r="L109" s="13"/>
      <c r="M109" s="13"/>
      <c r="N109" s="13"/>
      <c r="O109" s="13"/>
      <c r="P109" s="13"/>
      <c r="Q109" s="13"/>
      <c r="R109" s="13"/>
      <c r="S109" s="13"/>
      <c r="T109" s="13"/>
      <c r="U109" s="13"/>
      <c r="V109" s="13"/>
      <c r="W109" s="13"/>
      <c r="X109" s="13"/>
      <c r="Y109" s="13"/>
      <c r="Z109" s="13"/>
    </row>
    <row r="110">
      <c r="A110" s="13" t="str">
        <f>IFERROR(__xludf.DUMMYFUNCTION("""COMPUTED_VALUE"""),"ORDER1892")</f>
        <v>ORDER1892</v>
      </c>
      <c r="B110" s="13" t="str">
        <f>VLOOKUP(A110,WN!$A$2:$C$2001,3,false)</f>
        <v>CUST7965</v>
      </c>
      <c r="C110" s="14">
        <f>VLOOKUP(A110,WN!$A$2:$F$2001,2,false)</f>
        <v>45446</v>
      </c>
      <c r="D110" s="13">
        <f>SUMIFS(WN!$F$2:$F$2001,WN!$A$2:$A$2001,A110)</f>
        <v>70</v>
      </c>
      <c r="E110" s="13">
        <f t="shared" si="1"/>
        <v>12</v>
      </c>
      <c r="F110" s="13" t="str">
        <f>VLOOKUP(B110,'Overall Analysis'!$A$3:$I$160,9,false)</f>
        <v>Basic Customer</v>
      </c>
      <c r="G110" s="13"/>
      <c r="H110" s="13"/>
      <c r="I110" s="13"/>
      <c r="J110" s="13"/>
      <c r="K110" s="13"/>
      <c r="L110" s="13"/>
      <c r="M110" s="13"/>
      <c r="N110" s="13"/>
      <c r="O110" s="13"/>
      <c r="P110" s="13"/>
      <c r="Q110" s="13"/>
      <c r="R110" s="13"/>
      <c r="S110" s="13"/>
      <c r="T110" s="13"/>
      <c r="U110" s="13"/>
      <c r="V110" s="13"/>
      <c r="W110" s="13"/>
      <c r="X110" s="13"/>
      <c r="Y110" s="13"/>
      <c r="Z110" s="13"/>
    </row>
    <row r="111">
      <c r="A111" s="13" t="str">
        <f>IFERROR(__xludf.DUMMYFUNCTION("""COMPUTED_VALUE"""),"ORDER1891")</f>
        <v>ORDER1891</v>
      </c>
      <c r="B111" s="13" t="str">
        <f>VLOOKUP(A111,WN!$A$2:$C$2001,3,false)</f>
        <v>CUST3384</v>
      </c>
      <c r="C111" s="14">
        <f>VLOOKUP(A111,WN!$A$2:$F$2001,2,false)</f>
        <v>45446</v>
      </c>
      <c r="D111" s="13">
        <f>SUMIFS(WN!$F$2:$F$2001,WN!$A$2:$A$2001,A111)</f>
        <v>190</v>
      </c>
      <c r="E111" s="13">
        <f t="shared" si="1"/>
        <v>12</v>
      </c>
      <c r="F111" s="13" t="str">
        <f>VLOOKUP(B111,'Overall Analysis'!$A$3:$I$160,9,false)</f>
        <v>Basic Customer</v>
      </c>
      <c r="G111" s="13"/>
      <c r="H111" s="13"/>
      <c r="I111" s="13"/>
      <c r="J111" s="13"/>
      <c r="K111" s="13"/>
      <c r="L111" s="13"/>
      <c r="M111" s="13"/>
      <c r="N111" s="13"/>
      <c r="O111" s="13"/>
      <c r="P111" s="13"/>
      <c r="Q111" s="13"/>
      <c r="R111" s="13"/>
      <c r="S111" s="13"/>
      <c r="T111" s="13"/>
      <c r="U111" s="13"/>
      <c r="V111" s="13"/>
      <c r="W111" s="13"/>
      <c r="X111" s="13"/>
      <c r="Y111" s="13"/>
      <c r="Z111" s="13"/>
    </row>
    <row r="112">
      <c r="A112" s="13" t="str">
        <f>IFERROR(__xludf.DUMMYFUNCTION("""COMPUTED_VALUE"""),"ORDER1890")</f>
        <v>ORDER1890</v>
      </c>
      <c r="B112" s="13" t="str">
        <f>VLOOKUP(A112,WN!$A$2:$C$2001,3,false)</f>
        <v>CUST2658</v>
      </c>
      <c r="C112" s="14">
        <f>VLOOKUP(A112,WN!$A$2:$F$2001,2,false)</f>
        <v>45446</v>
      </c>
      <c r="D112" s="13">
        <f>SUMIFS(WN!$F$2:$F$2001,WN!$A$2:$A$2001,A112)</f>
        <v>140</v>
      </c>
      <c r="E112" s="13">
        <f t="shared" si="1"/>
        <v>12</v>
      </c>
      <c r="F112" s="13" t="str">
        <f>VLOOKUP(B112,'Overall Analysis'!$A$3:$I$160,9,false)</f>
        <v>Basic Customer</v>
      </c>
      <c r="G112" s="13"/>
      <c r="H112" s="13"/>
      <c r="I112" s="13"/>
      <c r="J112" s="13"/>
      <c r="K112" s="13"/>
      <c r="L112" s="13"/>
      <c r="M112" s="13"/>
      <c r="N112" s="13"/>
      <c r="O112" s="13"/>
      <c r="P112" s="13"/>
      <c r="Q112" s="13"/>
      <c r="R112" s="13"/>
      <c r="S112" s="13"/>
      <c r="T112" s="13"/>
      <c r="U112" s="13"/>
      <c r="V112" s="13"/>
      <c r="W112" s="13"/>
      <c r="X112" s="13"/>
      <c r="Y112" s="13"/>
      <c r="Z112" s="13"/>
    </row>
    <row r="113">
      <c r="A113" s="13" t="str">
        <f>IFERROR(__xludf.DUMMYFUNCTION("""COMPUTED_VALUE"""),"ORDER1889")</f>
        <v>ORDER1889</v>
      </c>
      <c r="B113" s="13" t="str">
        <f>VLOOKUP(A113,WN!$A$2:$C$2001,3,false)</f>
        <v>CUST4675</v>
      </c>
      <c r="C113" s="14">
        <f>VLOOKUP(A113,WN!$A$2:$F$2001,2,false)</f>
        <v>45446</v>
      </c>
      <c r="D113" s="13">
        <f>SUMIFS(WN!$F$2:$F$2001,WN!$A$2:$A$2001,A113)</f>
        <v>70</v>
      </c>
      <c r="E113" s="13">
        <f t="shared" si="1"/>
        <v>12</v>
      </c>
      <c r="F113" s="13" t="str">
        <f>VLOOKUP(B113,'Overall Analysis'!$A$3:$I$160,9,false)</f>
        <v>Basic Customer</v>
      </c>
      <c r="G113" s="13"/>
      <c r="H113" s="13"/>
      <c r="I113" s="13"/>
      <c r="J113" s="13"/>
      <c r="K113" s="13"/>
      <c r="L113" s="13"/>
      <c r="M113" s="13"/>
      <c r="N113" s="13"/>
      <c r="O113" s="13"/>
      <c r="P113" s="13"/>
      <c r="Q113" s="13"/>
      <c r="R113" s="13"/>
      <c r="S113" s="13"/>
      <c r="T113" s="13"/>
      <c r="U113" s="13"/>
      <c r="V113" s="13"/>
      <c r="W113" s="13"/>
      <c r="X113" s="13"/>
      <c r="Y113" s="13"/>
      <c r="Z113" s="13"/>
    </row>
    <row r="114">
      <c r="A114" s="13" t="str">
        <f>IFERROR(__xludf.DUMMYFUNCTION("""COMPUTED_VALUE"""),"ORDER1888")</f>
        <v>ORDER1888</v>
      </c>
      <c r="B114" s="13" t="str">
        <f>VLOOKUP(A114,WN!$A$2:$C$2001,3,false)</f>
        <v>CUST1879</v>
      </c>
      <c r="C114" s="14">
        <f>VLOOKUP(A114,WN!$A$2:$F$2001,2,false)</f>
        <v>45446</v>
      </c>
      <c r="D114" s="13">
        <f>SUMIFS(WN!$F$2:$F$2001,WN!$A$2:$A$2001,A114)</f>
        <v>275</v>
      </c>
      <c r="E114" s="13">
        <f t="shared" si="1"/>
        <v>12</v>
      </c>
      <c r="F114" s="13" t="str">
        <f>VLOOKUP(B114,'Overall Analysis'!$A$3:$I$160,9,false)</f>
        <v>Basic Customer</v>
      </c>
      <c r="G114" s="13"/>
      <c r="H114" s="13"/>
      <c r="I114" s="13"/>
      <c r="J114" s="13"/>
      <c r="K114" s="13"/>
      <c r="L114" s="13"/>
      <c r="M114" s="13"/>
      <c r="N114" s="13"/>
      <c r="O114" s="13"/>
      <c r="P114" s="13"/>
      <c r="Q114" s="13"/>
      <c r="R114" s="13"/>
      <c r="S114" s="13"/>
      <c r="T114" s="13"/>
      <c r="U114" s="13"/>
      <c r="V114" s="13"/>
      <c r="W114" s="13"/>
      <c r="X114" s="13"/>
      <c r="Y114" s="13"/>
      <c r="Z114" s="13"/>
    </row>
    <row r="115">
      <c r="A115" s="13" t="str">
        <f>IFERROR(__xludf.DUMMYFUNCTION("""COMPUTED_VALUE"""),"ORDER1887")</f>
        <v>ORDER1887</v>
      </c>
      <c r="B115" s="13" t="str">
        <f>VLOOKUP(A115,WN!$A$2:$C$2001,3,false)</f>
        <v>CUST8951</v>
      </c>
      <c r="C115" s="14">
        <f>VLOOKUP(A115,WN!$A$2:$F$2001,2,false)</f>
        <v>45446</v>
      </c>
      <c r="D115" s="13">
        <f>SUMIFS(WN!$F$2:$F$2001,WN!$A$2:$A$2001,A115)</f>
        <v>40</v>
      </c>
      <c r="E115" s="13">
        <f t="shared" si="1"/>
        <v>12</v>
      </c>
      <c r="F115" s="13" t="str">
        <f>VLOOKUP(B115,'Overall Analysis'!$A$3:$I$160,9,false)</f>
        <v>Basic Customer</v>
      </c>
      <c r="G115" s="13"/>
      <c r="H115" s="13"/>
      <c r="I115" s="13"/>
      <c r="J115" s="13"/>
      <c r="K115" s="13"/>
      <c r="L115" s="13"/>
      <c r="M115" s="13"/>
      <c r="N115" s="13"/>
      <c r="O115" s="13"/>
      <c r="P115" s="13"/>
      <c r="Q115" s="13"/>
      <c r="R115" s="13"/>
      <c r="S115" s="13"/>
      <c r="T115" s="13"/>
      <c r="U115" s="13"/>
      <c r="V115" s="13"/>
      <c r="W115" s="13"/>
      <c r="X115" s="13"/>
      <c r="Y115" s="13"/>
      <c r="Z115" s="13"/>
    </row>
    <row r="116">
      <c r="A116" s="13" t="str">
        <f>IFERROR(__xludf.DUMMYFUNCTION("""COMPUTED_VALUE"""),"ORDER1886")</f>
        <v>ORDER1886</v>
      </c>
      <c r="B116" s="13" t="str">
        <f>VLOOKUP(A116,WN!$A$2:$C$2001,3,false)</f>
        <v>CUST1803</v>
      </c>
      <c r="C116" s="14">
        <f>VLOOKUP(A116,WN!$A$2:$F$2001,2,false)</f>
        <v>45446</v>
      </c>
      <c r="D116" s="13">
        <f>SUMIFS(WN!$F$2:$F$2001,WN!$A$2:$A$2001,A116)</f>
        <v>52.5</v>
      </c>
      <c r="E116" s="13">
        <f t="shared" si="1"/>
        <v>12</v>
      </c>
      <c r="F116" s="13" t="str">
        <f>VLOOKUP(B116,'Overall Analysis'!$A$3:$I$160,9,false)</f>
        <v>Basic Customer</v>
      </c>
      <c r="G116" s="13"/>
      <c r="H116" s="13"/>
      <c r="I116" s="13"/>
      <c r="J116" s="13"/>
      <c r="K116" s="13"/>
      <c r="L116" s="13"/>
      <c r="M116" s="13"/>
      <c r="N116" s="13"/>
      <c r="O116" s="13"/>
      <c r="P116" s="13"/>
      <c r="Q116" s="13"/>
      <c r="R116" s="13"/>
      <c r="S116" s="13"/>
      <c r="T116" s="13"/>
      <c r="U116" s="13"/>
      <c r="V116" s="13"/>
      <c r="W116" s="13"/>
      <c r="X116" s="13"/>
      <c r="Y116" s="13"/>
      <c r="Z116" s="13"/>
    </row>
    <row r="117">
      <c r="A117" s="13" t="str">
        <f>IFERROR(__xludf.DUMMYFUNCTION("""COMPUTED_VALUE"""),"ORDER1885")</f>
        <v>ORDER1885</v>
      </c>
      <c r="B117" s="13" t="str">
        <f>VLOOKUP(A117,WN!$A$2:$C$2001,3,false)</f>
        <v>CUST2970</v>
      </c>
      <c r="C117" s="14">
        <f>VLOOKUP(A117,WN!$A$2:$F$2001,2,false)</f>
        <v>45446</v>
      </c>
      <c r="D117" s="13">
        <f>SUMIFS(WN!$F$2:$F$2001,WN!$A$2:$A$2001,A117)</f>
        <v>370</v>
      </c>
      <c r="E117" s="13">
        <f t="shared" si="1"/>
        <v>12</v>
      </c>
      <c r="F117" s="13" t="str">
        <f>VLOOKUP(B117,'Overall Analysis'!$A$3:$I$160,9,false)</f>
        <v>Platinum Customer</v>
      </c>
      <c r="G117" s="13"/>
      <c r="H117" s="13"/>
      <c r="I117" s="13"/>
      <c r="J117" s="13"/>
      <c r="K117" s="13"/>
      <c r="L117" s="13"/>
      <c r="M117" s="13"/>
      <c r="N117" s="13"/>
      <c r="O117" s="13"/>
      <c r="P117" s="13"/>
      <c r="Q117" s="13"/>
      <c r="R117" s="13"/>
      <c r="S117" s="13"/>
      <c r="T117" s="13"/>
      <c r="U117" s="13"/>
      <c r="V117" s="13"/>
      <c r="W117" s="13"/>
      <c r="X117" s="13"/>
      <c r="Y117" s="13"/>
      <c r="Z117" s="13"/>
    </row>
    <row r="118">
      <c r="A118" s="13" t="str">
        <f>IFERROR(__xludf.DUMMYFUNCTION("""COMPUTED_VALUE"""),"ORDER1884")</f>
        <v>ORDER1884</v>
      </c>
      <c r="B118" s="13" t="str">
        <f>VLOOKUP(A118,WN!$A$2:$C$2001,3,false)</f>
        <v>CUST5349</v>
      </c>
      <c r="C118" s="14">
        <f>VLOOKUP(A118,WN!$A$2:$F$2001,2,false)</f>
        <v>45446</v>
      </c>
      <c r="D118" s="13">
        <f>SUMIFS(WN!$F$2:$F$2001,WN!$A$2:$A$2001,A118)</f>
        <v>97.5</v>
      </c>
      <c r="E118" s="13">
        <f t="shared" si="1"/>
        <v>12</v>
      </c>
      <c r="F118" s="13" t="str">
        <f>VLOOKUP(B118,'Overall Analysis'!$A$3:$I$160,9,false)</f>
        <v>Basic Customer</v>
      </c>
      <c r="G118" s="13"/>
      <c r="H118" s="13"/>
      <c r="I118" s="13"/>
      <c r="J118" s="13"/>
      <c r="K118" s="13"/>
      <c r="L118" s="13"/>
      <c r="M118" s="13"/>
      <c r="N118" s="13"/>
      <c r="O118" s="13"/>
      <c r="P118" s="13"/>
      <c r="Q118" s="13"/>
      <c r="R118" s="13"/>
      <c r="S118" s="13"/>
      <c r="T118" s="13"/>
      <c r="U118" s="13"/>
      <c r="V118" s="13"/>
      <c r="W118" s="13"/>
      <c r="X118" s="13"/>
      <c r="Y118" s="13"/>
      <c r="Z118" s="13"/>
    </row>
    <row r="119">
      <c r="A119" s="13" t="str">
        <f>IFERROR(__xludf.DUMMYFUNCTION("""COMPUTED_VALUE"""),"ORDER1883")</f>
        <v>ORDER1883</v>
      </c>
      <c r="B119" s="13" t="str">
        <f>VLOOKUP(A119,WN!$A$2:$C$2001,3,false)</f>
        <v>CUST1502</v>
      </c>
      <c r="C119" s="14">
        <f>VLOOKUP(A119,WN!$A$2:$F$2001,2,false)</f>
        <v>45446</v>
      </c>
      <c r="D119" s="13">
        <f>SUMIFS(WN!$F$2:$F$2001,WN!$A$2:$A$2001,A119)</f>
        <v>165</v>
      </c>
      <c r="E119" s="13">
        <f t="shared" si="1"/>
        <v>12</v>
      </c>
      <c r="F119" s="13" t="str">
        <f>VLOOKUP(B119,'Overall Analysis'!$A$3:$I$160,9,false)</f>
        <v>Basic Customer</v>
      </c>
      <c r="G119" s="13"/>
      <c r="H119" s="13"/>
      <c r="I119" s="13"/>
      <c r="J119" s="13"/>
      <c r="K119" s="13"/>
      <c r="L119" s="13"/>
      <c r="M119" s="13"/>
      <c r="N119" s="13"/>
      <c r="O119" s="13"/>
      <c r="P119" s="13"/>
      <c r="Q119" s="13"/>
      <c r="R119" s="13"/>
      <c r="S119" s="13"/>
      <c r="T119" s="13"/>
      <c r="U119" s="13"/>
      <c r="V119" s="13"/>
      <c r="W119" s="13"/>
      <c r="X119" s="13"/>
      <c r="Y119" s="13"/>
      <c r="Z119" s="13"/>
    </row>
    <row r="120">
      <c r="A120" s="13" t="str">
        <f>IFERROR(__xludf.DUMMYFUNCTION("""COMPUTED_VALUE"""),"ORDER1882")</f>
        <v>ORDER1882</v>
      </c>
      <c r="B120" s="13" t="str">
        <f>VLOOKUP(A120,WN!$A$2:$C$2001,3,false)</f>
        <v>CUST5670</v>
      </c>
      <c r="C120" s="14">
        <f>VLOOKUP(A120,WN!$A$2:$F$2001,2,false)</f>
        <v>45446</v>
      </c>
      <c r="D120" s="13">
        <f>SUMIFS(WN!$F$2:$F$2001,WN!$A$2:$A$2001,A120)</f>
        <v>70</v>
      </c>
      <c r="E120" s="13">
        <f t="shared" si="1"/>
        <v>12</v>
      </c>
      <c r="F120" s="13" t="str">
        <f>VLOOKUP(B120,'Overall Analysis'!$A$3:$I$160,9,false)</f>
        <v>Basic Customer</v>
      </c>
      <c r="G120" s="13"/>
      <c r="H120" s="13"/>
      <c r="I120" s="13"/>
      <c r="J120" s="13"/>
      <c r="K120" s="13"/>
      <c r="L120" s="13"/>
      <c r="M120" s="13"/>
      <c r="N120" s="13"/>
      <c r="O120" s="13"/>
      <c r="P120" s="13"/>
      <c r="Q120" s="13"/>
      <c r="R120" s="13"/>
      <c r="S120" s="13"/>
      <c r="T120" s="13"/>
      <c r="U120" s="13"/>
      <c r="V120" s="13"/>
      <c r="W120" s="13"/>
      <c r="X120" s="13"/>
      <c r="Y120" s="13"/>
      <c r="Z120" s="13"/>
    </row>
    <row r="121">
      <c r="A121" s="13" t="str">
        <f>IFERROR(__xludf.DUMMYFUNCTION("""COMPUTED_VALUE"""),"ORDER1881")</f>
        <v>ORDER1881</v>
      </c>
      <c r="B121" s="13" t="str">
        <f>VLOOKUP(A121,WN!$A$2:$C$2001,3,false)</f>
        <v>CUST2169</v>
      </c>
      <c r="C121" s="14">
        <f>VLOOKUP(A121,WN!$A$2:$F$2001,2,false)</f>
        <v>45446</v>
      </c>
      <c r="D121" s="13">
        <f>SUMIFS(WN!$F$2:$F$2001,WN!$A$2:$A$2001,A121)</f>
        <v>140</v>
      </c>
      <c r="E121" s="13">
        <f t="shared" si="1"/>
        <v>12</v>
      </c>
      <c r="F121" s="13" t="str">
        <f>VLOOKUP(B121,'Overall Analysis'!$A$3:$I$160,9,false)</f>
        <v>Basic Customer</v>
      </c>
      <c r="G121" s="13"/>
      <c r="H121" s="13"/>
      <c r="I121" s="13"/>
      <c r="J121" s="13"/>
      <c r="K121" s="13"/>
      <c r="L121" s="13"/>
      <c r="M121" s="13"/>
      <c r="N121" s="13"/>
      <c r="O121" s="13"/>
      <c r="P121" s="13"/>
      <c r="Q121" s="13"/>
      <c r="R121" s="13"/>
      <c r="S121" s="13"/>
      <c r="T121" s="13"/>
      <c r="U121" s="13"/>
      <c r="V121" s="13"/>
      <c r="W121" s="13"/>
      <c r="X121" s="13"/>
      <c r="Y121" s="13"/>
      <c r="Z121" s="13"/>
    </row>
    <row r="122">
      <c r="A122" s="13" t="str">
        <f>IFERROR(__xludf.DUMMYFUNCTION("""COMPUTED_VALUE"""),"ORDER1880")</f>
        <v>ORDER1880</v>
      </c>
      <c r="B122" s="13" t="str">
        <f>VLOOKUP(A122,WN!$A$2:$C$2001,3,false)</f>
        <v>CUST8909</v>
      </c>
      <c r="C122" s="14">
        <f>VLOOKUP(A122,WN!$A$2:$F$2001,2,false)</f>
        <v>45446</v>
      </c>
      <c r="D122" s="13">
        <f>SUMIFS(WN!$F$2:$F$2001,WN!$A$2:$A$2001,A122)</f>
        <v>80</v>
      </c>
      <c r="E122" s="13">
        <f t="shared" si="1"/>
        <v>12</v>
      </c>
      <c r="F122" s="13" t="str">
        <f>VLOOKUP(B122,'Overall Analysis'!$A$3:$I$160,9,false)</f>
        <v>Basic Customer</v>
      </c>
      <c r="G122" s="13"/>
      <c r="H122" s="13"/>
      <c r="I122" s="13"/>
      <c r="J122" s="13"/>
      <c r="K122" s="13"/>
      <c r="L122" s="13"/>
      <c r="M122" s="13"/>
      <c r="N122" s="13"/>
      <c r="O122" s="13"/>
      <c r="P122" s="13"/>
      <c r="Q122" s="13"/>
      <c r="R122" s="13"/>
      <c r="S122" s="13"/>
      <c r="T122" s="13"/>
      <c r="U122" s="13"/>
      <c r="V122" s="13"/>
      <c r="W122" s="13"/>
      <c r="X122" s="13"/>
      <c r="Y122" s="13"/>
      <c r="Z122" s="13"/>
    </row>
    <row r="123">
      <c r="A123" s="13" t="str">
        <f>IFERROR(__xludf.DUMMYFUNCTION("""COMPUTED_VALUE"""),"ORDER1879")</f>
        <v>ORDER1879</v>
      </c>
      <c r="B123" s="13" t="str">
        <f>VLOOKUP(A123,WN!$A$2:$C$2001,3,false)</f>
        <v>CUST8924</v>
      </c>
      <c r="C123" s="14">
        <f>VLOOKUP(A123,WN!$A$2:$F$2001,2,false)</f>
        <v>45446</v>
      </c>
      <c r="D123" s="13">
        <f>SUMIFS(WN!$F$2:$F$2001,WN!$A$2:$A$2001,A123)</f>
        <v>70</v>
      </c>
      <c r="E123" s="13">
        <f t="shared" si="1"/>
        <v>12</v>
      </c>
      <c r="F123" s="13" t="str">
        <f>VLOOKUP(B123,'Overall Analysis'!$A$3:$I$160,9,false)</f>
        <v>Basic Customer</v>
      </c>
      <c r="G123" s="13"/>
      <c r="H123" s="13"/>
      <c r="I123" s="13"/>
      <c r="J123" s="13"/>
      <c r="K123" s="13"/>
      <c r="L123" s="13"/>
      <c r="M123" s="13"/>
      <c r="N123" s="13"/>
      <c r="O123" s="13"/>
      <c r="P123" s="13"/>
      <c r="Q123" s="13"/>
      <c r="R123" s="13"/>
      <c r="S123" s="13"/>
      <c r="T123" s="13"/>
      <c r="U123" s="13"/>
      <c r="V123" s="13"/>
      <c r="W123" s="13"/>
      <c r="X123" s="13"/>
      <c r="Y123" s="13"/>
      <c r="Z123" s="13"/>
    </row>
    <row r="124">
      <c r="A124" s="13" t="str">
        <f>IFERROR(__xludf.DUMMYFUNCTION("""COMPUTED_VALUE"""),"ORDER1878")</f>
        <v>ORDER1878</v>
      </c>
      <c r="B124" s="13" t="str">
        <f>VLOOKUP(A124,WN!$A$2:$C$2001,3,false)</f>
        <v>CUST5670</v>
      </c>
      <c r="C124" s="14">
        <f>VLOOKUP(A124,WN!$A$2:$F$2001,2,false)</f>
        <v>45446</v>
      </c>
      <c r="D124" s="13">
        <f>SUMIFS(WN!$F$2:$F$2001,WN!$A$2:$A$2001,A124)</f>
        <v>400</v>
      </c>
      <c r="E124" s="13">
        <f t="shared" si="1"/>
        <v>12</v>
      </c>
      <c r="F124" s="13" t="str">
        <f>VLOOKUP(B124,'Overall Analysis'!$A$3:$I$160,9,false)</f>
        <v>Basic Customer</v>
      </c>
      <c r="G124" s="13"/>
      <c r="H124" s="13"/>
      <c r="I124" s="13"/>
      <c r="J124" s="13"/>
      <c r="K124" s="13"/>
      <c r="L124" s="13"/>
      <c r="M124" s="13"/>
      <c r="N124" s="13"/>
      <c r="O124" s="13"/>
      <c r="P124" s="13"/>
      <c r="Q124" s="13"/>
      <c r="R124" s="13"/>
      <c r="S124" s="13"/>
      <c r="T124" s="13"/>
      <c r="U124" s="13"/>
      <c r="V124" s="13"/>
      <c r="W124" s="13"/>
      <c r="X124" s="13"/>
      <c r="Y124" s="13"/>
      <c r="Z124" s="13"/>
    </row>
    <row r="125">
      <c r="A125" s="13" t="str">
        <f>IFERROR(__xludf.DUMMYFUNCTION("""COMPUTED_VALUE"""),"ORDER1877")</f>
        <v>ORDER1877</v>
      </c>
      <c r="B125" s="13" t="str">
        <f>VLOOKUP(A125,WN!$A$2:$C$2001,3,false)</f>
        <v>CUST8724</v>
      </c>
      <c r="C125" s="14">
        <f>VLOOKUP(A125,WN!$A$2:$F$2001,2,false)</f>
        <v>45445</v>
      </c>
      <c r="D125" s="13">
        <f>SUMIFS(WN!$F$2:$F$2001,WN!$A$2:$A$2001,A125)</f>
        <v>65</v>
      </c>
      <c r="E125" s="13">
        <f t="shared" si="1"/>
        <v>13</v>
      </c>
      <c r="F125" s="13" t="str">
        <f>VLOOKUP(B125,'Overall Analysis'!$A$3:$I$160,9,false)</f>
        <v>Basic Customer</v>
      </c>
      <c r="G125" s="13"/>
      <c r="H125" s="13"/>
      <c r="I125" s="13"/>
      <c r="J125" s="13"/>
      <c r="K125" s="13"/>
      <c r="L125" s="13"/>
      <c r="M125" s="13"/>
      <c r="N125" s="13"/>
      <c r="O125" s="13"/>
      <c r="P125" s="13"/>
      <c r="Q125" s="13"/>
      <c r="R125" s="13"/>
      <c r="S125" s="13"/>
      <c r="T125" s="13"/>
      <c r="U125" s="13"/>
      <c r="V125" s="13"/>
      <c r="W125" s="13"/>
      <c r="X125" s="13"/>
      <c r="Y125" s="13"/>
      <c r="Z125" s="13"/>
    </row>
    <row r="126">
      <c r="A126" s="13" t="str">
        <f>IFERROR(__xludf.DUMMYFUNCTION("""COMPUTED_VALUE"""),"ORDER1876")</f>
        <v>ORDER1876</v>
      </c>
      <c r="B126" s="13" t="str">
        <f>VLOOKUP(A126,WN!$A$2:$C$2001,3,false)</f>
        <v>CUST9148</v>
      </c>
      <c r="C126" s="14">
        <f>VLOOKUP(A126,WN!$A$2:$F$2001,2,false)</f>
        <v>45445</v>
      </c>
      <c r="D126" s="13">
        <f>SUMIFS(WN!$F$2:$F$2001,WN!$A$2:$A$2001,A126)</f>
        <v>65</v>
      </c>
      <c r="E126" s="13">
        <f t="shared" si="1"/>
        <v>13</v>
      </c>
      <c r="F126" s="13" t="str">
        <f>VLOOKUP(B126,'Overall Analysis'!$A$3:$I$160,9,false)</f>
        <v>Basic Customer</v>
      </c>
      <c r="G126" s="13"/>
      <c r="H126" s="13"/>
      <c r="I126" s="13"/>
      <c r="J126" s="13"/>
      <c r="K126" s="13"/>
      <c r="L126" s="13"/>
      <c r="M126" s="13"/>
      <c r="N126" s="13"/>
      <c r="O126" s="13"/>
      <c r="P126" s="13"/>
      <c r="Q126" s="13"/>
      <c r="R126" s="13"/>
      <c r="S126" s="13"/>
      <c r="T126" s="13"/>
      <c r="U126" s="13"/>
      <c r="V126" s="13"/>
      <c r="W126" s="13"/>
      <c r="X126" s="13"/>
      <c r="Y126" s="13"/>
      <c r="Z126" s="13"/>
    </row>
    <row r="127">
      <c r="A127" s="13" t="str">
        <f>IFERROR(__xludf.DUMMYFUNCTION("""COMPUTED_VALUE"""),"ORDER1875")</f>
        <v>ORDER1875</v>
      </c>
      <c r="B127" s="13" t="str">
        <f>VLOOKUP(A127,WN!$A$2:$C$2001,3,false)</f>
        <v>CUST6570</v>
      </c>
      <c r="C127" s="14">
        <f>VLOOKUP(A127,WN!$A$2:$F$2001,2,false)</f>
        <v>45445</v>
      </c>
      <c r="D127" s="13">
        <f>SUMIFS(WN!$F$2:$F$2001,WN!$A$2:$A$2001,A127)</f>
        <v>185</v>
      </c>
      <c r="E127" s="13">
        <f t="shared" si="1"/>
        <v>13</v>
      </c>
      <c r="F127" s="13" t="str">
        <f>VLOOKUP(B127,'Overall Analysis'!$A$3:$I$160,9,false)</f>
        <v>Basic Customer</v>
      </c>
      <c r="G127" s="13"/>
      <c r="H127" s="13"/>
      <c r="I127" s="13"/>
      <c r="J127" s="13"/>
      <c r="K127" s="13"/>
      <c r="L127" s="13"/>
      <c r="M127" s="13"/>
      <c r="N127" s="13"/>
      <c r="O127" s="13"/>
      <c r="P127" s="13"/>
      <c r="Q127" s="13"/>
      <c r="R127" s="13"/>
      <c r="S127" s="13"/>
      <c r="T127" s="13"/>
      <c r="U127" s="13"/>
      <c r="V127" s="13"/>
      <c r="W127" s="13"/>
      <c r="X127" s="13"/>
      <c r="Y127" s="13"/>
      <c r="Z127" s="13"/>
    </row>
    <row r="128">
      <c r="A128" s="13" t="str">
        <f>IFERROR(__xludf.DUMMYFUNCTION("""COMPUTED_VALUE"""),"ORDER1874")</f>
        <v>ORDER1874</v>
      </c>
      <c r="B128" s="13" t="str">
        <f>VLOOKUP(A128,WN!$A$2:$C$2001,3,false)</f>
        <v>CUST8924</v>
      </c>
      <c r="C128" s="14">
        <f>VLOOKUP(A128,WN!$A$2:$F$2001,2,false)</f>
        <v>45445</v>
      </c>
      <c r="D128" s="13">
        <f>SUMIFS(WN!$F$2:$F$2001,WN!$A$2:$A$2001,A128)</f>
        <v>120</v>
      </c>
      <c r="E128" s="13">
        <f t="shared" si="1"/>
        <v>13</v>
      </c>
      <c r="F128" s="13" t="str">
        <f>VLOOKUP(B128,'Overall Analysis'!$A$3:$I$160,9,false)</f>
        <v>Basic Customer</v>
      </c>
      <c r="G128" s="13"/>
      <c r="H128" s="13"/>
      <c r="I128" s="13"/>
      <c r="J128" s="13"/>
      <c r="K128" s="13"/>
      <c r="L128" s="13"/>
      <c r="M128" s="13"/>
      <c r="N128" s="13"/>
      <c r="O128" s="13"/>
      <c r="P128" s="13"/>
      <c r="Q128" s="13"/>
      <c r="R128" s="13"/>
      <c r="S128" s="13"/>
      <c r="T128" s="13"/>
      <c r="U128" s="13"/>
      <c r="V128" s="13"/>
      <c r="W128" s="13"/>
      <c r="X128" s="13"/>
      <c r="Y128" s="13"/>
      <c r="Z128" s="13"/>
    </row>
    <row r="129">
      <c r="A129" s="13" t="str">
        <f>IFERROR(__xludf.DUMMYFUNCTION("""COMPUTED_VALUE"""),"ORDER1873")</f>
        <v>ORDER1873</v>
      </c>
      <c r="B129" s="13" t="str">
        <f>VLOOKUP(A129,WN!$A$2:$C$2001,3,false)</f>
        <v>CUST2527</v>
      </c>
      <c r="C129" s="14">
        <f>VLOOKUP(A129,WN!$A$2:$F$2001,2,false)</f>
        <v>45445</v>
      </c>
      <c r="D129" s="13">
        <f>SUMIFS(WN!$F$2:$F$2001,WN!$A$2:$A$2001,A129)</f>
        <v>105</v>
      </c>
      <c r="E129" s="13">
        <f t="shared" si="1"/>
        <v>13</v>
      </c>
      <c r="F129" s="13" t="str">
        <f>VLOOKUP(B129,'Overall Analysis'!$A$3:$I$160,9,false)</f>
        <v>Basic Customer</v>
      </c>
      <c r="G129" s="13"/>
      <c r="H129" s="13"/>
      <c r="I129" s="13"/>
      <c r="J129" s="13"/>
      <c r="K129" s="13"/>
      <c r="L129" s="13"/>
      <c r="M129" s="13"/>
      <c r="N129" s="13"/>
      <c r="O129" s="13"/>
      <c r="P129" s="13"/>
      <c r="Q129" s="13"/>
      <c r="R129" s="13"/>
      <c r="S129" s="13"/>
      <c r="T129" s="13"/>
      <c r="U129" s="13"/>
      <c r="V129" s="13"/>
      <c r="W129" s="13"/>
      <c r="X129" s="13"/>
      <c r="Y129" s="13"/>
      <c r="Z129" s="13"/>
    </row>
    <row r="130">
      <c r="A130" s="13" t="str">
        <f>IFERROR(__xludf.DUMMYFUNCTION("""COMPUTED_VALUE"""),"ORDER1872")</f>
        <v>ORDER1872</v>
      </c>
      <c r="B130" s="13" t="str">
        <f>VLOOKUP(A130,WN!$A$2:$C$2001,3,false)</f>
        <v>CUST6228</v>
      </c>
      <c r="C130" s="14">
        <f>VLOOKUP(A130,WN!$A$2:$F$2001,2,false)</f>
        <v>45445</v>
      </c>
      <c r="D130" s="13">
        <f>SUMIFS(WN!$F$2:$F$2001,WN!$A$2:$A$2001,A130)</f>
        <v>70</v>
      </c>
      <c r="E130" s="13">
        <f t="shared" si="1"/>
        <v>13</v>
      </c>
      <c r="F130" s="13" t="str">
        <f>VLOOKUP(B130,'Overall Analysis'!$A$3:$I$160,9,false)</f>
        <v>Basic Customer</v>
      </c>
      <c r="G130" s="13"/>
      <c r="H130" s="13"/>
      <c r="I130" s="13"/>
      <c r="J130" s="13"/>
      <c r="K130" s="13"/>
      <c r="L130" s="13"/>
      <c r="M130" s="13"/>
      <c r="N130" s="13"/>
      <c r="O130" s="13"/>
      <c r="P130" s="13"/>
      <c r="Q130" s="13"/>
      <c r="R130" s="13"/>
      <c r="S130" s="13"/>
      <c r="T130" s="13"/>
      <c r="U130" s="13"/>
      <c r="V130" s="13"/>
      <c r="W130" s="13"/>
      <c r="X130" s="13"/>
      <c r="Y130" s="13"/>
      <c r="Z130" s="13"/>
    </row>
    <row r="131">
      <c r="A131" s="13" t="str">
        <f>IFERROR(__xludf.DUMMYFUNCTION("""COMPUTED_VALUE"""),"ORDER1871")</f>
        <v>ORDER1871</v>
      </c>
      <c r="B131" s="13" t="str">
        <f>VLOOKUP(A131,WN!$A$2:$C$2001,3,false)</f>
        <v>CUST2982</v>
      </c>
      <c r="C131" s="14">
        <f>VLOOKUP(A131,WN!$A$2:$F$2001,2,false)</f>
        <v>45445</v>
      </c>
      <c r="D131" s="13">
        <f>SUMIFS(WN!$F$2:$F$2001,WN!$A$2:$A$2001,A131)</f>
        <v>190</v>
      </c>
      <c r="E131" s="13">
        <f t="shared" si="1"/>
        <v>13</v>
      </c>
      <c r="F131" s="13" t="str">
        <f>VLOOKUP(B131,'Overall Analysis'!$A$3:$I$160,9,false)</f>
        <v>Basic Customer</v>
      </c>
      <c r="G131" s="13"/>
      <c r="H131" s="13"/>
      <c r="I131" s="13"/>
      <c r="J131" s="13"/>
      <c r="K131" s="13"/>
      <c r="L131" s="13"/>
      <c r="M131" s="13"/>
      <c r="N131" s="13"/>
      <c r="O131" s="13"/>
      <c r="P131" s="13"/>
      <c r="Q131" s="13"/>
      <c r="R131" s="13"/>
      <c r="S131" s="13"/>
      <c r="T131" s="13"/>
      <c r="U131" s="13"/>
      <c r="V131" s="13"/>
      <c r="W131" s="13"/>
      <c r="X131" s="13"/>
      <c r="Y131" s="13"/>
      <c r="Z131" s="13"/>
    </row>
    <row r="132">
      <c r="A132" s="13" t="str">
        <f>IFERROR(__xludf.DUMMYFUNCTION("""COMPUTED_VALUE"""),"ORDER1870")</f>
        <v>ORDER1870</v>
      </c>
      <c r="B132" s="13" t="str">
        <f>VLOOKUP(A132,WN!$A$2:$C$2001,3,false)</f>
        <v>CUST3392</v>
      </c>
      <c r="C132" s="14">
        <f>VLOOKUP(A132,WN!$A$2:$F$2001,2,false)</f>
        <v>45445</v>
      </c>
      <c r="D132" s="13">
        <f>SUMIFS(WN!$F$2:$F$2001,WN!$A$2:$A$2001,A132)</f>
        <v>80</v>
      </c>
      <c r="E132" s="13">
        <f t="shared" si="1"/>
        <v>13</v>
      </c>
      <c r="F132" s="13" t="str">
        <f>VLOOKUP(B132,'Overall Analysis'!$A$3:$I$160,9,false)</f>
        <v>Basic Customer</v>
      </c>
      <c r="G132" s="13"/>
      <c r="H132" s="13"/>
      <c r="I132" s="13"/>
      <c r="J132" s="13"/>
      <c r="K132" s="13"/>
      <c r="L132" s="13"/>
      <c r="M132" s="13"/>
      <c r="N132" s="13"/>
      <c r="O132" s="13"/>
      <c r="P132" s="13"/>
      <c r="Q132" s="13"/>
      <c r="R132" s="13"/>
      <c r="S132" s="13"/>
      <c r="T132" s="13"/>
      <c r="U132" s="13"/>
      <c r="V132" s="13"/>
      <c r="W132" s="13"/>
      <c r="X132" s="13"/>
      <c r="Y132" s="13"/>
      <c r="Z132" s="13"/>
    </row>
    <row r="133">
      <c r="A133" s="13" t="str">
        <f>IFERROR(__xludf.DUMMYFUNCTION("""COMPUTED_VALUE"""),"ORDER1869")</f>
        <v>ORDER1869</v>
      </c>
      <c r="B133" s="13" t="str">
        <f>VLOOKUP(A133,WN!$A$2:$C$2001,3,false)</f>
        <v>CUST3392</v>
      </c>
      <c r="C133" s="14">
        <f>VLOOKUP(A133,WN!$A$2:$F$2001,2,false)</f>
        <v>45445</v>
      </c>
      <c r="D133" s="13">
        <f>SUMIFS(WN!$F$2:$F$2001,WN!$A$2:$A$2001,A133)</f>
        <v>70</v>
      </c>
      <c r="E133" s="13">
        <f t="shared" si="1"/>
        <v>13</v>
      </c>
      <c r="F133" s="13" t="str">
        <f>VLOOKUP(B133,'Overall Analysis'!$A$3:$I$160,9,false)</f>
        <v>Basic Customer</v>
      </c>
      <c r="G133" s="13"/>
      <c r="H133" s="13"/>
      <c r="I133" s="13"/>
      <c r="J133" s="13"/>
      <c r="K133" s="13"/>
      <c r="L133" s="13"/>
      <c r="M133" s="13"/>
      <c r="N133" s="13"/>
      <c r="O133" s="13"/>
      <c r="P133" s="13"/>
      <c r="Q133" s="13"/>
      <c r="R133" s="13"/>
      <c r="S133" s="13"/>
      <c r="T133" s="13"/>
      <c r="U133" s="13"/>
      <c r="V133" s="13"/>
      <c r="W133" s="13"/>
      <c r="X133" s="13"/>
      <c r="Y133" s="13"/>
      <c r="Z133" s="13"/>
    </row>
    <row r="134">
      <c r="A134" s="13" t="str">
        <f>IFERROR(__xludf.DUMMYFUNCTION("""COMPUTED_VALUE"""),"ORDER1868")</f>
        <v>ORDER1868</v>
      </c>
      <c r="B134" s="13" t="str">
        <f>VLOOKUP(A134,WN!$A$2:$C$2001,3,false)</f>
        <v>CUST8924</v>
      </c>
      <c r="C134" s="14">
        <f>VLOOKUP(A134,WN!$A$2:$F$2001,2,false)</f>
        <v>45445</v>
      </c>
      <c r="D134" s="13">
        <f>SUMIFS(WN!$F$2:$F$2001,WN!$A$2:$A$2001,A134)</f>
        <v>200</v>
      </c>
      <c r="E134" s="13">
        <f t="shared" si="1"/>
        <v>13</v>
      </c>
      <c r="F134" s="13" t="str">
        <f>VLOOKUP(B134,'Overall Analysis'!$A$3:$I$160,9,false)</f>
        <v>Basic Customer</v>
      </c>
      <c r="G134" s="13"/>
      <c r="H134" s="13"/>
      <c r="I134" s="13"/>
      <c r="J134" s="13"/>
      <c r="K134" s="13"/>
      <c r="L134" s="13"/>
      <c r="M134" s="13"/>
      <c r="N134" s="13"/>
      <c r="O134" s="13"/>
      <c r="P134" s="13"/>
      <c r="Q134" s="13"/>
      <c r="R134" s="13"/>
      <c r="S134" s="13"/>
      <c r="T134" s="13"/>
      <c r="U134" s="13"/>
      <c r="V134" s="13"/>
      <c r="W134" s="13"/>
      <c r="X134" s="13"/>
      <c r="Y134" s="13"/>
      <c r="Z134" s="13"/>
    </row>
    <row r="135">
      <c r="A135" s="13" t="str">
        <f>IFERROR(__xludf.DUMMYFUNCTION("""COMPUTED_VALUE"""),"ORDER1867")</f>
        <v>ORDER1867</v>
      </c>
      <c r="B135" s="13" t="str">
        <f>VLOOKUP(A135,WN!$A$2:$C$2001,3,false)</f>
        <v>CUST8951</v>
      </c>
      <c r="C135" s="14">
        <f>VLOOKUP(A135,WN!$A$2:$F$2001,2,false)</f>
        <v>45445</v>
      </c>
      <c r="D135" s="13">
        <f>SUMIFS(WN!$F$2:$F$2001,WN!$A$2:$A$2001,A135)</f>
        <v>40</v>
      </c>
      <c r="E135" s="13">
        <f t="shared" si="1"/>
        <v>13</v>
      </c>
      <c r="F135" s="13" t="str">
        <f>VLOOKUP(B135,'Overall Analysis'!$A$3:$I$160,9,false)</f>
        <v>Basic Customer</v>
      </c>
      <c r="G135" s="13"/>
      <c r="H135" s="13"/>
      <c r="I135" s="13"/>
      <c r="J135" s="13"/>
      <c r="K135" s="13"/>
      <c r="L135" s="13"/>
      <c r="M135" s="13"/>
      <c r="N135" s="13"/>
      <c r="O135" s="13"/>
      <c r="P135" s="13"/>
      <c r="Q135" s="13"/>
      <c r="R135" s="13"/>
      <c r="S135" s="13"/>
      <c r="T135" s="13"/>
      <c r="U135" s="13"/>
      <c r="V135" s="13"/>
      <c r="W135" s="13"/>
      <c r="X135" s="13"/>
      <c r="Y135" s="13"/>
      <c r="Z135" s="13"/>
    </row>
    <row r="136">
      <c r="A136" s="13" t="str">
        <f>IFERROR(__xludf.DUMMYFUNCTION("""COMPUTED_VALUE"""),"ORDER1866")</f>
        <v>ORDER1866</v>
      </c>
      <c r="B136" s="13" t="str">
        <f>VLOOKUP(A136,WN!$A$2:$C$2001,3,false)</f>
        <v>CUST8724</v>
      </c>
      <c r="C136" s="14">
        <f>VLOOKUP(A136,WN!$A$2:$F$2001,2,false)</f>
        <v>45445</v>
      </c>
      <c r="D136" s="13">
        <f>SUMIFS(WN!$F$2:$F$2001,WN!$A$2:$A$2001,A136)</f>
        <v>52.5</v>
      </c>
      <c r="E136" s="13">
        <f t="shared" si="1"/>
        <v>13</v>
      </c>
      <c r="F136" s="13" t="str">
        <f>VLOOKUP(B136,'Overall Analysis'!$A$3:$I$160,9,false)</f>
        <v>Basic Customer</v>
      </c>
      <c r="G136" s="13"/>
      <c r="H136" s="13"/>
      <c r="I136" s="13"/>
      <c r="J136" s="13"/>
      <c r="K136" s="13"/>
      <c r="L136" s="13"/>
      <c r="M136" s="13"/>
      <c r="N136" s="13"/>
      <c r="O136" s="13"/>
      <c r="P136" s="13"/>
      <c r="Q136" s="13"/>
      <c r="R136" s="13"/>
      <c r="S136" s="13"/>
      <c r="T136" s="13"/>
      <c r="U136" s="13"/>
      <c r="V136" s="13"/>
      <c r="W136" s="13"/>
      <c r="X136" s="13"/>
      <c r="Y136" s="13"/>
      <c r="Z136" s="13"/>
    </row>
    <row r="137">
      <c r="A137" s="13" t="str">
        <f>IFERROR(__xludf.DUMMYFUNCTION("""COMPUTED_VALUE"""),"ORDER1865")</f>
        <v>ORDER1865</v>
      </c>
      <c r="B137" s="13" t="str">
        <f>VLOOKUP(A137,WN!$A$2:$C$2001,3,false)</f>
        <v>CUST2124</v>
      </c>
      <c r="C137" s="14">
        <f>VLOOKUP(A137,WN!$A$2:$F$2001,2,false)</f>
        <v>45445</v>
      </c>
      <c r="D137" s="13">
        <f>SUMIFS(WN!$F$2:$F$2001,WN!$A$2:$A$2001,A137)</f>
        <v>185</v>
      </c>
      <c r="E137" s="13">
        <f t="shared" si="1"/>
        <v>13</v>
      </c>
      <c r="F137" s="13" t="str">
        <f>VLOOKUP(B137,'Overall Analysis'!$A$3:$I$160,9,false)</f>
        <v>Basic Customer</v>
      </c>
      <c r="G137" s="13"/>
      <c r="H137" s="13"/>
      <c r="I137" s="13"/>
      <c r="J137" s="13"/>
      <c r="K137" s="13"/>
      <c r="L137" s="13"/>
      <c r="M137" s="13"/>
      <c r="N137" s="13"/>
      <c r="O137" s="13"/>
      <c r="P137" s="13"/>
      <c r="Q137" s="13"/>
      <c r="R137" s="13"/>
      <c r="S137" s="13"/>
      <c r="T137" s="13"/>
      <c r="U137" s="13"/>
      <c r="V137" s="13"/>
      <c r="W137" s="13"/>
      <c r="X137" s="13"/>
      <c r="Y137" s="13"/>
      <c r="Z137" s="13"/>
    </row>
    <row r="138">
      <c r="A138" s="13" t="str">
        <f>IFERROR(__xludf.DUMMYFUNCTION("""COMPUTED_VALUE"""),"ORDER1864")</f>
        <v>ORDER1864</v>
      </c>
      <c r="B138" s="13" t="str">
        <f>VLOOKUP(A138,WN!$A$2:$C$2001,3,false)</f>
        <v>CUST7461</v>
      </c>
      <c r="C138" s="14">
        <f>VLOOKUP(A138,WN!$A$2:$F$2001,2,false)</f>
        <v>45445</v>
      </c>
      <c r="D138" s="13">
        <f>SUMIFS(WN!$F$2:$F$2001,WN!$A$2:$A$2001,A138)</f>
        <v>97.5</v>
      </c>
      <c r="E138" s="13">
        <f t="shared" si="1"/>
        <v>13</v>
      </c>
      <c r="F138" s="13" t="str">
        <f>VLOOKUP(B138,'Overall Analysis'!$A$3:$I$160,9,false)</f>
        <v>Basic Customer</v>
      </c>
      <c r="G138" s="13"/>
      <c r="H138" s="13"/>
      <c r="I138" s="13"/>
      <c r="J138" s="13"/>
      <c r="K138" s="13"/>
      <c r="L138" s="13"/>
      <c r="M138" s="13"/>
      <c r="N138" s="13"/>
      <c r="O138" s="13"/>
      <c r="P138" s="13"/>
      <c r="Q138" s="13"/>
      <c r="R138" s="13"/>
      <c r="S138" s="13"/>
      <c r="T138" s="13"/>
      <c r="U138" s="13"/>
      <c r="V138" s="13"/>
      <c r="W138" s="13"/>
      <c r="X138" s="13"/>
      <c r="Y138" s="13"/>
      <c r="Z138" s="13"/>
    </row>
    <row r="139">
      <c r="A139" s="13" t="str">
        <f>IFERROR(__xludf.DUMMYFUNCTION("""COMPUTED_VALUE"""),"ORDER1863")</f>
        <v>ORDER1863</v>
      </c>
      <c r="B139" s="13" t="str">
        <f>VLOOKUP(A139,WN!$A$2:$C$2001,3,false)</f>
        <v>CUST2970</v>
      </c>
      <c r="C139" s="14">
        <f>VLOOKUP(A139,WN!$A$2:$F$2001,2,false)</f>
        <v>45445</v>
      </c>
      <c r="D139" s="13">
        <f>SUMIFS(WN!$F$2:$F$2001,WN!$A$2:$A$2001,A139)</f>
        <v>165</v>
      </c>
      <c r="E139" s="13">
        <f t="shared" si="1"/>
        <v>13</v>
      </c>
      <c r="F139" s="13" t="str">
        <f>VLOOKUP(B139,'Overall Analysis'!$A$3:$I$160,9,false)</f>
        <v>Platinum Customer</v>
      </c>
      <c r="G139" s="13"/>
      <c r="H139" s="13"/>
      <c r="I139" s="13"/>
      <c r="J139" s="13"/>
      <c r="K139" s="13"/>
      <c r="L139" s="13"/>
      <c r="M139" s="13"/>
      <c r="N139" s="13"/>
      <c r="O139" s="13"/>
      <c r="P139" s="13"/>
      <c r="Q139" s="13"/>
      <c r="R139" s="13"/>
      <c r="S139" s="13"/>
      <c r="T139" s="13"/>
      <c r="U139" s="13"/>
      <c r="V139" s="13"/>
      <c r="W139" s="13"/>
      <c r="X139" s="13"/>
      <c r="Y139" s="13"/>
      <c r="Z139" s="13"/>
    </row>
    <row r="140">
      <c r="A140" s="13" t="str">
        <f>IFERROR(__xludf.DUMMYFUNCTION("""COMPUTED_VALUE"""),"ORDER1862")</f>
        <v>ORDER1862</v>
      </c>
      <c r="B140" s="13" t="str">
        <f>VLOOKUP(A140,WN!$A$2:$C$2001,3,false)</f>
        <v>CUST8355</v>
      </c>
      <c r="C140" s="14">
        <f>VLOOKUP(A140,WN!$A$2:$F$2001,2,false)</f>
        <v>45445</v>
      </c>
      <c r="D140" s="13">
        <f>SUMIFS(WN!$F$2:$F$2001,WN!$A$2:$A$2001,A140)</f>
        <v>70</v>
      </c>
      <c r="E140" s="13">
        <f t="shared" si="1"/>
        <v>13</v>
      </c>
      <c r="F140" s="13" t="str">
        <f>VLOOKUP(B140,'Overall Analysis'!$A$3:$I$160,9,false)</f>
        <v>Basic Customer</v>
      </c>
      <c r="G140" s="13"/>
      <c r="H140" s="13"/>
      <c r="I140" s="13"/>
      <c r="J140" s="13"/>
      <c r="K140" s="13"/>
      <c r="L140" s="13"/>
      <c r="M140" s="13"/>
      <c r="N140" s="13"/>
      <c r="O140" s="13"/>
      <c r="P140" s="13"/>
      <c r="Q140" s="13"/>
      <c r="R140" s="13"/>
      <c r="S140" s="13"/>
      <c r="T140" s="13"/>
      <c r="U140" s="13"/>
      <c r="V140" s="13"/>
      <c r="W140" s="13"/>
      <c r="X140" s="13"/>
      <c r="Y140" s="13"/>
      <c r="Z140" s="13"/>
    </row>
    <row r="141">
      <c r="A141" s="13" t="str">
        <f>IFERROR(__xludf.DUMMYFUNCTION("""COMPUTED_VALUE"""),"ORDER1861")</f>
        <v>ORDER1861</v>
      </c>
      <c r="B141" s="13" t="str">
        <f>VLOOKUP(A141,WN!$A$2:$C$2001,3,false)</f>
        <v>CUST8924</v>
      </c>
      <c r="C141" s="14">
        <f>VLOOKUP(A141,WN!$A$2:$F$2001,2,false)</f>
        <v>45444</v>
      </c>
      <c r="D141" s="13">
        <f>SUMIFS(WN!$F$2:$F$2001,WN!$A$2:$A$2001,A141)</f>
        <v>140</v>
      </c>
      <c r="E141" s="13">
        <f t="shared" si="1"/>
        <v>14</v>
      </c>
      <c r="F141" s="13" t="str">
        <f>VLOOKUP(B141,'Overall Analysis'!$A$3:$I$160,9,false)</f>
        <v>Basic Customer</v>
      </c>
      <c r="G141" s="13"/>
      <c r="H141" s="13"/>
      <c r="I141" s="13"/>
      <c r="J141" s="13"/>
      <c r="K141" s="13"/>
      <c r="L141" s="13"/>
      <c r="M141" s="13"/>
      <c r="N141" s="13"/>
      <c r="O141" s="13"/>
      <c r="P141" s="13"/>
      <c r="Q141" s="13"/>
      <c r="R141" s="13"/>
      <c r="S141" s="13"/>
      <c r="T141" s="13"/>
      <c r="U141" s="13"/>
      <c r="V141" s="13"/>
      <c r="W141" s="13"/>
      <c r="X141" s="13"/>
      <c r="Y141" s="13"/>
      <c r="Z141" s="13"/>
    </row>
    <row r="142">
      <c r="A142" s="13" t="str">
        <f>IFERROR(__xludf.DUMMYFUNCTION("""COMPUTED_VALUE"""),"ORDER1860")</f>
        <v>ORDER1860</v>
      </c>
      <c r="B142" s="13" t="str">
        <f>VLOOKUP(A142,WN!$A$2:$C$2001,3,false)</f>
        <v>CUST8924</v>
      </c>
      <c r="C142" s="14">
        <f>VLOOKUP(A142,WN!$A$2:$F$2001,2,false)</f>
        <v>45444</v>
      </c>
      <c r="D142" s="13">
        <f>SUMIFS(WN!$F$2:$F$2001,WN!$A$2:$A$2001,A142)</f>
        <v>80</v>
      </c>
      <c r="E142" s="13">
        <f t="shared" si="1"/>
        <v>14</v>
      </c>
      <c r="F142" s="13" t="str">
        <f>VLOOKUP(B142,'Overall Analysis'!$A$3:$I$160,9,false)</f>
        <v>Basic Customer</v>
      </c>
      <c r="G142" s="13"/>
      <c r="H142" s="13"/>
      <c r="I142" s="13"/>
      <c r="J142" s="13"/>
      <c r="K142" s="13"/>
      <c r="L142" s="13"/>
      <c r="M142" s="13"/>
      <c r="N142" s="13"/>
      <c r="O142" s="13"/>
      <c r="P142" s="13"/>
      <c r="Q142" s="13"/>
      <c r="R142" s="13"/>
      <c r="S142" s="13"/>
      <c r="T142" s="13"/>
      <c r="U142" s="13"/>
      <c r="V142" s="13"/>
      <c r="W142" s="13"/>
      <c r="X142" s="13"/>
      <c r="Y142" s="13"/>
      <c r="Z142" s="13"/>
    </row>
    <row r="143">
      <c r="A143" s="13" t="str">
        <f>IFERROR(__xludf.DUMMYFUNCTION("""COMPUTED_VALUE"""),"ORDER1859")</f>
        <v>ORDER1859</v>
      </c>
      <c r="B143" s="13" t="str">
        <f>VLOOKUP(A143,WN!$A$2:$C$2001,3,false)</f>
        <v>CUST6818</v>
      </c>
      <c r="C143" s="14">
        <f>VLOOKUP(A143,WN!$A$2:$F$2001,2,false)</f>
        <v>45444</v>
      </c>
      <c r="D143" s="13">
        <f>SUMIFS(WN!$F$2:$F$2001,WN!$A$2:$A$2001,A143)</f>
        <v>70</v>
      </c>
      <c r="E143" s="13">
        <f t="shared" si="1"/>
        <v>14</v>
      </c>
      <c r="F143" s="13" t="str">
        <f>VLOOKUP(B143,'Overall Analysis'!$A$3:$I$160,9,false)</f>
        <v>Basic Customer</v>
      </c>
      <c r="G143" s="13"/>
      <c r="H143" s="13"/>
      <c r="I143" s="13"/>
      <c r="J143" s="13"/>
      <c r="K143" s="13"/>
      <c r="L143" s="13"/>
      <c r="M143" s="13"/>
      <c r="N143" s="13"/>
      <c r="O143" s="13"/>
      <c r="P143" s="13"/>
      <c r="Q143" s="13"/>
      <c r="R143" s="13"/>
      <c r="S143" s="13"/>
      <c r="T143" s="13"/>
      <c r="U143" s="13"/>
      <c r="V143" s="13"/>
      <c r="W143" s="13"/>
      <c r="X143" s="13"/>
      <c r="Y143" s="13"/>
      <c r="Z143" s="13"/>
    </row>
    <row r="144">
      <c r="A144" s="13" t="str">
        <f>IFERROR(__xludf.DUMMYFUNCTION("""COMPUTED_VALUE"""),"ORDER1858")</f>
        <v>ORDER1858</v>
      </c>
      <c r="B144" s="13" t="str">
        <f>VLOOKUP(A144,WN!$A$2:$C$2001,3,false)</f>
        <v>CUST1509</v>
      </c>
      <c r="C144" s="14">
        <f>VLOOKUP(A144,WN!$A$2:$F$2001,2,false)</f>
        <v>45444</v>
      </c>
      <c r="D144" s="13">
        <f>SUMIFS(WN!$F$2:$F$2001,WN!$A$2:$A$2001,A144)</f>
        <v>275</v>
      </c>
      <c r="E144" s="13">
        <f t="shared" si="1"/>
        <v>14</v>
      </c>
      <c r="F144" s="13" t="str">
        <f>VLOOKUP(B144,'Overall Analysis'!$A$3:$I$160,9,false)</f>
        <v>Platinum Customer</v>
      </c>
      <c r="G144" s="13"/>
      <c r="H144" s="13"/>
      <c r="I144" s="13"/>
      <c r="J144" s="13"/>
      <c r="K144" s="13"/>
      <c r="L144" s="13"/>
      <c r="M144" s="13"/>
      <c r="N144" s="13"/>
      <c r="O144" s="13"/>
      <c r="P144" s="13"/>
      <c r="Q144" s="13"/>
      <c r="R144" s="13"/>
      <c r="S144" s="13"/>
      <c r="T144" s="13"/>
      <c r="U144" s="13"/>
      <c r="V144" s="13"/>
      <c r="W144" s="13"/>
      <c r="X144" s="13"/>
      <c r="Y144" s="13"/>
      <c r="Z144" s="13"/>
    </row>
    <row r="145">
      <c r="A145" s="13" t="str">
        <f>IFERROR(__xludf.DUMMYFUNCTION("""COMPUTED_VALUE"""),"ORDER1857")</f>
        <v>ORDER1857</v>
      </c>
      <c r="B145" s="13" t="str">
        <f>VLOOKUP(A145,WN!$A$2:$C$2001,3,false)</f>
        <v>CUST1960</v>
      </c>
      <c r="C145" s="14">
        <f>VLOOKUP(A145,WN!$A$2:$F$2001,2,false)</f>
        <v>45444</v>
      </c>
      <c r="D145" s="13">
        <f>SUMIFS(WN!$F$2:$F$2001,WN!$A$2:$A$2001,A145)</f>
        <v>40</v>
      </c>
      <c r="E145" s="13">
        <f t="shared" si="1"/>
        <v>14</v>
      </c>
      <c r="F145" s="13" t="str">
        <f>VLOOKUP(B145,'Overall Analysis'!$A$3:$I$160,9,false)</f>
        <v>Basic Customer</v>
      </c>
      <c r="G145" s="13"/>
      <c r="H145" s="13"/>
      <c r="I145" s="13"/>
      <c r="J145" s="13"/>
      <c r="K145" s="13"/>
      <c r="L145" s="13"/>
      <c r="M145" s="13"/>
      <c r="N145" s="13"/>
      <c r="O145" s="13"/>
      <c r="P145" s="13"/>
      <c r="Q145" s="13"/>
      <c r="R145" s="13"/>
      <c r="S145" s="13"/>
      <c r="T145" s="13"/>
      <c r="U145" s="13"/>
      <c r="V145" s="13"/>
      <c r="W145" s="13"/>
      <c r="X145" s="13"/>
      <c r="Y145" s="13"/>
      <c r="Z145" s="13"/>
    </row>
    <row r="146">
      <c r="A146" s="13" t="str">
        <f>IFERROR(__xludf.DUMMYFUNCTION("""COMPUTED_VALUE"""),"ORDER1856")</f>
        <v>ORDER1856</v>
      </c>
      <c r="B146" s="13" t="str">
        <f>VLOOKUP(A146,WN!$A$2:$C$2001,3,false)</f>
        <v>CUST6570</v>
      </c>
      <c r="C146" s="14">
        <f>VLOOKUP(A146,WN!$A$2:$F$2001,2,false)</f>
        <v>45444</v>
      </c>
      <c r="D146" s="13">
        <f>SUMIFS(WN!$F$2:$F$2001,WN!$A$2:$A$2001,A146)</f>
        <v>65</v>
      </c>
      <c r="E146" s="13">
        <f t="shared" si="1"/>
        <v>14</v>
      </c>
      <c r="F146" s="13" t="str">
        <f>VLOOKUP(B146,'Overall Analysis'!$A$3:$I$160,9,false)</f>
        <v>Basic Customer</v>
      </c>
      <c r="G146" s="13"/>
      <c r="H146" s="13"/>
      <c r="I146" s="13"/>
      <c r="J146" s="13"/>
      <c r="K146" s="13"/>
      <c r="L146" s="13"/>
      <c r="M146" s="13"/>
      <c r="N146" s="13"/>
      <c r="O146" s="13"/>
      <c r="P146" s="13"/>
      <c r="Q146" s="13"/>
      <c r="R146" s="13"/>
      <c r="S146" s="13"/>
      <c r="T146" s="13"/>
      <c r="U146" s="13"/>
      <c r="V146" s="13"/>
      <c r="W146" s="13"/>
      <c r="X146" s="13"/>
      <c r="Y146" s="13"/>
      <c r="Z146" s="13"/>
    </row>
    <row r="147">
      <c r="A147" s="13" t="str">
        <f>IFERROR(__xludf.DUMMYFUNCTION("""COMPUTED_VALUE"""),"ORDER1855")</f>
        <v>ORDER1855</v>
      </c>
      <c r="B147" s="13" t="str">
        <f>VLOOKUP(A147,WN!$A$2:$C$2001,3,false)</f>
        <v>CUST9409</v>
      </c>
      <c r="C147" s="14">
        <f>VLOOKUP(A147,WN!$A$2:$F$2001,2,false)</f>
        <v>45444</v>
      </c>
      <c r="D147" s="13">
        <f>SUMIFS(WN!$F$2:$F$2001,WN!$A$2:$A$2001,A147)</f>
        <v>310</v>
      </c>
      <c r="E147" s="13">
        <f t="shared" si="1"/>
        <v>14</v>
      </c>
      <c r="F147" s="13" t="str">
        <f>VLOOKUP(B147,'Overall Analysis'!$A$3:$I$160,9,false)</f>
        <v>Basic Customer</v>
      </c>
      <c r="G147" s="13"/>
      <c r="H147" s="13"/>
      <c r="I147" s="13"/>
      <c r="J147" s="13"/>
      <c r="K147" s="13"/>
      <c r="L147" s="13"/>
      <c r="M147" s="13"/>
      <c r="N147" s="13"/>
      <c r="O147" s="13"/>
      <c r="P147" s="13"/>
      <c r="Q147" s="13"/>
      <c r="R147" s="13"/>
      <c r="S147" s="13"/>
      <c r="T147" s="13"/>
      <c r="U147" s="13"/>
      <c r="V147" s="13"/>
      <c r="W147" s="13"/>
      <c r="X147" s="13"/>
      <c r="Y147" s="13"/>
      <c r="Z147" s="13"/>
    </row>
    <row r="148">
      <c r="A148" s="13" t="str">
        <f>IFERROR(__xludf.DUMMYFUNCTION("""COMPUTED_VALUE"""),"ORDER1854")</f>
        <v>ORDER1854</v>
      </c>
      <c r="B148" s="13" t="str">
        <f>VLOOKUP(A148,WN!$A$2:$C$2001,3,false)</f>
        <v>CUST8924</v>
      </c>
      <c r="C148" s="14">
        <f>VLOOKUP(A148,WN!$A$2:$F$2001,2,false)</f>
        <v>45444</v>
      </c>
      <c r="D148" s="13">
        <f>SUMIFS(WN!$F$2:$F$2001,WN!$A$2:$A$2001,A148)</f>
        <v>195</v>
      </c>
      <c r="E148" s="13">
        <f t="shared" si="1"/>
        <v>14</v>
      </c>
      <c r="F148" s="13" t="str">
        <f>VLOOKUP(B148,'Overall Analysis'!$A$3:$I$160,9,false)</f>
        <v>Basic Customer</v>
      </c>
      <c r="G148" s="13"/>
      <c r="H148" s="13"/>
      <c r="I148" s="13"/>
      <c r="J148" s="13"/>
      <c r="K148" s="13"/>
      <c r="L148" s="13"/>
      <c r="M148" s="13"/>
      <c r="N148" s="13"/>
      <c r="O148" s="13"/>
      <c r="P148" s="13"/>
      <c r="Q148" s="13"/>
      <c r="R148" s="13"/>
      <c r="S148" s="13"/>
      <c r="T148" s="13"/>
      <c r="U148" s="13"/>
      <c r="V148" s="13"/>
      <c r="W148" s="13"/>
      <c r="X148" s="13"/>
      <c r="Y148" s="13"/>
      <c r="Z148" s="13"/>
    </row>
    <row r="149">
      <c r="A149" s="13" t="str">
        <f>IFERROR(__xludf.DUMMYFUNCTION("""COMPUTED_VALUE"""),"ORDER1853")</f>
        <v>ORDER1853</v>
      </c>
      <c r="B149" s="13" t="str">
        <f>VLOOKUP(A149,WN!$A$2:$C$2001,3,false)</f>
        <v>CUST8616</v>
      </c>
      <c r="C149" s="14">
        <f>VLOOKUP(A149,WN!$A$2:$F$2001,2,false)</f>
        <v>45444</v>
      </c>
      <c r="D149" s="13">
        <f>SUMIFS(WN!$F$2:$F$2001,WN!$A$2:$A$2001,A149)</f>
        <v>105</v>
      </c>
      <c r="E149" s="13">
        <f t="shared" si="1"/>
        <v>14</v>
      </c>
      <c r="F149" s="13" t="str">
        <f>VLOOKUP(B149,'Overall Analysis'!$A$3:$I$160,9,false)</f>
        <v>Basic Customer</v>
      </c>
      <c r="G149" s="13"/>
      <c r="H149" s="13"/>
      <c r="I149" s="13"/>
      <c r="J149" s="13"/>
      <c r="K149" s="13"/>
      <c r="L149" s="13"/>
      <c r="M149" s="13"/>
      <c r="N149" s="13"/>
      <c r="O149" s="13"/>
      <c r="P149" s="13"/>
      <c r="Q149" s="13"/>
      <c r="R149" s="13"/>
      <c r="S149" s="13"/>
      <c r="T149" s="13"/>
      <c r="U149" s="13"/>
      <c r="V149" s="13"/>
      <c r="W149" s="13"/>
      <c r="X149" s="13"/>
      <c r="Y149" s="13"/>
      <c r="Z149" s="13"/>
    </row>
    <row r="150">
      <c r="A150" s="13" t="str">
        <f>IFERROR(__xludf.DUMMYFUNCTION("""COMPUTED_VALUE"""),"ORDER1852")</f>
        <v>ORDER1852</v>
      </c>
      <c r="B150" s="13" t="str">
        <f>VLOOKUP(A150,WN!$A$2:$C$2001,3,false)</f>
        <v>CUST6818</v>
      </c>
      <c r="C150" s="14">
        <f>VLOOKUP(A150,WN!$A$2:$F$2001,2,false)</f>
        <v>45444</v>
      </c>
      <c r="D150" s="13">
        <f>SUMIFS(WN!$F$2:$F$2001,WN!$A$2:$A$2001,A150)</f>
        <v>70</v>
      </c>
      <c r="E150" s="13">
        <f t="shared" si="1"/>
        <v>14</v>
      </c>
      <c r="F150" s="13" t="str">
        <f>VLOOKUP(B150,'Overall Analysis'!$A$3:$I$160,9,false)</f>
        <v>Basic Customer</v>
      </c>
      <c r="G150" s="13"/>
      <c r="H150" s="13"/>
      <c r="I150" s="13"/>
      <c r="J150" s="13"/>
      <c r="K150" s="13"/>
      <c r="L150" s="13"/>
      <c r="M150" s="13"/>
      <c r="N150" s="13"/>
      <c r="O150" s="13"/>
      <c r="P150" s="13"/>
      <c r="Q150" s="13"/>
      <c r="R150" s="13"/>
      <c r="S150" s="13"/>
      <c r="T150" s="13"/>
      <c r="U150" s="13"/>
      <c r="V150" s="13"/>
      <c r="W150" s="13"/>
      <c r="X150" s="13"/>
      <c r="Y150" s="13"/>
      <c r="Z150" s="13"/>
    </row>
    <row r="151">
      <c r="A151" s="13" t="str">
        <f>IFERROR(__xludf.DUMMYFUNCTION("""COMPUTED_VALUE"""),"ORDER1851")</f>
        <v>ORDER1851</v>
      </c>
      <c r="B151" s="13" t="str">
        <f>VLOOKUP(A151,WN!$A$2:$C$2001,3,false)</f>
        <v>CUST3384</v>
      </c>
      <c r="C151" s="14">
        <f>VLOOKUP(A151,WN!$A$2:$F$2001,2,false)</f>
        <v>45443</v>
      </c>
      <c r="D151" s="13">
        <f>SUMIFS(WN!$F$2:$F$2001,WN!$A$2:$A$2001,A151)</f>
        <v>230</v>
      </c>
      <c r="E151" s="13">
        <f t="shared" si="1"/>
        <v>15</v>
      </c>
      <c r="F151" s="13" t="str">
        <f>VLOOKUP(B151,'Overall Analysis'!$A$3:$I$160,9,false)</f>
        <v>Basic Customer</v>
      </c>
      <c r="G151" s="13"/>
      <c r="H151" s="13"/>
      <c r="I151" s="13"/>
      <c r="J151" s="13"/>
      <c r="K151" s="13"/>
      <c r="L151" s="13"/>
      <c r="M151" s="13"/>
      <c r="N151" s="13"/>
      <c r="O151" s="13"/>
      <c r="P151" s="13"/>
      <c r="Q151" s="13"/>
      <c r="R151" s="13"/>
      <c r="S151" s="13"/>
      <c r="T151" s="13"/>
      <c r="U151" s="13"/>
      <c r="V151" s="13"/>
      <c r="W151" s="13"/>
      <c r="X151" s="13"/>
      <c r="Y151" s="13"/>
      <c r="Z151" s="13"/>
    </row>
    <row r="152">
      <c r="A152" s="13" t="str">
        <f>IFERROR(__xludf.DUMMYFUNCTION("""COMPUTED_VALUE"""),"ORDER1850")</f>
        <v>ORDER1850</v>
      </c>
      <c r="B152" s="13" t="str">
        <f>VLOOKUP(A152,WN!$A$2:$C$2001,3,false)</f>
        <v>CUST2658</v>
      </c>
      <c r="C152" s="14">
        <f>VLOOKUP(A152,WN!$A$2:$F$2001,2,false)</f>
        <v>45443</v>
      </c>
      <c r="D152" s="13">
        <f>SUMIFS(WN!$F$2:$F$2001,WN!$A$2:$A$2001,A152)</f>
        <v>80</v>
      </c>
      <c r="E152" s="13">
        <f t="shared" si="1"/>
        <v>15</v>
      </c>
      <c r="F152" s="13" t="str">
        <f>VLOOKUP(B152,'Overall Analysis'!$A$3:$I$160,9,false)</f>
        <v>Basic Customer</v>
      </c>
      <c r="G152" s="13"/>
      <c r="H152" s="13"/>
      <c r="I152" s="13"/>
      <c r="J152" s="13"/>
      <c r="K152" s="13"/>
      <c r="L152" s="13"/>
      <c r="M152" s="13"/>
      <c r="N152" s="13"/>
      <c r="O152" s="13"/>
      <c r="P152" s="13"/>
      <c r="Q152" s="13"/>
      <c r="R152" s="13"/>
      <c r="S152" s="13"/>
      <c r="T152" s="13"/>
      <c r="U152" s="13"/>
      <c r="V152" s="13"/>
      <c r="W152" s="13"/>
      <c r="X152" s="13"/>
      <c r="Y152" s="13"/>
      <c r="Z152" s="13"/>
    </row>
    <row r="153">
      <c r="A153" s="13" t="str">
        <f>IFERROR(__xludf.DUMMYFUNCTION("""COMPUTED_VALUE"""),"ORDER1849")</f>
        <v>ORDER1849</v>
      </c>
      <c r="B153" s="13" t="str">
        <f>VLOOKUP(A153,WN!$A$2:$C$2001,3,false)</f>
        <v>CUST4675</v>
      </c>
      <c r="C153" s="14">
        <f>VLOOKUP(A153,WN!$A$2:$F$2001,2,false)</f>
        <v>45443</v>
      </c>
      <c r="D153" s="13">
        <f>SUMIFS(WN!$F$2:$F$2001,WN!$A$2:$A$2001,A153)</f>
        <v>100</v>
      </c>
      <c r="E153" s="13">
        <f t="shared" si="1"/>
        <v>15</v>
      </c>
      <c r="F153" s="13" t="str">
        <f>VLOOKUP(B153,'Overall Analysis'!$A$3:$I$160,9,false)</f>
        <v>Basic Customer</v>
      </c>
      <c r="G153" s="13"/>
      <c r="H153" s="13"/>
      <c r="I153" s="13"/>
      <c r="J153" s="13"/>
      <c r="K153" s="13"/>
      <c r="L153" s="13"/>
      <c r="M153" s="13"/>
      <c r="N153" s="13"/>
      <c r="O153" s="13"/>
      <c r="P153" s="13"/>
      <c r="Q153" s="13"/>
      <c r="R153" s="13"/>
      <c r="S153" s="13"/>
      <c r="T153" s="13"/>
      <c r="U153" s="13"/>
      <c r="V153" s="13"/>
      <c r="W153" s="13"/>
      <c r="X153" s="13"/>
      <c r="Y153" s="13"/>
      <c r="Z153" s="13"/>
    </row>
    <row r="154">
      <c r="A154" s="13" t="str">
        <f>IFERROR(__xludf.DUMMYFUNCTION("""COMPUTED_VALUE"""),"ORDER1848")</f>
        <v>ORDER1848</v>
      </c>
      <c r="B154" s="13" t="str">
        <f>VLOOKUP(A154,WN!$A$2:$C$2001,3,false)</f>
        <v>CUST8317</v>
      </c>
      <c r="C154" s="14">
        <f>VLOOKUP(A154,WN!$A$2:$F$2001,2,false)</f>
        <v>45443</v>
      </c>
      <c r="D154" s="13">
        <f>SUMIFS(WN!$F$2:$F$2001,WN!$A$2:$A$2001,A154)</f>
        <v>200</v>
      </c>
      <c r="E154" s="13">
        <f t="shared" si="1"/>
        <v>15</v>
      </c>
      <c r="F154" s="13" t="str">
        <f>VLOOKUP(B154,'Overall Analysis'!$A$3:$I$160,9,false)</f>
        <v>Basic Customer</v>
      </c>
      <c r="G154" s="13"/>
      <c r="H154" s="13"/>
      <c r="I154" s="13"/>
      <c r="J154" s="13"/>
      <c r="K154" s="13"/>
      <c r="L154" s="13"/>
      <c r="M154" s="13"/>
      <c r="N154" s="13"/>
      <c r="O154" s="13"/>
      <c r="P154" s="13"/>
      <c r="Q154" s="13"/>
      <c r="R154" s="13"/>
      <c r="S154" s="13"/>
      <c r="T154" s="13"/>
      <c r="U154" s="13"/>
      <c r="V154" s="13"/>
      <c r="W154" s="13"/>
      <c r="X154" s="13"/>
      <c r="Y154" s="13"/>
      <c r="Z154" s="13"/>
    </row>
    <row r="155">
      <c r="A155" s="13" t="str">
        <f>IFERROR(__xludf.DUMMYFUNCTION("""COMPUTED_VALUE"""),"ORDER1847")</f>
        <v>ORDER1847</v>
      </c>
      <c r="B155" s="13" t="str">
        <f>VLOOKUP(A155,WN!$A$2:$C$2001,3,false)</f>
        <v>CUST4271</v>
      </c>
      <c r="C155" s="14">
        <f>VLOOKUP(A155,WN!$A$2:$F$2001,2,false)</f>
        <v>45443</v>
      </c>
      <c r="D155" s="13">
        <f>SUMIFS(WN!$F$2:$F$2001,WN!$A$2:$A$2001,A155)</f>
        <v>40</v>
      </c>
      <c r="E155" s="13">
        <f t="shared" si="1"/>
        <v>15</v>
      </c>
      <c r="F155" s="13" t="str">
        <f>VLOOKUP(B155,'Overall Analysis'!$A$3:$I$160,9,false)</f>
        <v>Basic Customer</v>
      </c>
      <c r="G155" s="13"/>
      <c r="H155" s="13"/>
      <c r="I155" s="13"/>
      <c r="J155" s="13"/>
      <c r="K155" s="13"/>
      <c r="L155" s="13"/>
      <c r="M155" s="13"/>
      <c r="N155" s="13"/>
      <c r="O155" s="13"/>
      <c r="P155" s="13"/>
      <c r="Q155" s="13"/>
      <c r="R155" s="13"/>
      <c r="S155" s="13"/>
      <c r="T155" s="13"/>
      <c r="U155" s="13"/>
      <c r="V155" s="13"/>
      <c r="W155" s="13"/>
      <c r="X155" s="13"/>
      <c r="Y155" s="13"/>
      <c r="Z155" s="13"/>
    </row>
    <row r="156">
      <c r="A156" s="13" t="str">
        <f>IFERROR(__xludf.DUMMYFUNCTION("""COMPUTED_VALUE"""),"ORDER1846")</f>
        <v>ORDER1846</v>
      </c>
      <c r="B156" s="13" t="str">
        <f>VLOOKUP(A156,WN!$A$2:$C$2001,3,false)</f>
        <v>CUST6818</v>
      </c>
      <c r="C156" s="14">
        <f>VLOOKUP(A156,WN!$A$2:$F$2001,2,false)</f>
        <v>45443</v>
      </c>
      <c r="D156" s="13">
        <f>SUMIFS(WN!$F$2:$F$2001,WN!$A$2:$A$2001,A156)</f>
        <v>65</v>
      </c>
      <c r="E156" s="13">
        <f t="shared" si="1"/>
        <v>15</v>
      </c>
      <c r="F156" s="13" t="str">
        <f>VLOOKUP(B156,'Overall Analysis'!$A$3:$I$160,9,false)</f>
        <v>Basic Customer</v>
      </c>
      <c r="G156" s="13"/>
      <c r="H156" s="13"/>
      <c r="I156" s="13"/>
      <c r="J156" s="13"/>
      <c r="K156" s="13"/>
      <c r="L156" s="13"/>
      <c r="M156" s="13"/>
      <c r="N156" s="13"/>
      <c r="O156" s="13"/>
      <c r="P156" s="13"/>
      <c r="Q156" s="13"/>
      <c r="R156" s="13"/>
      <c r="S156" s="13"/>
      <c r="T156" s="13"/>
      <c r="U156" s="13"/>
      <c r="V156" s="13"/>
      <c r="W156" s="13"/>
      <c r="X156" s="13"/>
      <c r="Y156" s="13"/>
      <c r="Z156" s="13"/>
    </row>
    <row r="157">
      <c r="A157" s="13" t="str">
        <f>IFERROR(__xludf.DUMMYFUNCTION("""COMPUTED_VALUE"""),"ORDER1845")</f>
        <v>ORDER1845</v>
      </c>
      <c r="B157" s="13" t="str">
        <f>VLOOKUP(A157,WN!$A$2:$C$2001,3,false)</f>
        <v>CUST8616</v>
      </c>
      <c r="C157" s="14">
        <f>VLOOKUP(A157,WN!$A$2:$F$2001,2,false)</f>
        <v>45443</v>
      </c>
      <c r="D157" s="13">
        <f>SUMIFS(WN!$F$2:$F$2001,WN!$A$2:$A$2001,A157)</f>
        <v>185</v>
      </c>
      <c r="E157" s="13">
        <f t="shared" si="1"/>
        <v>15</v>
      </c>
      <c r="F157" s="13" t="str">
        <f>VLOOKUP(B157,'Overall Analysis'!$A$3:$I$160,9,false)</f>
        <v>Basic Customer</v>
      </c>
      <c r="G157" s="13"/>
      <c r="H157" s="13"/>
      <c r="I157" s="13"/>
      <c r="J157" s="13"/>
      <c r="K157" s="13"/>
      <c r="L157" s="13"/>
      <c r="M157" s="13"/>
      <c r="N157" s="13"/>
      <c r="O157" s="13"/>
      <c r="P157" s="13"/>
      <c r="Q157" s="13"/>
      <c r="R157" s="13"/>
      <c r="S157" s="13"/>
      <c r="T157" s="13"/>
      <c r="U157" s="13"/>
      <c r="V157" s="13"/>
      <c r="W157" s="13"/>
      <c r="X157" s="13"/>
      <c r="Y157" s="13"/>
      <c r="Z157" s="13"/>
    </row>
    <row r="158">
      <c r="A158" s="13" t="str">
        <f>IFERROR(__xludf.DUMMYFUNCTION("""COMPUTED_VALUE"""),"ORDER1844")</f>
        <v>ORDER1844</v>
      </c>
      <c r="B158" s="13" t="str">
        <f>VLOOKUP(A158,WN!$A$2:$C$2001,3,false)</f>
        <v>CUST8552</v>
      </c>
      <c r="C158" s="14">
        <f>VLOOKUP(A158,WN!$A$2:$F$2001,2,false)</f>
        <v>45443</v>
      </c>
      <c r="D158" s="13">
        <f>SUMIFS(WN!$F$2:$F$2001,WN!$A$2:$A$2001,A158)</f>
        <v>97.5</v>
      </c>
      <c r="E158" s="13">
        <f t="shared" si="1"/>
        <v>15</v>
      </c>
      <c r="F158" s="13" t="str">
        <f>VLOOKUP(B158,'Overall Analysis'!$A$3:$I$160,9,false)</f>
        <v>Basic Customer</v>
      </c>
      <c r="G158" s="13"/>
      <c r="H158" s="13"/>
      <c r="I158" s="13"/>
      <c r="J158" s="13"/>
      <c r="K158" s="13"/>
      <c r="L158" s="13"/>
      <c r="M158" s="13"/>
      <c r="N158" s="13"/>
      <c r="O158" s="13"/>
      <c r="P158" s="13"/>
      <c r="Q158" s="13"/>
      <c r="R158" s="13"/>
      <c r="S158" s="13"/>
      <c r="T158" s="13"/>
      <c r="U158" s="13"/>
      <c r="V158" s="13"/>
      <c r="W158" s="13"/>
      <c r="X158" s="13"/>
      <c r="Y158" s="13"/>
      <c r="Z158" s="13"/>
    </row>
    <row r="159">
      <c r="A159" s="13" t="str">
        <f>IFERROR(__xludf.DUMMYFUNCTION("""COMPUTED_VALUE"""),"ORDER1843")</f>
        <v>ORDER1843</v>
      </c>
      <c r="B159" s="13" t="str">
        <f>VLOOKUP(A159,WN!$A$2:$C$2001,3,false)</f>
        <v>CUST8814</v>
      </c>
      <c r="C159" s="14">
        <f>VLOOKUP(A159,WN!$A$2:$F$2001,2,false)</f>
        <v>45443</v>
      </c>
      <c r="D159" s="13">
        <f>SUMIFS(WN!$F$2:$F$2001,WN!$A$2:$A$2001,A159)</f>
        <v>105</v>
      </c>
      <c r="E159" s="13">
        <f t="shared" si="1"/>
        <v>15</v>
      </c>
      <c r="F159" s="13" t="str">
        <f>VLOOKUP(B159,'Overall Analysis'!$A$3:$I$160,9,false)</f>
        <v>Platinum Customer</v>
      </c>
      <c r="G159" s="13"/>
      <c r="H159" s="13"/>
      <c r="I159" s="13"/>
      <c r="J159" s="13"/>
      <c r="K159" s="13"/>
      <c r="L159" s="13"/>
      <c r="M159" s="13"/>
      <c r="N159" s="13"/>
      <c r="O159" s="13"/>
      <c r="P159" s="13"/>
      <c r="Q159" s="13"/>
      <c r="R159" s="13"/>
      <c r="S159" s="13"/>
      <c r="T159" s="13"/>
      <c r="U159" s="13"/>
      <c r="V159" s="13"/>
      <c r="W159" s="13"/>
      <c r="X159" s="13"/>
      <c r="Y159" s="13"/>
      <c r="Z159" s="13"/>
    </row>
    <row r="160">
      <c r="A160" s="13" t="str">
        <f>IFERROR(__xludf.DUMMYFUNCTION("""COMPUTED_VALUE"""),"ORDER1842")</f>
        <v>ORDER1842</v>
      </c>
      <c r="B160" s="13" t="str">
        <f>VLOOKUP(A160,WN!$A$2:$C$2001,3,false)</f>
        <v>CUST6818</v>
      </c>
      <c r="C160" s="14">
        <f>VLOOKUP(A160,WN!$A$2:$F$2001,2,false)</f>
        <v>45443</v>
      </c>
      <c r="D160" s="13">
        <f>SUMIFS(WN!$F$2:$F$2001,WN!$A$2:$A$2001,A160)</f>
        <v>70</v>
      </c>
      <c r="E160" s="13">
        <f t="shared" si="1"/>
        <v>15</v>
      </c>
      <c r="F160" s="13" t="str">
        <f>VLOOKUP(B160,'Overall Analysis'!$A$3:$I$160,9,false)</f>
        <v>Basic Customer</v>
      </c>
      <c r="G160" s="13"/>
      <c r="H160" s="13"/>
      <c r="I160" s="13"/>
      <c r="J160" s="13"/>
      <c r="K160" s="13"/>
      <c r="L160" s="13"/>
      <c r="M160" s="13"/>
      <c r="N160" s="13"/>
      <c r="O160" s="13"/>
      <c r="P160" s="13"/>
      <c r="Q160" s="13"/>
      <c r="R160" s="13"/>
      <c r="S160" s="13"/>
      <c r="T160" s="13"/>
      <c r="U160" s="13"/>
      <c r="V160" s="13"/>
      <c r="W160" s="13"/>
      <c r="X160" s="13"/>
      <c r="Y160" s="13"/>
      <c r="Z160" s="13"/>
    </row>
    <row r="161">
      <c r="A161" s="13" t="str">
        <f>IFERROR(__xludf.DUMMYFUNCTION("""COMPUTED_VALUE"""),"ORDER1841")</f>
        <v>ORDER1841</v>
      </c>
      <c r="B161" s="13" t="str">
        <f>VLOOKUP(A161,WN!$A$2:$C$2001,3,false)</f>
        <v>CUST6818</v>
      </c>
      <c r="C161" s="14">
        <f>VLOOKUP(A161,WN!$A$2:$F$2001,2,false)</f>
        <v>45443</v>
      </c>
      <c r="D161" s="13">
        <f>SUMIFS(WN!$F$2:$F$2001,WN!$A$2:$A$2001,A161)</f>
        <v>230</v>
      </c>
      <c r="E161" s="13">
        <f t="shared" si="1"/>
        <v>15</v>
      </c>
      <c r="F161" s="13" t="str">
        <f>VLOOKUP(B161,'Overall Analysis'!$A$3:$I$160,9,false)</f>
        <v>Basic Customer</v>
      </c>
      <c r="G161" s="13"/>
      <c r="H161" s="13"/>
      <c r="I161" s="13"/>
      <c r="J161" s="13"/>
      <c r="K161" s="13"/>
      <c r="L161" s="13"/>
      <c r="M161" s="13"/>
      <c r="N161" s="13"/>
      <c r="O161" s="13"/>
      <c r="P161" s="13"/>
      <c r="Q161" s="13"/>
      <c r="R161" s="13"/>
      <c r="S161" s="13"/>
      <c r="T161" s="13"/>
      <c r="U161" s="13"/>
      <c r="V161" s="13"/>
      <c r="W161" s="13"/>
      <c r="X161" s="13"/>
      <c r="Y161" s="13"/>
      <c r="Z161" s="13"/>
    </row>
    <row r="162">
      <c r="A162" s="13" t="str">
        <f>IFERROR(__xludf.DUMMYFUNCTION("""COMPUTED_VALUE"""),"ORDER1840")</f>
        <v>ORDER1840</v>
      </c>
      <c r="B162" s="13" t="str">
        <f>VLOOKUP(A162,WN!$A$2:$C$2001,3,false)</f>
        <v>CUST8355</v>
      </c>
      <c r="C162" s="14">
        <f>VLOOKUP(A162,WN!$A$2:$F$2001,2,false)</f>
        <v>45443</v>
      </c>
      <c r="D162" s="13">
        <f>SUMIFS(WN!$F$2:$F$2001,WN!$A$2:$A$2001,A162)</f>
        <v>80</v>
      </c>
      <c r="E162" s="13">
        <f t="shared" si="1"/>
        <v>15</v>
      </c>
      <c r="F162" s="13" t="str">
        <f>VLOOKUP(B162,'Overall Analysis'!$A$3:$I$160,9,false)</f>
        <v>Basic Customer</v>
      </c>
      <c r="G162" s="13"/>
      <c r="H162" s="13"/>
      <c r="I162" s="13"/>
      <c r="J162" s="13"/>
      <c r="K162" s="13"/>
      <c r="L162" s="13"/>
      <c r="M162" s="13"/>
      <c r="N162" s="13"/>
      <c r="O162" s="13"/>
      <c r="P162" s="13"/>
      <c r="Q162" s="13"/>
      <c r="R162" s="13"/>
      <c r="S162" s="13"/>
      <c r="T162" s="13"/>
      <c r="U162" s="13"/>
      <c r="V162" s="13"/>
      <c r="W162" s="13"/>
      <c r="X162" s="13"/>
      <c r="Y162" s="13"/>
      <c r="Z162" s="13"/>
    </row>
    <row r="163">
      <c r="A163" s="13" t="str">
        <f>IFERROR(__xludf.DUMMYFUNCTION("""COMPUTED_VALUE"""),"ORDER1839")</f>
        <v>ORDER1839</v>
      </c>
      <c r="B163" s="13" t="str">
        <f>VLOOKUP(A163,WN!$A$2:$C$2001,3,false)</f>
        <v>CUST9276</v>
      </c>
      <c r="C163" s="14">
        <f>VLOOKUP(A163,WN!$A$2:$F$2001,2,false)</f>
        <v>45443</v>
      </c>
      <c r="D163" s="13">
        <f>SUMIFS(WN!$F$2:$F$2001,WN!$A$2:$A$2001,A163)</f>
        <v>70</v>
      </c>
      <c r="E163" s="13">
        <f t="shared" si="1"/>
        <v>15</v>
      </c>
      <c r="F163" s="13" t="str">
        <f>VLOOKUP(B163,'Overall Analysis'!$A$3:$I$160,9,false)</f>
        <v>Basic Customer</v>
      </c>
      <c r="G163" s="13"/>
      <c r="H163" s="13"/>
      <c r="I163" s="13"/>
      <c r="J163" s="13"/>
      <c r="K163" s="13"/>
      <c r="L163" s="13"/>
      <c r="M163" s="13"/>
      <c r="N163" s="13"/>
      <c r="O163" s="13"/>
      <c r="P163" s="13"/>
      <c r="Q163" s="13"/>
      <c r="R163" s="13"/>
      <c r="S163" s="13"/>
      <c r="T163" s="13"/>
      <c r="U163" s="13"/>
      <c r="V163" s="13"/>
      <c r="W163" s="13"/>
      <c r="X163" s="13"/>
      <c r="Y163" s="13"/>
      <c r="Z163" s="13"/>
    </row>
    <row r="164">
      <c r="A164" s="13" t="str">
        <f>IFERROR(__xludf.DUMMYFUNCTION("""COMPUTED_VALUE"""),"ORDER1838")</f>
        <v>ORDER1838</v>
      </c>
      <c r="B164" s="13" t="str">
        <f>VLOOKUP(A164,WN!$A$2:$C$2001,3,false)</f>
        <v>CUST2970</v>
      </c>
      <c r="C164" s="14">
        <f>VLOOKUP(A164,WN!$A$2:$F$2001,2,false)</f>
        <v>45443</v>
      </c>
      <c r="D164" s="13">
        <f>SUMIFS(WN!$F$2:$F$2001,WN!$A$2:$A$2001,A164)</f>
        <v>200</v>
      </c>
      <c r="E164" s="13">
        <f t="shared" si="1"/>
        <v>15</v>
      </c>
      <c r="F164" s="13" t="str">
        <f>VLOOKUP(B164,'Overall Analysis'!$A$3:$I$160,9,false)</f>
        <v>Platinum Customer</v>
      </c>
      <c r="G164" s="13"/>
      <c r="H164" s="13"/>
      <c r="I164" s="13"/>
      <c r="J164" s="13"/>
      <c r="K164" s="13"/>
      <c r="L164" s="13"/>
      <c r="M164" s="13"/>
      <c r="N164" s="13"/>
      <c r="O164" s="13"/>
      <c r="P164" s="13"/>
      <c r="Q164" s="13"/>
      <c r="R164" s="13"/>
      <c r="S164" s="13"/>
      <c r="T164" s="13"/>
      <c r="U164" s="13"/>
      <c r="V164" s="13"/>
      <c r="W164" s="13"/>
      <c r="X164" s="13"/>
      <c r="Y164" s="13"/>
      <c r="Z164" s="13"/>
    </row>
    <row r="165">
      <c r="A165" s="13" t="str">
        <f>IFERROR(__xludf.DUMMYFUNCTION("""COMPUTED_VALUE"""),"ORDER1837")</f>
        <v>ORDER1837</v>
      </c>
      <c r="B165" s="13" t="str">
        <f>VLOOKUP(A165,WN!$A$2:$C$2001,3,false)</f>
        <v>CUST9482</v>
      </c>
      <c r="C165" s="14">
        <f>VLOOKUP(A165,WN!$A$2:$F$2001,2,false)</f>
        <v>45443</v>
      </c>
      <c r="D165" s="13">
        <f>SUMIFS(WN!$F$2:$F$2001,WN!$A$2:$A$2001,A165)</f>
        <v>65</v>
      </c>
      <c r="E165" s="13">
        <f t="shared" si="1"/>
        <v>15</v>
      </c>
      <c r="F165" s="13" t="str">
        <f>VLOOKUP(B165,'Overall Analysis'!$A$3:$I$160,9,false)</f>
        <v>Basic Customer</v>
      </c>
      <c r="G165" s="13"/>
      <c r="H165" s="13"/>
      <c r="I165" s="13"/>
      <c r="J165" s="13"/>
      <c r="K165" s="13"/>
      <c r="L165" s="13"/>
      <c r="M165" s="13"/>
      <c r="N165" s="13"/>
      <c r="O165" s="13"/>
      <c r="P165" s="13"/>
      <c r="Q165" s="13"/>
      <c r="R165" s="13"/>
      <c r="S165" s="13"/>
      <c r="T165" s="13"/>
      <c r="U165" s="13"/>
      <c r="V165" s="13"/>
      <c r="W165" s="13"/>
      <c r="X165" s="13"/>
      <c r="Y165" s="13"/>
      <c r="Z165" s="13"/>
    </row>
    <row r="166">
      <c r="A166" s="13" t="str">
        <f>IFERROR(__xludf.DUMMYFUNCTION("""COMPUTED_VALUE"""),"ORDER1836")</f>
        <v>ORDER1836</v>
      </c>
      <c r="B166" s="13" t="str">
        <f>VLOOKUP(A166,WN!$A$2:$C$2001,3,false)</f>
        <v>CUST4275</v>
      </c>
      <c r="C166" s="14">
        <f>VLOOKUP(A166,WN!$A$2:$F$2001,2,false)</f>
        <v>45443</v>
      </c>
      <c r="D166" s="13">
        <f>SUMIFS(WN!$F$2:$F$2001,WN!$A$2:$A$2001,A166)</f>
        <v>105</v>
      </c>
      <c r="E166" s="13">
        <f t="shared" si="1"/>
        <v>15</v>
      </c>
      <c r="F166" s="13" t="str">
        <f>VLOOKUP(B166,'Overall Analysis'!$A$3:$I$160,9,false)</f>
        <v>Basic Customer</v>
      </c>
      <c r="G166" s="13"/>
      <c r="H166" s="13"/>
      <c r="I166" s="13"/>
      <c r="J166" s="13"/>
      <c r="K166" s="13"/>
      <c r="L166" s="13"/>
      <c r="M166" s="13"/>
      <c r="N166" s="13"/>
      <c r="O166" s="13"/>
      <c r="P166" s="13"/>
      <c r="Q166" s="13"/>
      <c r="R166" s="13"/>
      <c r="S166" s="13"/>
      <c r="T166" s="13"/>
      <c r="U166" s="13"/>
      <c r="V166" s="13"/>
      <c r="W166" s="13"/>
      <c r="X166" s="13"/>
      <c r="Y166" s="13"/>
      <c r="Z166" s="13"/>
    </row>
    <row r="167">
      <c r="A167" s="13" t="str">
        <f>IFERROR(__xludf.DUMMYFUNCTION("""COMPUTED_VALUE"""),"ORDER1835")</f>
        <v>ORDER1835</v>
      </c>
      <c r="B167" s="13" t="str">
        <f>VLOOKUP(A167,WN!$A$2:$C$2001,3,false)</f>
        <v>CUST4371</v>
      </c>
      <c r="C167" s="14">
        <f>VLOOKUP(A167,WN!$A$2:$F$2001,2,false)</f>
        <v>45443</v>
      </c>
      <c r="D167" s="13">
        <f>SUMIFS(WN!$F$2:$F$2001,WN!$A$2:$A$2001,A167)</f>
        <v>310</v>
      </c>
      <c r="E167" s="13">
        <f t="shared" si="1"/>
        <v>15</v>
      </c>
      <c r="F167" s="13" t="str">
        <f>VLOOKUP(B167,'Overall Analysis'!$A$3:$I$160,9,false)</f>
        <v>Basic Customer</v>
      </c>
      <c r="G167" s="13"/>
      <c r="H167" s="13"/>
      <c r="I167" s="13"/>
      <c r="J167" s="13"/>
      <c r="K167" s="13"/>
      <c r="L167" s="13"/>
      <c r="M167" s="13"/>
      <c r="N167" s="13"/>
      <c r="O167" s="13"/>
      <c r="P167" s="13"/>
      <c r="Q167" s="13"/>
      <c r="R167" s="13"/>
      <c r="S167" s="13"/>
      <c r="T167" s="13"/>
      <c r="U167" s="13"/>
      <c r="V167" s="13"/>
      <c r="W167" s="13"/>
      <c r="X167" s="13"/>
      <c r="Y167" s="13"/>
      <c r="Z167" s="13"/>
    </row>
    <row r="168">
      <c r="A168" s="13" t="str">
        <f>IFERROR(__xludf.DUMMYFUNCTION("""COMPUTED_VALUE"""),"ORDER1834")</f>
        <v>ORDER1834</v>
      </c>
      <c r="B168" s="13" t="str">
        <f>VLOOKUP(A168,WN!$A$2:$C$2001,3,false)</f>
        <v>CUST7921</v>
      </c>
      <c r="C168" s="14">
        <f>VLOOKUP(A168,WN!$A$2:$F$2001,2,false)</f>
        <v>45443</v>
      </c>
      <c r="D168" s="13">
        <f>SUMIFS(WN!$F$2:$F$2001,WN!$A$2:$A$2001,A168)</f>
        <v>97.5</v>
      </c>
      <c r="E168" s="13">
        <f t="shared" si="1"/>
        <v>15</v>
      </c>
      <c r="F168" s="13" t="str">
        <f>VLOOKUP(B168,'Overall Analysis'!$A$3:$I$160,9,false)</f>
        <v>Basic Customer</v>
      </c>
      <c r="G168" s="13"/>
      <c r="H168" s="13"/>
      <c r="I168" s="13"/>
      <c r="J168" s="13"/>
      <c r="K168" s="13"/>
      <c r="L168" s="13"/>
      <c r="M168" s="13"/>
      <c r="N168" s="13"/>
      <c r="O168" s="13"/>
      <c r="P168" s="13"/>
      <c r="Q168" s="13"/>
      <c r="R168" s="13"/>
      <c r="S168" s="13"/>
      <c r="T168" s="13"/>
      <c r="U168" s="13"/>
      <c r="V168" s="13"/>
      <c r="W168" s="13"/>
      <c r="X168" s="13"/>
      <c r="Y168" s="13"/>
      <c r="Z168" s="13"/>
    </row>
    <row r="169">
      <c r="A169" s="13" t="str">
        <f>IFERROR(__xludf.DUMMYFUNCTION("""COMPUTED_VALUE"""),"ORDER1833")</f>
        <v>ORDER1833</v>
      </c>
      <c r="B169" s="13" t="str">
        <f>VLOOKUP(A169,WN!$A$2:$C$2001,3,false)</f>
        <v>CUST7043</v>
      </c>
      <c r="C169" s="14">
        <f>VLOOKUP(A169,WN!$A$2:$F$2001,2,false)</f>
        <v>45443</v>
      </c>
      <c r="D169" s="13">
        <f>SUMIFS(WN!$F$2:$F$2001,WN!$A$2:$A$2001,A169)</f>
        <v>165</v>
      </c>
      <c r="E169" s="13">
        <f t="shared" si="1"/>
        <v>15</v>
      </c>
      <c r="F169" s="13" t="str">
        <f>VLOOKUP(B169,'Overall Analysis'!$A$3:$I$160,9,false)</f>
        <v>Basic Customer</v>
      </c>
      <c r="G169" s="13"/>
      <c r="H169" s="13"/>
      <c r="I169" s="13"/>
      <c r="J169" s="13"/>
      <c r="K169" s="13"/>
      <c r="L169" s="13"/>
      <c r="M169" s="13"/>
      <c r="N169" s="13"/>
      <c r="O169" s="13"/>
      <c r="P169" s="13"/>
      <c r="Q169" s="13"/>
      <c r="R169" s="13"/>
      <c r="S169" s="13"/>
      <c r="T169" s="13"/>
      <c r="U169" s="13"/>
      <c r="V169" s="13"/>
      <c r="W169" s="13"/>
      <c r="X169" s="13"/>
      <c r="Y169" s="13"/>
      <c r="Z169" s="13"/>
    </row>
    <row r="170">
      <c r="A170" s="13" t="str">
        <f>IFERROR(__xludf.DUMMYFUNCTION("""COMPUTED_VALUE"""),"ORDER1832")</f>
        <v>ORDER1832</v>
      </c>
      <c r="B170" s="13" t="str">
        <f>VLOOKUP(A170,WN!$A$2:$C$2001,3,false)</f>
        <v>CUST3384</v>
      </c>
      <c r="C170" s="14">
        <f>VLOOKUP(A170,WN!$A$2:$F$2001,2,false)</f>
        <v>45442</v>
      </c>
      <c r="D170" s="13">
        <f>SUMIFS(WN!$F$2:$F$2001,WN!$A$2:$A$2001,A170)</f>
        <v>70</v>
      </c>
      <c r="E170" s="13">
        <f t="shared" si="1"/>
        <v>16</v>
      </c>
      <c r="F170" s="13" t="str">
        <f>VLOOKUP(B170,'Overall Analysis'!$A$3:$I$160,9,false)</f>
        <v>Basic Customer</v>
      </c>
      <c r="G170" s="13"/>
      <c r="H170" s="13"/>
      <c r="I170" s="13"/>
      <c r="J170" s="13"/>
      <c r="K170" s="13"/>
      <c r="L170" s="13"/>
      <c r="M170" s="13"/>
      <c r="N170" s="13"/>
      <c r="O170" s="13"/>
      <c r="P170" s="13"/>
      <c r="Q170" s="13"/>
      <c r="R170" s="13"/>
      <c r="S170" s="13"/>
      <c r="T170" s="13"/>
      <c r="U170" s="13"/>
      <c r="V170" s="13"/>
      <c r="W170" s="13"/>
      <c r="X170" s="13"/>
      <c r="Y170" s="13"/>
      <c r="Z170" s="13"/>
    </row>
    <row r="171">
      <c r="A171" s="13" t="str">
        <f>IFERROR(__xludf.DUMMYFUNCTION("""COMPUTED_VALUE"""),"ORDER1831")</f>
        <v>ORDER1831</v>
      </c>
      <c r="B171" s="13" t="str">
        <f>VLOOKUP(A171,WN!$A$2:$C$2001,3,false)</f>
        <v>CUST2658</v>
      </c>
      <c r="C171" s="14">
        <f>VLOOKUP(A171,WN!$A$2:$F$2001,2,false)</f>
        <v>45442</v>
      </c>
      <c r="D171" s="13">
        <f>SUMIFS(WN!$F$2:$F$2001,WN!$A$2:$A$2001,A171)</f>
        <v>140</v>
      </c>
      <c r="E171" s="13">
        <f t="shared" si="1"/>
        <v>16</v>
      </c>
      <c r="F171" s="13" t="str">
        <f>VLOOKUP(B171,'Overall Analysis'!$A$3:$I$160,9,false)</f>
        <v>Basic Customer</v>
      </c>
      <c r="G171" s="13"/>
      <c r="H171" s="13"/>
      <c r="I171" s="13"/>
      <c r="J171" s="13"/>
      <c r="K171" s="13"/>
      <c r="L171" s="13"/>
      <c r="M171" s="13"/>
      <c r="N171" s="13"/>
      <c r="O171" s="13"/>
      <c r="P171" s="13"/>
      <c r="Q171" s="13"/>
      <c r="R171" s="13"/>
      <c r="S171" s="13"/>
      <c r="T171" s="13"/>
      <c r="U171" s="13"/>
      <c r="V171" s="13"/>
      <c r="W171" s="13"/>
      <c r="X171" s="13"/>
      <c r="Y171" s="13"/>
      <c r="Z171" s="13"/>
    </row>
    <row r="172">
      <c r="A172" s="13" t="str">
        <f>IFERROR(__xludf.DUMMYFUNCTION("""COMPUTED_VALUE"""),"ORDER1830")</f>
        <v>ORDER1830</v>
      </c>
      <c r="B172" s="13" t="str">
        <f>VLOOKUP(A172,WN!$A$2:$C$2001,3,false)</f>
        <v>CUST4675</v>
      </c>
      <c r="C172" s="14">
        <f>VLOOKUP(A172,WN!$A$2:$F$2001,2,false)</f>
        <v>45442</v>
      </c>
      <c r="D172" s="13">
        <f>SUMIFS(WN!$F$2:$F$2001,WN!$A$2:$A$2001,A172)</f>
        <v>80</v>
      </c>
      <c r="E172" s="13">
        <f t="shared" si="1"/>
        <v>16</v>
      </c>
      <c r="F172" s="13" t="str">
        <f>VLOOKUP(B172,'Overall Analysis'!$A$3:$I$160,9,false)</f>
        <v>Basic Customer</v>
      </c>
      <c r="G172" s="13"/>
      <c r="H172" s="13"/>
      <c r="I172" s="13"/>
      <c r="J172" s="13"/>
      <c r="K172" s="13"/>
      <c r="L172" s="13"/>
      <c r="M172" s="13"/>
      <c r="N172" s="13"/>
      <c r="O172" s="13"/>
      <c r="P172" s="13"/>
      <c r="Q172" s="13"/>
      <c r="R172" s="13"/>
      <c r="S172" s="13"/>
      <c r="T172" s="13"/>
      <c r="U172" s="13"/>
      <c r="V172" s="13"/>
      <c r="W172" s="13"/>
      <c r="X172" s="13"/>
      <c r="Y172" s="13"/>
      <c r="Z172" s="13"/>
    </row>
    <row r="173">
      <c r="A173" s="13" t="str">
        <f>IFERROR(__xludf.DUMMYFUNCTION("""COMPUTED_VALUE"""),"ORDER1829")</f>
        <v>ORDER1829</v>
      </c>
      <c r="B173" s="13" t="str">
        <f>VLOOKUP(A173,WN!$A$2:$C$2001,3,false)</f>
        <v>CUST7043</v>
      </c>
      <c r="C173" s="14">
        <f>VLOOKUP(A173,WN!$A$2:$F$2001,2,false)</f>
        <v>45442</v>
      </c>
      <c r="D173" s="13">
        <f>SUMIFS(WN!$F$2:$F$2001,WN!$A$2:$A$2001,A173)</f>
        <v>70</v>
      </c>
      <c r="E173" s="13">
        <f t="shared" si="1"/>
        <v>16</v>
      </c>
      <c r="F173" s="13" t="str">
        <f>VLOOKUP(B173,'Overall Analysis'!$A$3:$I$160,9,false)</f>
        <v>Basic Customer</v>
      </c>
      <c r="G173" s="13"/>
      <c r="H173" s="13"/>
      <c r="I173" s="13"/>
      <c r="J173" s="13"/>
      <c r="K173" s="13"/>
      <c r="L173" s="13"/>
      <c r="M173" s="13"/>
      <c r="N173" s="13"/>
      <c r="O173" s="13"/>
      <c r="P173" s="13"/>
      <c r="Q173" s="13"/>
      <c r="R173" s="13"/>
      <c r="S173" s="13"/>
      <c r="T173" s="13"/>
      <c r="U173" s="13"/>
      <c r="V173" s="13"/>
      <c r="W173" s="13"/>
      <c r="X173" s="13"/>
      <c r="Y173" s="13"/>
      <c r="Z173" s="13"/>
    </row>
    <row r="174">
      <c r="A174" s="13" t="str">
        <f>IFERROR(__xludf.DUMMYFUNCTION("""COMPUTED_VALUE"""),"ORDER1828")</f>
        <v>ORDER1828</v>
      </c>
      <c r="B174" s="13" t="str">
        <f>VLOOKUP(A174,WN!$A$2:$C$2001,3,false)</f>
        <v>CUST4485</v>
      </c>
      <c r="C174" s="14">
        <f>VLOOKUP(A174,WN!$A$2:$F$2001,2,false)</f>
        <v>45442</v>
      </c>
      <c r="D174" s="13">
        <f>SUMIFS(WN!$F$2:$F$2001,WN!$A$2:$A$2001,A174)</f>
        <v>200</v>
      </c>
      <c r="E174" s="13">
        <f t="shared" si="1"/>
        <v>16</v>
      </c>
      <c r="F174" s="13" t="str">
        <f>VLOOKUP(B174,'Overall Analysis'!$A$3:$I$160,9,false)</f>
        <v>Basic Customer</v>
      </c>
      <c r="G174" s="13"/>
      <c r="H174" s="13"/>
      <c r="I174" s="13"/>
      <c r="J174" s="13"/>
      <c r="K174" s="13"/>
      <c r="L174" s="13"/>
      <c r="M174" s="13"/>
      <c r="N174" s="13"/>
      <c r="O174" s="13"/>
      <c r="P174" s="13"/>
      <c r="Q174" s="13"/>
      <c r="R174" s="13"/>
      <c r="S174" s="13"/>
      <c r="T174" s="13"/>
      <c r="U174" s="13"/>
      <c r="V174" s="13"/>
      <c r="W174" s="13"/>
      <c r="X174" s="13"/>
      <c r="Y174" s="13"/>
      <c r="Z174" s="13"/>
    </row>
    <row r="175">
      <c r="A175" s="13" t="str">
        <f>IFERROR(__xludf.DUMMYFUNCTION("""COMPUTED_VALUE"""),"ORDER1827")</f>
        <v>ORDER1827</v>
      </c>
      <c r="B175" s="13" t="str">
        <f>VLOOKUP(A175,WN!$A$2:$C$2001,3,false)</f>
        <v>CUST8924</v>
      </c>
      <c r="C175" s="14">
        <f>VLOOKUP(A175,WN!$A$2:$F$2001,2,false)</f>
        <v>45442</v>
      </c>
      <c r="D175" s="13">
        <f>SUMIFS(WN!$F$2:$F$2001,WN!$A$2:$A$2001,A175)</f>
        <v>55</v>
      </c>
      <c r="E175" s="13">
        <f t="shared" si="1"/>
        <v>16</v>
      </c>
      <c r="F175" s="13" t="str">
        <f>VLOOKUP(B175,'Overall Analysis'!$A$3:$I$160,9,false)</f>
        <v>Basic Customer</v>
      </c>
      <c r="G175" s="13"/>
      <c r="H175" s="13"/>
      <c r="I175" s="13"/>
      <c r="J175" s="13"/>
      <c r="K175" s="13"/>
      <c r="L175" s="13"/>
      <c r="M175" s="13"/>
      <c r="N175" s="13"/>
      <c r="O175" s="13"/>
      <c r="P175" s="13"/>
      <c r="Q175" s="13"/>
      <c r="R175" s="13"/>
      <c r="S175" s="13"/>
      <c r="T175" s="13"/>
      <c r="U175" s="13"/>
      <c r="V175" s="13"/>
      <c r="W175" s="13"/>
      <c r="X175" s="13"/>
      <c r="Y175" s="13"/>
      <c r="Z175" s="13"/>
    </row>
    <row r="176">
      <c r="A176" s="13" t="str">
        <f>IFERROR(__xludf.DUMMYFUNCTION("""COMPUTED_VALUE"""),"ORDER1826")</f>
        <v>ORDER1826</v>
      </c>
      <c r="B176" s="13" t="str">
        <f>VLOOKUP(A176,WN!$A$2:$C$2001,3,false)</f>
        <v>CUST8616</v>
      </c>
      <c r="C176" s="14">
        <f>VLOOKUP(A176,WN!$A$2:$F$2001,2,false)</f>
        <v>45442</v>
      </c>
      <c r="D176" s="13">
        <f>SUMIFS(WN!$F$2:$F$2001,WN!$A$2:$A$2001,A176)</f>
        <v>52.5</v>
      </c>
      <c r="E176" s="13">
        <f t="shared" si="1"/>
        <v>16</v>
      </c>
      <c r="F176" s="13" t="str">
        <f>VLOOKUP(B176,'Overall Analysis'!$A$3:$I$160,9,false)</f>
        <v>Basic Customer</v>
      </c>
      <c r="G176" s="13"/>
      <c r="H176" s="13"/>
      <c r="I176" s="13"/>
      <c r="J176" s="13"/>
      <c r="K176" s="13"/>
      <c r="L176" s="13"/>
      <c r="M176" s="13"/>
      <c r="N176" s="13"/>
      <c r="O176" s="13"/>
      <c r="P176" s="13"/>
      <c r="Q176" s="13"/>
      <c r="R176" s="13"/>
      <c r="S176" s="13"/>
      <c r="T176" s="13"/>
      <c r="U176" s="13"/>
      <c r="V176" s="13"/>
      <c r="W176" s="13"/>
      <c r="X176" s="13"/>
      <c r="Y176" s="13"/>
      <c r="Z176" s="13"/>
    </row>
    <row r="177">
      <c r="A177" s="13" t="str">
        <f>IFERROR(__xludf.DUMMYFUNCTION("""COMPUTED_VALUE"""),"ORDER1825")</f>
        <v>ORDER1825</v>
      </c>
      <c r="B177" s="13" t="str">
        <f>VLOOKUP(A177,WN!$A$2:$C$2001,3,false)</f>
        <v>CUST2234</v>
      </c>
      <c r="C177" s="14">
        <f>VLOOKUP(A177,WN!$A$2:$F$2001,2,false)</f>
        <v>45442</v>
      </c>
      <c r="D177" s="13">
        <f>SUMIFS(WN!$F$2:$F$2001,WN!$A$2:$A$2001,A177)</f>
        <v>185</v>
      </c>
      <c r="E177" s="13">
        <f t="shared" si="1"/>
        <v>16</v>
      </c>
      <c r="F177" s="13" t="str">
        <f>VLOOKUP(B177,'Overall Analysis'!$A$3:$I$160,9,false)</f>
        <v>Basic Customer</v>
      </c>
      <c r="G177" s="13"/>
      <c r="H177" s="13"/>
      <c r="I177" s="13"/>
      <c r="J177" s="13"/>
      <c r="K177" s="13"/>
      <c r="L177" s="13"/>
      <c r="M177" s="13"/>
      <c r="N177" s="13"/>
      <c r="O177" s="13"/>
      <c r="P177" s="13"/>
      <c r="Q177" s="13"/>
      <c r="R177" s="13"/>
      <c r="S177" s="13"/>
      <c r="T177" s="13"/>
      <c r="U177" s="13"/>
      <c r="V177" s="13"/>
      <c r="W177" s="13"/>
      <c r="X177" s="13"/>
      <c r="Y177" s="13"/>
      <c r="Z177" s="13"/>
    </row>
    <row r="178">
      <c r="A178" s="13" t="str">
        <f>IFERROR(__xludf.DUMMYFUNCTION("""COMPUTED_VALUE"""),"ORDER1824")</f>
        <v>ORDER1824</v>
      </c>
      <c r="B178" s="13" t="str">
        <f>VLOOKUP(A178,WN!$A$2:$C$2001,3,false)</f>
        <v>CUST2188</v>
      </c>
      <c r="C178" s="14">
        <f>VLOOKUP(A178,WN!$A$2:$F$2001,2,false)</f>
        <v>45442</v>
      </c>
      <c r="D178" s="13">
        <f>SUMIFS(WN!$F$2:$F$2001,WN!$A$2:$A$2001,A178)</f>
        <v>97.5</v>
      </c>
      <c r="E178" s="13">
        <f t="shared" si="1"/>
        <v>16</v>
      </c>
      <c r="F178" s="13" t="str">
        <f>VLOOKUP(B178,'Overall Analysis'!$A$3:$I$160,9,false)</f>
        <v>Platinum Customer</v>
      </c>
      <c r="G178" s="13"/>
      <c r="H178" s="13"/>
      <c r="I178" s="13"/>
      <c r="J178" s="13"/>
      <c r="K178" s="13"/>
      <c r="L178" s="13"/>
      <c r="M178" s="13"/>
      <c r="N178" s="13"/>
      <c r="O178" s="13"/>
      <c r="P178" s="13"/>
      <c r="Q178" s="13"/>
      <c r="R178" s="13"/>
      <c r="S178" s="13"/>
      <c r="T178" s="13"/>
      <c r="U178" s="13"/>
      <c r="V178" s="13"/>
      <c r="W178" s="13"/>
      <c r="X178" s="13"/>
      <c r="Y178" s="13"/>
      <c r="Z178" s="13"/>
    </row>
    <row r="179">
      <c r="A179" s="13" t="str">
        <f>IFERROR(__xludf.DUMMYFUNCTION("""COMPUTED_VALUE"""),"ORDER1823")</f>
        <v>ORDER1823</v>
      </c>
      <c r="B179" s="13" t="str">
        <f>VLOOKUP(A179,WN!$A$2:$C$2001,3,false)</f>
        <v>CUST4022</v>
      </c>
      <c r="C179" s="14">
        <f>VLOOKUP(A179,WN!$A$2:$F$2001,2,false)</f>
        <v>45442</v>
      </c>
      <c r="D179" s="13">
        <f>SUMIFS(WN!$F$2:$F$2001,WN!$A$2:$A$2001,A179)</f>
        <v>105</v>
      </c>
      <c r="E179" s="13">
        <f t="shared" si="1"/>
        <v>16</v>
      </c>
      <c r="F179" s="13" t="str">
        <f>VLOOKUP(B179,'Overall Analysis'!$A$3:$I$160,9,false)</f>
        <v>Basic Customer</v>
      </c>
      <c r="G179" s="13"/>
      <c r="H179" s="13"/>
      <c r="I179" s="13"/>
      <c r="J179" s="13"/>
      <c r="K179" s="13"/>
      <c r="L179" s="13"/>
      <c r="M179" s="13"/>
      <c r="N179" s="13"/>
      <c r="O179" s="13"/>
      <c r="P179" s="13"/>
      <c r="Q179" s="13"/>
      <c r="R179" s="13"/>
      <c r="S179" s="13"/>
      <c r="T179" s="13"/>
      <c r="U179" s="13"/>
      <c r="V179" s="13"/>
      <c r="W179" s="13"/>
      <c r="X179" s="13"/>
      <c r="Y179" s="13"/>
      <c r="Z179" s="13"/>
    </row>
    <row r="180">
      <c r="A180" s="13" t="str">
        <f>IFERROR(__xludf.DUMMYFUNCTION("""COMPUTED_VALUE"""),"ORDER1822")</f>
        <v>ORDER1822</v>
      </c>
      <c r="B180" s="13" t="str">
        <f>VLOOKUP(A180,WN!$A$2:$C$2001,3,false)</f>
        <v>CUST7909</v>
      </c>
      <c r="C180" s="14">
        <f>VLOOKUP(A180,WN!$A$2:$F$2001,2,false)</f>
        <v>45442</v>
      </c>
      <c r="D180" s="13">
        <f>SUMIFS(WN!$F$2:$F$2001,WN!$A$2:$A$2001,A180)</f>
        <v>70</v>
      </c>
      <c r="E180" s="13">
        <f t="shared" si="1"/>
        <v>16</v>
      </c>
      <c r="F180" s="13" t="str">
        <f>VLOOKUP(B180,'Overall Analysis'!$A$3:$I$160,9,false)</f>
        <v>Basic Customer</v>
      </c>
      <c r="G180" s="13"/>
      <c r="H180" s="13"/>
      <c r="I180" s="13"/>
      <c r="J180" s="13"/>
      <c r="K180" s="13"/>
      <c r="L180" s="13"/>
      <c r="M180" s="13"/>
      <c r="N180" s="13"/>
      <c r="O180" s="13"/>
      <c r="P180" s="13"/>
      <c r="Q180" s="13"/>
      <c r="R180" s="13"/>
      <c r="S180" s="13"/>
      <c r="T180" s="13"/>
      <c r="U180" s="13"/>
      <c r="V180" s="13"/>
      <c r="W180" s="13"/>
      <c r="X180" s="13"/>
      <c r="Y180" s="13"/>
      <c r="Z180" s="13"/>
    </row>
    <row r="181">
      <c r="A181" s="13" t="str">
        <f>IFERROR(__xludf.DUMMYFUNCTION("""COMPUTED_VALUE"""),"ORDER1821")</f>
        <v>ORDER1821</v>
      </c>
      <c r="B181" s="13" t="str">
        <f>VLOOKUP(A181,WN!$A$2:$C$2001,3,false)</f>
        <v>CUST1803</v>
      </c>
      <c r="C181" s="14">
        <f>VLOOKUP(A181,WN!$A$2:$F$2001,2,false)</f>
        <v>45442</v>
      </c>
      <c r="D181" s="13">
        <f>SUMIFS(WN!$F$2:$F$2001,WN!$A$2:$A$2001,A181)</f>
        <v>140</v>
      </c>
      <c r="E181" s="13">
        <f t="shared" si="1"/>
        <v>16</v>
      </c>
      <c r="F181" s="13" t="str">
        <f>VLOOKUP(B181,'Overall Analysis'!$A$3:$I$160,9,false)</f>
        <v>Basic Customer</v>
      </c>
      <c r="G181" s="13"/>
      <c r="H181" s="13"/>
      <c r="I181" s="13"/>
      <c r="J181" s="13"/>
      <c r="K181" s="13"/>
      <c r="L181" s="13"/>
      <c r="M181" s="13"/>
      <c r="N181" s="13"/>
      <c r="O181" s="13"/>
      <c r="P181" s="13"/>
      <c r="Q181" s="13"/>
      <c r="R181" s="13"/>
      <c r="S181" s="13"/>
      <c r="T181" s="13"/>
      <c r="U181" s="13"/>
      <c r="V181" s="13"/>
      <c r="W181" s="13"/>
      <c r="X181" s="13"/>
      <c r="Y181" s="13"/>
      <c r="Z181" s="13"/>
    </row>
    <row r="182">
      <c r="A182" s="13" t="str">
        <f>IFERROR(__xludf.DUMMYFUNCTION("""COMPUTED_VALUE"""),"ORDER1820")</f>
        <v>ORDER1820</v>
      </c>
      <c r="B182" s="13" t="str">
        <f>VLOOKUP(A182,WN!$A$2:$C$2001,3,false)</f>
        <v>CUST8317</v>
      </c>
      <c r="C182" s="14">
        <f>VLOOKUP(A182,WN!$A$2:$F$2001,2,false)</f>
        <v>45442</v>
      </c>
      <c r="D182" s="13">
        <f>SUMIFS(WN!$F$2:$F$2001,WN!$A$2:$A$2001,A182)</f>
        <v>80</v>
      </c>
      <c r="E182" s="13">
        <f t="shared" si="1"/>
        <v>16</v>
      </c>
      <c r="F182" s="13" t="str">
        <f>VLOOKUP(B182,'Overall Analysis'!$A$3:$I$160,9,false)</f>
        <v>Basic Customer</v>
      </c>
      <c r="G182" s="13"/>
      <c r="H182" s="13"/>
      <c r="I182" s="13"/>
      <c r="J182" s="13"/>
      <c r="K182" s="13"/>
      <c r="L182" s="13"/>
      <c r="M182" s="13"/>
      <c r="N182" s="13"/>
      <c r="O182" s="13"/>
      <c r="P182" s="13"/>
      <c r="Q182" s="13"/>
      <c r="R182" s="13"/>
      <c r="S182" s="13"/>
      <c r="T182" s="13"/>
      <c r="U182" s="13"/>
      <c r="V182" s="13"/>
      <c r="W182" s="13"/>
      <c r="X182" s="13"/>
      <c r="Y182" s="13"/>
      <c r="Z182" s="13"/>
    </row>
    <row r="183">
      <c r="A183" s="13" t="str">
        <f>IFERROR(__xludf.DUMMYFUNCTION("""COMPUTED_VALUE"""),"ORDER1819")</f>
        <v>ORDER1819</v>
      </c>
      <c r="B183" s="13" t="str">
        <f>VLOOKUP(A183,WN!$A$2:$C$2001,3,false)</f>
        <v>CUST2121</v>
      </c>
      <c r="C183" s="14">
        <f>VLOOKUP(A183,WN!$A$2:$F$2001,2,false)</f>
        <v>45442</v>
      </c>
      <c r="D183" s="13">
        <f>SUMIFS(WN!$F$2:$F$2001,WN!$A$2:$A$2001,A183)</f>
        <v>70</v>
      </c>
      <c r="E183" s="13">
        <f t="shared" si="1"/>
        <v>16</v>
      </c>
      <c r="F183" s="13" t="str">
        <f>VLOOKUP(B183,'Overall Analysis'!$A$3:$I$160,9,false)</f>
        <v>Basic Customer</v>
      </c>
      <c r="G183" s="13"/>
      <c r="H183" s="13"/>
      <c r="I183" s="13"/>
      <c r="J183" s="13"/>
      <c r="K183" s="13"/>
      <c r="L183" s="13"/>
      <c r="M183" s="13"/>
      <c r="N183" s="13"/>
      <c r="O183" s="13"/>
      <c r="P183" s="13"/>
      <c r="Q183" s="13"/>
      <c r="R183" s="13"/>
      <c r="S183" s="13"/>
      <c r="T183" s="13"/>
      <c r="U183" s="13"/>
      <c r="V183" s="13"/>
      <c r="W183" s="13"/>
      <c r="X183" s="13"/>
      <c r="Y183" s="13"/>
      <c r="Z183" s="13"/>
    </row>
    <row r="184">
      <c r="A184" s="13" t="str">
        <f>IFERROR(__xludf.DUMMYFUNCTION("""COMPUTED_VALUE"""),"ORDER1818")</f>
        <v>ORDER1818</v>
      </c>
      <c r="B184" s="13" t="str">
        <f>VLOOKUP(A184,WN!$A$2:$C$2001,3,false)</f>
        <v>CUST8178</v>
      </c>
      <c r="C184" s="14">
        <f>VLOOKUP(A184,WN!$A$2:$F$2001,2,false)</f>
        <v>45441</v>
      </c>
      <c r="D184" s="13">
        <f>SUMIFS(WN!$F$2:$F$2001,WN!$A$2:$A$2001,A184)</f>
        <v>200</v>
      </c>
      <c r="E184" s="13">
        <f t="shared" si="1"/>
        <v>17</v>
      </c>
      <c r="F184" s="13" t="str">
        <f>VLOOKUP(B184,'Overall Analysis'!$A$3:$I$160,9,false)</f>
        <v>Basic Customer</v>
      </c>
      <c r="G184" s="13"/>
      <c r="H184" s="13"/>
      <c r="I184" s="13"/>
      <c r="J184" s="13"/>
      <c r="K184" s="13"/>
      <c r="L184" s="13"/>
      <c r="M184" s="13"/>
      <c r="N184" s="13"/>
      <c r="O184" s="13"/>
      <c r="P184" s="13"/>
      <c r="Q184" s="13"/>
      <c r="R184" s="13"/>
      <c r="S184" s="13"/>
      <c r="T184" s="13"/>
      <c r="U184" s="13"/>
      <c r="V184" s="13"/>
      <c r="W184" s="13"/>
      <c r="X184" s="13"/>
      <c r="Y184" s="13"/>
      <c r="Z184" s="13"/>
    </row>
    <row r="185">
      <c r="A185" s="13" t="str">
        <f>IFERROR(__xludf.DUMMYFUNCTION("""COMPUTED_VALUE"""),"ORDER1817")</f>
        <v>ORDER1817</v>
      </c>
      <c r="B185" s="13" t="str">
        <f>VLOOKUP(A185,WN!$A$2:$C$2001,3,false)</f>
        <v>CUST4164</v>
      </c>
      <c r="C185" s="14">
        <f>VLOOKUP(A185,WN!$A$2:$F$2001,2,false)</f>
        <v>45441</v>
      </c>
      <c r="D185" s="13">
        <f>SUMIFS(WN!$F$2:$F$2001,WN!$A$2:$A$2001,A185)</f>
        <v>40</v>
      </c>
      <c r="E185" s="13">
        <f t="shared" si="1"/>
        <v>17</v>
      </c>
      <c r="F185" s="13" t="str">
        <f>VLOOKUP(B185,'Overall Analysis'!$A$3:$I$160,9,false)</f>
        <v>Basic Customer</v>
      </c>
      <c r="G185" s="13"/>
      <c r="H185" s="13"/>
      <c r="I185" s="13"/>
      <c r="J185" s="13"/>
      <c r="K185" s="13"/>
      <c r="L185" s="13"/>
      <c r="M185" s="13"/>
      <c r="N185" s="13"/>
      <c r="O185" s="13"/>
      <c r="P185" s="13"/>
      <c r="Q185" s="13"/>
      <c r="R185" s="13"/>
      <c r="S185" s="13"/>
      <c r="T185" s="13"/>
      <c r="U185" s="13"/>
      <c r="V185" s="13"/>
      <c r="W185" s="13"/>
      <c r="X185" s="13"/>
      <c r="Y185" s="13"/>
      <c r="Z185" s="13"/>
    </row>
    <row r="186">
      <c r="A186" s="13" t="str">
        <f>IFERROR(__xludf.DUMMYFUNCTION("""COMPUTED_VALUE"""),"ORDER1816")</f>
        <v>ORDER1816</v>
      </c>
      <c r="B186" s="13" t="str">
        <f>VLOOKUP(A186,WN!$A$2:$C$2001,3,false)</f>
        <v>CUST9821</v>
      </c>
      <c r="C186" s="14">
        <f>VLOOKUP(A186,WN!$A$2:$F$2001,2,false)</f>
        <v>45441</v>
      </c>
      <c r="D186" s="13">
        <f>SUMIFS(WN!$F$2:$F$2001,WN!$A$2:$A$2001,A186)</f>
        <v>92.5</v>
      </c>
      <c r="E186" s="13">
        <f t="shared" si="1"/>
        <v>17</v>
      </c>
      <c r="F186" s="13" t="str">
        <f>VLOOKUP(B186,'Overall Analysis'!$A$3:$I$160,9,false)</f>
        <v>Basic Customer</v>
      </c>
      <c r="G186" s="13"/>
      <c r="H186" s="13"/>
      <c r="I186" s="13"/>
      <c r="J186" s="13"/>
      <c r="K186" s="13"/>
      <c r="L186" s="13"/>
      <c r="M186" s="13"/>
      <c r="N186" s="13"/>
      <c r="O186" s="13"/>
      <c r="P186" s="13"/>
      <c r="Q186" s="13"/>
      <c r="R186" s="13"/>
      <c r="S186" s="13"/>
      <c r="T186" s="13"/>
      <c r="U186" s="13"/>
      <c r="V186" s="13"/>
      <c r="W186" s="13"/>
      <c r="X186" s="13"/>
      <c r="Y186" s="13"/>
      <c r="Z186" s="13"/>
    </row>
    <row r="187">
      <c r="A187" s="13" t="str">
        <f>IFERROR(__xludf.DUMMYFUNCTION("""COMPUTED_VALUE"""),"ORDER1815")</f>
        <v>ORDER1815</v>
      </c>
      <c r="B187" s="13" t="str">
        <f>VLOOKUP(A187,WN!$A$2:$C$2001,3,false)</f>
        <v>CUST8135</v>
      </c>
      <c r="C187" s="14">
        <f>VLOOKUP(A187,WN!$A$2:$F$2001,2,false)</f>
        <v>45441</v>
      </c>
      <c r="D187" s="13">
        <f>SUMIFS(WN!$F$2:$F$2001,WN!$A$2:$A$2001,A187)</f>
        <v>185</v>
      </c>
      <c r="E187" s="13">
        <f t="shared" si="1"/>
        <v>17</v>
      </c>
      <c r="F187" s="13" t="str">
        <f>VLOOKUP(B187,'Overall Analysis'!$A$3:$I$160,9,false)</f>
        <v>Basic Customer</v>
      </c>
      <c r="G187" s="13"/>
      <c r="H187" s="13"/>
      <c r="I187" s="13"/>
      <c r="J187" s="13"/>
      <c r="K187" s="13"/>
      <c r="L187" s="13"/>
      <c r="M187" s="13"/>
      <c r="N187" s="13"/>
      <c r="O187" s="13"/>
      <c r="P187" s="13"/>
      <c r="Q187" s="13"/>
      <c r="R187" s="13"/>
      <c r="S187" s="13"/>
      <c r="T187" s="13"/>
      <c r="U187" s="13"/>
      <c r="V187" s="13"/>
      <c r="W187" s="13"/>
      <c r="X187" s="13"/>
      <c r="Y187" s="13"/>
      <c r="Z187" s="13"/>
    </row>
    <row r="188">
      <c r="A188" s="13" t="str">
        <f>IFERROR(__xludf.DUMMYFUNCTION("""COMPUTED_VALUE"""),"ORDER1814")</f>
        <v>ORDER1814</v>
      </c>
      <c r="B188" s="13" t="str">
        <f>VLOOKUP(A188,WN!$A$2:$C$2001,3,false)</f>
        <v>CUST4759</v>
      </c>
      <c r="C188" s="14">
        <f>VLOOKUP(A188,WN!$A$2:$F$2001,2,false)</f>
        <v>45441</v>
      </c>
      <c r="D188" s="13">
        <f>SUMIFS(WN!$F$2:$F$2001,WN!$A$2:$A$2001,A188)</f>
        <v>97.5</v>
      </c>
      <c r="E188" s="13">
        <f t="shared" si="1"/>
        <v>17</v>
      </c>
      <c r="F188" s="13" t="str">
        <f>VLOOKUP(B188,'Overall Analysis'!$A$3:$I$160,9,false)</f>
        <v>Platinum Customer</v>
      </c>
      <c r="G188" s="13"/>
      <c r="H188" s="13"/>
      <c r="I188" s="13"/>
      <c r="J188" s="13"/>
      <c r="K188" s="13"/>
      <c r="L188" s="13"/>
      <c r="M188" s="13"/>
      <c r="N188" s="13"/>
      <c r="O188" s="13"/>
      <c r="P188" s="13"/>
      <c r="Q188" s="13"/>
      <c r="R188" s="13"/>
      <c r="S188" s="13"/>
      <c r="T188" s="13"/>
      <c r="U188" s="13"/>
      <c r="V188" s="13"/>
      <c r="W188" s="13"/>
      <c r="X188" s="13"/>
      <c r="Y188" s="13"/>
      <c r="Z188" s="13"/>
    </row>
    <row r="189">
      <c r="A189" s="13" t="str">
        <f>IFERROR(__xludf.DUMMYFUNCTION("""COMPUTED_VALUE"""),"ORDER1813")</f>
        <v>ORDER1813</v>
      </c>
      <c r="B189" s="13" t="str">
        <f>VLOOKUP(A189,WN!$A$2:$C$2001,3,false)</f>
        <v>CUST2970</v>
      </c>
      <c r="C189" s="14">
        <f>VLOOKUP(A189,WN!$A$2:$F$2001,2,false)</f>
        <v>45441</v>
      </c>
      <c r="D189" s="13">
        <f>SUMIFS(WN!$F$2:$F$2001,WN!$A$2:$A$2001,A189)</f>
        <v>105</v>
      </c>
      <c r="E189" s="13">
        <f t="shared" si="1"/>
        <v>17</v>
      </c>
      <c r="F189" s="13" t="str">
        <f>VLOOKUP(B189,'Overall Analysis'!$A$3:$I$160,9,false)</f>
        <v>Platinum Customer</v>
      </c>
      <c r="G189" s="13"/>
      <c r="H189" s="13"/>
      <c r="I189" s="13"/>
      <c r="J189" s="13"/>
      <c r="K189" s="13"/>
      <c r="L189" s="13"/>
      <c r="M189" s="13"/>
      <c r="N189" s="13"/>
      <c r="O189" s="13"/>
      <c r="P189" s="13"/>
      <c r="Q189" s="13"/>
      <c r="R189" s="13"/>
      <c r="S189" s="13"/>
      <c r="T189" s="13"/>
      <c r="U189" s="13"/>
      <c r="V189" s="13"/>
      <c r="W189" s="13"/>
      <c r="X189" s="13"/>
      <c r="Y189" s="13"/>
      <c r="Z189" s="13"/>
    </row>
    <row r="190">
      <c r="A190" s="13" t="str">
        <f>IFERROR(__xludf.DUMMYFUNCTION("""COMPUTED_VALUE"""),"ORDER1812")</f>
        <v>ORDER1812</v>
      </c>
      <c r="B190" s="13" t="str">
        <f>VLOOKUP(A190,WN!$A$2:$C$2001,3,false)</f>
        <v>CUST8724</v>
      </c>
      <c r="C190" s="14">
        <f>VLOOKUP(A190,WN!$A$2:$F$2001,2,false)</f>
        <v>45441</v>
      </c>
      <c r="D190" s="13">
        <f>SUMIFS(WN!$F$2:$F$2001,WN!$A$2:$A$2001,A190)</f>
        <v>140</v>
      </c>
      <c r="E190" s="13">
        <f t="shared" si="1"/>
        <v>17</v>
      </c>
      <c r="F190" s="13" t="str">
        <f>VLOOKUP(B190,'Overall Analysis'!$A$3:$I$160,9,false)</f>
        <v>Basic Customer</v>
      </c>
      <c r="G190" s="13"/>
      <c r="H190" s="13"/>
      <c r="I190" s="13"/>
      <c r="J190" s="13"/>
      <c r="K190" s="13"/>
      <c r="L190" s="13"/>
      <c r="M190" s="13"/>
      <c r="N190" s="13"/>
      <c r="O190" s="13"/>
      <c r="P190" s="13"/>
      <c r="Q190" s="13"/>
      <c r="R190" s="13"/>
      <c r="S190" s="13"/>
      <c r="T190" s="13"/>
      <c r="U190" s="13"/>
      <c r="V190" s="13"/>
      <c r="W190" s="13"/>
      <c r="X190" s="13"/>
      <c r="Y190" s="13"/>
      <c r="Z190" s="13"/>
    </row>
    <row r="191">
      <c r="A191" s="13" t="str">
        <f>IFERROR(__xludf.DUMMYFUNCTION("""COMPUTED_VALUE"""),"ORDER1811")</f>
        <v>ORDER1811</v>
      </c>
      <c r="B191" s="13" t="str">
        <f>VLOOKUP(A191,WN!$A$2:$C$2001,3,false)</f>
        <v>CUST1509</v>
      </c>
      <c r="C191" s="14">
        <f>VLOOKUP(A191,WN!$A$2:$F$2001,2,false)</f>
        <v>45441</v>
      </c>
      <c r="D191" s="13">
        <f>SUMIFS(WN!$F$2:$F$2001,WN!$A$2:$A$2001,A191)</f>
        <v>140</v>
      </c>
      <c r="E191" s="13">
        <f t="shared" si="1"/>
        <v>17</v>
      </c>
      <c r="F191" s="13" t="str">
        <f>VLOOKUP(B191,'Overall Analysis'!$A$3:$I$160,9,false)</f>
        <v>Platinum Customer</v>
      </c>
      <c r="G191" s="13"/>
      <c r="H191" s="13"/>
      <c r="I191" s="13"/>
      <c r="J191" s="13"/>
      <c r="K191" s="13"/>
      <c r="L191" s="13"/>
      <c r="M191" s="13"/>
      <c r="N191" s="13"/>
      <c r="O191" s="13"/>
      <c r="P191" s="13"/>
      <c r="Q191" s="13"/>
      <c r="R191" s="13"/>
      <c r="S191" s="13"/>
      <c r="T191" s="13"/>
      <c r="U191" s="13"/>
      <c r="V191" s="13"/>
      <c r="W191" s="13"/>
      <c r="X191" s="13"/>
      <c r="Y191" s="13"/>
      <c r="Z191" s="13"/>
    </row>
    <row r="192">
      <c r="A192" s="13" t="str">
        <f>IFERROR(__xludf.DUMMYFUNCTION("""COMPUTED_VALUE"""),"ORDER1810")</f>
        <v>ORDER1810</v>
      </c>
      <c r="B192" s="13" t="str">
        <f>VLOOKUP(A192,WN!$A$2:$C$2001,3,false)</f>
        <v>CUST6869</v>
      </c>
      <c r="C192" s="14">
        <f>VLOOKUP(A192,WN!$A$2:$F$2001,2,false)</f>
        <v>45441</v>
      </c>
      <c r="D192" s="13">
        <f>SUMIFS(WN!$F$2:$F$2001,WN!$A$2:$A$2001,A192)</f>
        <v>80</v>
      </c>
      <c r="E192" s="13">
        <f t="shared" si="1"/>
        <v>17</v>
      </c>
      <c r="F192" s="13" t="str">
        <f>VLOOKUP(B192,'Overall Analysis'!$A$3:$I$160,9,false)</f>
        <v>Basic Customer</v>
      </c>
      <c r="G192" s="13"/>
      <c r="H192" s="13"/>
      <c r="I192" s="13"/>
      <c r="J192" s="13"/>
      <c r="K192" s="13"/>
      <c r="L192" s="13"/>
      <c r="M192" s="13"/>
      <c r="N192" s="13"/>
      <c r="O192" s="13"/>
      <c r="P192" s="13"/>
      <c r="Q192" s="13"/>
      <c r="R192" s="13"/>
      <c r="S192" s="13"/>
      <c r="T192" s="13"/>
      <c r="U192" s="13"/>
      <c r="V192" s="13"/>
      <c r="W192" s="13"/>
      <c r="X192" s="13"/>
      <c r="Y192" s="13"/>
      <c r="Z192" s="13"/>
    </row>
    <row r="193">
      <c r="A193" s="13" t="str">
        <f>IFERROR(__xludf.DUMMYFUNCTION("""COMPUTED_VALUE"""),"ORDER1809")</f>
        <v>ORDER1809</v>
      </c>
      <c r="B193" s="13" t="str">
        <f>VLOOKUP(A193,WN!$A$2:$C$2001,3,false)</f>
        <v>CUST6570</v>
      </c>
      <c r="C193" s="14">
        <f>VLOOKUP(A193,WN!$A$2:$F$2001,2,false)</f>
        <v>45441</v>
      </c>
      <c r="D193" s="13">
        <f>SUMIFS(WN!$F$2:$F$2001,WN!$A$2:$A$2001,A193)</f>
        <v>70</v>
      </c>
      <c r="E193" s="13">
        <f t="shared" si="1"/>
        <v>17</v>
      </c>
      <c r="F193" s="13" t="str">
        <f>VLOOKUP(B193,'Overall Analysis'!$A$3:$I$160,9,false)</f>
        <v>Basic Customer</v>
      </c>
      <c r="G193" s="13"/>
      <c r="H193" s="13"/>
      <c r="I193" s="13"/>
      <c r="J193" s="13"/>
      <c r="K193" s="13"/>
      <c r="L193" s="13"/>
      <c r="M193" s="13"/>
      <c r="N193" s="13"/>
      <c r="O193" s="13"/>
      <c r="P193" s="13"/>
      <c r="Q193" s="13"/>
      <c r="R193" s="13"/>
      <c r="S193" s="13"/>
      <c r="T193" s="13"/>
      <c r="U193" s="13"/>
      <c r="V193" s="13"/>
      <c r="W193" s="13"/>
      <c r="X193" s="13"/>
      <c r="Y193" s="13"/>
      <c r="Z193" s="13"/>
    </row>
    <row r="194">
      <c r="A194" s="13" t="str">
        <f>IFERROR(__xludf.DUMMYFUNCTION("""COMPUTED_VALUE"""),"ORDER1808")</f>
        <v>ORDER1808</v>
      </c>
      <c r="B194" s="13" t="str">
        <f>VLOOKUP(A194,WN!$A$2:$C$2001,3,false)</f>
        <v>CUST3846</v>
      </c>
      <c r="C194" s="14">
        <f>VLOOKUP(A194,WN!$A$2:$F$2001,2,false)</f>
        <v>45441</v>
      </c>
      <c r="D194" s="13">
        <f>SUMIFS(WN!$F$2:$F$2001,WN!$A$2:$A$2001,A194)</f>
        <v>200</v>
      </c>
      <c r="E194" s="13">
        <f t="shared" si="1"/>
        <v>17</v>
      </c>
      <c r="F194" s="13" t="str">
        <f>VLOOKUP(B194,'Overall Analysis'!$A$3:$I$160,9,false)</f>
        <v>Basic Customer</v>
      </c>
      <c r="G194" s="13"/>
      <c r="H194" s="13"/>
      <c r="I194" s="13"/>
      <c r="J194" s="13"/>
      <c r="K194" s="13"/>
      <c r="L194" s="13"/>
      <c r="M194" s="13"/>
      <c r="N194" s="13"/>
      <c r="O194" s="13"/>
      <c r="P194" s="13"/>
      <c r="Q194" s="13"/>
      <c r="R194" s="13"/>
      <c r="S194" s="13"/>
      <c r="T194" s="13"/>
      <c r="U194" s="13"/>
      <c r="V194" s="13"/>
      <c r="W194" s="13"/>
      <c r="X194" s="13"/>
      <c r="Y194" s="13"/>
      <c r="Z194" s="13"/>
    </row>
    <row r="195">
      <c r="A195" s="13" t="str">
        <f>IFERROR(__xludf.DUMMYFUNCTION("""COMPUTED_VALUE"""),"ORDER1807")</f>
        <v>ORDER1807</v>
      </c>
      <c r="B195" s="13" t="str">
        <f>VLOOKUP(A195,WN!$A$2:$C$2001,3,false)</f>
        <v>CUST8449</v>
      </c>
      <c r="C195" s="14">
        <f>VLOOKUP(A195,WN!$A$2:$F$2001,2,false)</f>
        <v>45441</v>
      </c>
      <c r="D195" s="13">
        <f>SUMIFS(WN!$F$2:$F$2001,WN!$A$2:$A$2001,A195)</f>
        <v>65</v>
      </c>
      <c r="E195" s="13">
        <f t="shared" si="1"/>
        <v>17</v>
      </c>
      <c r="F195" s="13" t="str">
        <f>VLOOKUP(B195,'Overall Analysis'!$A$3:$I$160,9,false)</f>
        <v>Basic Customer</v>
      </c>
      <c r="G195" s="13"/>
      <c r="H195" s="13"/>
      <c r="I195" s="13"/>
      <c r="J195" s="13"/>
      <c r="K195" s="13"/>
      <c r="L195" s="13"/>
      <c r="M195" s="13"/>
      <c r="N195" s="13"/>
      <c r="O195" s="13"/>
      <c r="P195" s="13"/>
      <c r="Q195" s="13"/>
      <c r="R195" s="13"/>
      <c r="S195" s="13"/>
      <c r="T195" s="13"/>
      <c r="U195" s="13"/>
      <c r="V195" s="13"/>
      <c r="W195" s="13"/>
      <c r="X195" s="13"/>
      <c r="Y195" s="13"/>
      <c r="Z195" s="13"/>
    </row>
    <row r="196">
      <c r="A196" s="13" t="str">
        <f>IFERROR(__xludf.DUMMYFUNCTION("""COMPUTED_VALUE"""),"ORDER1806")</f>
        <v>ORDER1806</v>
      </c>
      <c r="B196" s="13" t="str">
        <f>VLOOKUP(A196,WN!$A$2:$C$2001,3,false)</f>
        <v>CUST9482</v>
      </c>
      <c r="C196" s="14">
        <f>VLOOKUP(A196,WN!$A$2:$F$2001,2,false)</f>
        <v>45441</v>
      </c>
      <c r="D196" s="13">
        <f>SUMIFS(WN!$F$2:$F$2001,WN!$A$2:$A$2001,A196)</f>
        <v>52.5</v>
      </c>
      <c r="E196" s="13">
        <f t="shared" si="1"/>
        <v>17</v>
      </c>
      <c r="F196" s="13" t="str">
        <f>VLOOKUP(B196,'Overall Analysis'!$A$3:$I$160,9,false)</f>
        <v>Basic Customer</v>
      </c>
      <c r="G196" s="13"/>
      <c r="H196" s="13"/>
      <c r="I196" s="13"/>
      <c r="J196" s="13"/>
      <c r="K196" s="13"/>
      <c r="L196" s="13"/>
      <c r="M196" s="13"/>
      <c r="N196" s="13"/>
      <c r="O196" s="13"/>
      <c r="P196" s="13"/>
      <c r="Q196" s="13"/>
      <c r="R196" s="13"/>
      <c r="S196" s="13"/>
      <c r="T196" s="13"/>
      <c r="U196" s="13"/>
      <c r="V196" s="13"/>
      <c r="W196" s="13"/>
      <c r="X196" s="13"/>
      <c r="Y196" s="13"/>
      <c r="Z196" s="13"/>
    </row>
    <row r="197">
      <c r="A197" s="13" t="str">
        <f>IFERROR(__xludf.DUMMYFUNCTION("""COMPUTED_VALUE"""),"ORDER1805")</f>
        <v>ORDER1805</v>
      </c>
      <c r="B197" s="13" t="str">
        <f>VLOOKUP(A197,WN!$A$2:$C$2001,3,false)</f>
        <v>CUST8105</v>
      </c>
      <c r="C197" s="14">
        <f>VLOOKUP(A197,WN!$A$2:$F$2001,2,false)</f>
        <v>45441</v>
      </c>
      <c r="D197" s="13">
        <f>SUMIFS(WN!$F$2:$F$2001,WN!$A$2:$A$2001,A197)</f>
        <v>245</v>
      </c>
      <c r="E197" s="13">
        <f t="shared" si="1"/>
        <v>17</v>
      </c>
      <c r="F197" s="13" t="str">
        <f>VLOOKUP(B197,'Overall Analysis'!$A$3:$I$160,9,false)</f>
        <v>Basic Customer</v>
      </c>
      <c r="G197" s="13"/>
      <c r="H197" s="13"/>
      <c r="I197" s="13"/>
      <c r="J197" s="13"/>
      <c r="K197" s="13"/>
      <c r="L197" s="13"/>
      <c r="M197" s="13"/>
      <c r="N197" s="13"/>
      <c r="O197" s="13"/>
      <c r="P197" s="13"/>
      <c r="Q197" s="13"/>
      <c r="R197" s="13"/>
      <c r="S197" s="13"/>
      <c r="T197" s="13"/>
      <c r="U197" s="13"/>
      <c r="V197" s="13"/>
      <c r="W197" s="13"/>
      <c r="X197" s="13"/>
      <c r="Y197" s="13"/>
      <c r="Z197" s="13"/>
    </row>
    <row r="198">
      <c r="A198" s="13" t="str">
        <f>IFERROR(__xludf.DUMMYFUNCTION("""COMPUTED_VALUE"""),"ORDER1804")</f>
        <v>ORDER1804</v>
      </c>
      <c r="B198" s="13" t="str">
        <f>VLOOKUP(A198,WN!$A$2:$C$2001,3,false)</f>
        <v>CUST1960</v>
      </c>
      <c r="C198" s="14">
        <f>VLOOKUP(A198,WN!$A$2:$F$2001,2,false)</f>
        <v>45441</v>
      </c>
      <c r="D198" s="13">
        <f>SUMIFS(WN!$F$2:$F$2001,WN!$A$2:$A$2001,A198)</f>
        <v>97.5</v>
      </c>
      <c r="E198" s="13">
        <f t="shared" si="1"/>
        <v>17</v>
      </c>
      <c r="F198" s="13" t="str">
        <f>VLOOKUP(B198,'Overall Analysis'!$A$3:$I$160,9,false)</f>
        <v>Basic Customer</v>
      </c>
      <c r="G198" s="13"/>
      <c r="H198" s="13"/>
      <c r="I198" s="13"/>
      <c r="J198" s="13"/>
      <c r="K198" s="13"/>
      <c r="L198" s="13"/>
      <c r="M198" s="13"/>
      <c r="N198" s="13"/>
      <c r="O198" s="13"/>
      <c r="P198" s="13"/>
      <c r="Q198" s="13"/>
      <c r="R198" s="13"/>
      <c r="S198" s="13"/>
      <c r="T198" s="13"/>
      <c r="U198" s="13"/>
      <c r="V198" s="13"/>
      <c r="W198" s="13"/>
      <c r="X198" s="13"/>
      <c r="Y198" s="13"/>
      <c r="Z198" s="13"/>
    </row>
    <row r="199">
      <c r="A199" s="13" t="str">
        <f>IFERROR(__xludf.DUMMYFUNCTION("""COMPUTED_VALUE"""),"ORDER1803")</f>
        <v>ORDER1803</v>
      </c>
      <c r="B199" s="13" t="str">
        <f>VLOOKUP(A199,WN!$A$2:$C$2001,3,false)</f>
        <v>CUST2234</v>
      </c>
      <c r="C199" s="14">
        <f>VLOOKUP(A199,WN!$A$2:$F$2001,2,false)</f>
        <v>45441</v>
      </c>
      <c r="D199" s="13">
        <f>SUMIFS(WN!$F$2:$F$2001,WN!$A$2:$A$2001,A199)</f>
        <v>210</v>
      </c>
      <c r="E199" s="13">
        <f t="shared" si="1"/>
        <v>17</v>
      </c>
      <c r="F199" s="13" t="str">
        <f>VLOOKUP(B199,'Overall Analysis'!$A$3:$I$160,9,false)</f>
        <v>Basic Customer</v>
      </c>
      <c r="G199" s="13"/>
      <c r="H199" s="13"/>
      <c r="I199" s="13"/>
      <c r="J199" s="13"/>
      <c r="K199" s="13"/>
      <c r="L199" s="13"/>
      <c r="M199" s="13"/>
      <c r="N199" s="13"/>
      <c r="O199" s="13"/>
      <c r="P199" s="13"/>
      <c r="Q199" s="13"/>
      <c r="R199" s="13"/>
      <c r="S199" s="13"/>
      <c r="T199" s="13"/>
      <c r="U199" s="13"/>
      <c r="V199" s="13"/>
      <c r="W199" s="13"/>
      <c r="X199" s="13"/>
      <c r="Y199" s="13"/>
      <c r="Z199" s="13"/>
    </row>
    <row r="200">
      <c r="A200" s="13" t="str">
        <f>IFERROR(__xludf.DUMMYFUNCTION("""COMPUTED_VALUE"""),"ORDER1802")</f>
        <v>ORDER1802</v>
      </c>
      <c r="B200" s="13" t="str">
        <f>VLOOKUP(A200,WN!$A$2:$C$2001,3,false)</f>
        <v>CUST3384</v>
      </c>
      <c r="C200" s="14">
        <f>VLOOKUP(A200,WN!$A$2:$F$2001,2,false)</f>
        <v>45441</v>
      </c>
      <c r="D200" s="13">
        <f>SUMIFS(WN!$F$2:$F$2001,WN!$A$2:$A$2001,A200)</f>
        <v>70</v>
      </c>
      <c r="E200" s="13">
        <f t="shared" si="1"/>
        <v>17</v>
      </c>
      <c r="F200" s="13" t="str">
        <f>VLOOKUP(B200,'Overall Analysis'!$A$3:$I$160,9,false)</f>
        <v>Basic Customer</v>
      </c>
      <c r="G200" s="13"/>
      <c r="H200" s="13"/>
      <c r="I200" s="13"/>
      <c r="J200" s="13"/>
      <c r="K200" s="13"/>
      <c r="L200" s="13"/>
      <c r="M200" s="13"/>
      <c r="N200" s="13"/>
      <c r="O200" s="13"/>
      <c r="P200" s="13"/>
      <c r="Q200" s="13"/>
      <c r="R200" s="13"/>
      <c r="S200" s="13"/>
      <c r="T200" s="13"/>
      <c r="U200" s="13"/>
      <c r="V200" s="13"/>
      <c r="W200" s="13"/>
      <c r="X200" s="13"/>
      <c r="Y200" s="13"/>
      <c r="Z200" s="13"/>
    </row>
    <row r="201">
      <c r="A201" s="13" t="str">
        <f>IFERROR(__xludf.DUMMYFUNCTION("""COMPUTED_VALUE"""),"ORDER1801")</f>
        <v>ORDER1801</v>
      </c>
      <c r="B201" s="13" t="str">
        <f>VLOOKUP(A201,WN!$A$2:$C$2001,3,false)</f>
        <v>CUST4729</v>
      </c>
      <c r="C201" s="14">
        <f>VLOOKUP(A201,WN!$A$2:$F$2001,2,false)</f>
        <v>45441</v>
      </c>
      <c r="D201" s="13">
        <f>SUMIFS(WN!$F$2:$F$2001,WN!$A$2:$A$2001,A201)</f>
        <v>140</v>
      </c>
      <c r="E201" s="13">
        <f t="shared" si="1"/>
        <v>17</v>
      </c>
      <c r="F201" s="13" t="str">
        <f>VLOOKUP(B201,'Overall Analysis'!$A$3:$I$160,9,false)</f>
        <v>Basic Customer</v>
      </c>
      <c r="G201" s="13"/>
      <c r="H201" s="13"/>
      <c r="I201" s="13"/>
      <c r="J201" s="13"/>
      <c r="K201" s="13"/>
      <c r="L201" s="13"/>
      <c r="M201" s="13"/>
      <c r="N201" s="13"/>
      <c r="O201" s="13"/>
      <c r="P201" s="13"/>
      <c r="Q201" s="13"/>
      <c r="R201" s="13"/>
      <c r="S201" s="13"/>
      <c r="T201" s="13"/>
      <c r="U201" s="13"/>
      <c r="V201" s="13"/>
      <c r="W201" s="13"/>
      <c r="X201" s="13"/>
      <c r="Y201" s="13"/>
      <c r="Z201" s="13"/>
    </row>
    <row r="202">
      <c r="A202" s="13" t="str">
        <f>IFERROR(__xludf.DUMMYFUNCTION("""COMPUTED_VALUE"""),"ORDER1800")</f>
        <v>ORDER1800</v>
      </c>
      <c r="B202" s="13" t="str">
        <f>VLOOKUP(A202,WN!$A$2:$C$2001,3,false)</f>
        <v>CUST8381</v>
      </c>
      <c r="C202" s="14">
        <f>VLOOKUP(A202,WN!$A$2:$F$2001,2,false)</f>
        <v>45441</v>
      </c>
      <c r="D202" s="13">
        <f>SUMIFS(WN!$F$2:$F$2001,WN!$A$2:$A$2001,A202)</f>
        <v>80</v>
      </c>
      <c r="E202" s="13">
        <f t="shared" si="1"/>
        <v>17</v>
      </c>
      <c r="F202" s="13" t="str">
        <f>VLOOKUP(B202,'Overall Analysis'!$A$3:$I$160,9,false)</f>
        <v>Basic Customer</v>
      </c>
      <c r="G202" s="13"/>
      <c r="H202" s="13"/>
      <c r="I202" s="13"/>
      <c r="J202" s="13"/>
      <c r="K202" s="13"/>
      <c r="L202" s="13"/>
      <c r="M202" s="13"/>
      <c r="N202" s="13"/>
      <c r="O202" s="13"/>
      <c r="P202" s="13"/>
      <c r="Q202" s="13"/>
      <c r="R202" s="13"/>
      <c r="S202" s="13"/>
      <c r="T202" s="13"/>
      <c r="U202" s="13"/>
      <c r="V202" s="13"/>
      <c r="W202" s="13"/>
      <c r="X202" s="13"/>
      <c r="Y202" s="13"/>
      <c r="Z202" s="13"/>
    </row>
    <row r="203">
      <c r="A203" s="13" t="str">
        <f>IFERROR(__xludf.DUMMYFUNCTION("""COMPUTED_VALUE"""),"ORDER1799")</f>
        <v>ORDER1799</v>
      </c>
      <c r="B203" s="13" t="str">
        <f>VLOOKUP(A203,WN!$A$2:$C$2001,3,false)</f>
        <v>CUST5905</v>
      </c>
      <c r="C203" s="14">
        <f>VLOOKUP(A203,WN!$A$2:$F$2001,2,false)</f>
        <v>45441</v>
      </c>
      <c r="D203" s="13">
        <f>SUMIFS(WN!$F$2:$F$2001,WN!$A$2:$A$2001,A203)</f>
        <v>70</v>
      </c>
      <c r="E203" s="13">
        <f t="shared" si="1"/>
        <v>17</v>
      </c>
      <c r="F203" s="13" t="str">
        <f>VLOOKUP(B203,'Overall Analysis'!$A$3:$I$160,9,false)</f>
        <v>Basic Customer</v>
      </c>
      <c r="G203" s="13"/>
      <c r="H203" s="13"/>
      <c r="I203" s="13"/>
      <c r="J203" s="13"/>
      <c r="K203" s="13"/>
      <c r="L203" s="13"/>
      <c r="M203" s="13"/>
      <c r="N203" s="13"/>
      <c r="O203" s="13"/>
      <c r="P203" s="13"/>
      <c r="Q203" s="13"/>
      <c r="R203" s="13"/>
      <c r="S203" s="13"/>
      <c r="T203" s="13"/>
      <c r="U203" s="13"/>
      <c r="V203" s="13"/>
      <c r="W203" s="13"/>
      <c r="X203" s="13"/>
      <c r="Y203" s="13"/>
      <c r="Z203" s="13"/>
    </row>
    <row r="204">
      <c r="A204" s="13" t="str">
        <f>IFERROR(__xludf.DUMMYFUNCTION("""COMPUTED_VALUE"""),"ORDER1798")</f>
        <v>ORDER1798</v>
      </c>
      <c r="B204" s="13" t="str">
        <f>VLOOKUP(A204,WN!$A$2:$C$2001,3,false)</f>
        <v>CUST8105</v>
      </c>
      <c r="C204" s="14">
        <f>VLOOKUP(A204,WN!$A$2:$F$2001,2,false)</f>
        <v>45441</v>
      </c>
      <c r="D204" s="13">
        <f>SUMIFS(WN!$F$2:$F$2001,WN!$A$2:$A$2001,A204)</f>
        <v>275</v>
      </c>
      <c r="E204" s="13">
        <f t="shared" si="1"/>
        <v>17</v>
      </c>
      <c r="F204" s="13" t="str">
        <f>VLOOKUP(B204,'Overall Analysis'!$A$3:$I$160,9,false)</f>
        <v>Basic Customer</v>
      </c>
      <c r="G204" s="13"/>
      <c r="H204" s="13"/>
      <c r="I204" s="13"/>
      <c r="J204" s="13"/>
      <c r="K204" s="13"/>
      <c r="L204" s="13"/>
      <c r="M204" s="13"/>
      <c r="N204" s="13"/>
      <c r="O204" s="13"/>
      <c r="P204" s="13"/>
      <c r="Q204" s="13"/>
      <c r="R204" s="13"/>
      <c r="S204" s="13"/>
      <c r="T204" s="13"/>
      <c r="U204" s="13"/>
      <c r="V204" s="13"/>
      <c r="W204" s="13"/>
      <c r="X204" s="13"/>
      <c r="Y204" s="13"/>
      <c r="Z204" s="13"/>
    </row>
    <row r="205">
      <c r="A205" s="13" t="str">
        <f>IFERROR(__xludf.DUMMYFUNCTION("""COMPUTED_VALUE"""),"ORDER1797")</f>
        <v>ORDER1797</v>
      </c>
      <c r="B205" s="13" t="str">
        <f>VLOOKUP(A205,WN!$A$2:$C$2001,3,false)</f>
        <v>CUST9595</v>
      </c>
      <c r="C205" s="14">
        <f>VLOOKUP(A205,WN!$A$2:$F$2001,2,false)</f>
        <v>45441</v>
      </c>
      <c r="D205" s="13">
        <f>SUMIFS(WN!$F$2:$F$2001,WN!$A$2:$A$2001,A205)</f>
        <v>80</v>
      </c>
      <c r="E205" s="13">
        <f t="shared" si="1"/>
        <v>17</v>
      </c>
      <c r="F205" s="13" t="str">
        <f>VLOOKUP(B205,'Overall Analysis'!$A$3:$I$160,9,false)</f>
        <v>Basic Customer</v>
      </c>
      <c r="G205" s="13"/>
      <c r="H205" s="13"/>
      <c r="I205" s="13"/>
      <c r="J205" s="13"/>
      <c r="K205" s="13"/>
      <c r="L205" s="13"/>
      <c r="M205" s="13"/>
      <c r="N205" s="13"/>
      <c r="O205" s="13"/>
      <c r="P205" s="13"/>
      <c r="Q205" s="13"/>
      <c r="R205" s="13"/>
      <c r="S205" s="13"/>
      <c r="T205" s="13"/>
      <c r="U205" s="13"/>
      <c r="V205" s="13"/>
      <c r="W205" s="13"/>
      <c r="X205" s="13"/>
      <c r="Y205" s="13"/>
      <c r="Z205" s="13"/>
    </row>
    <row r="206">
      <c r="A206" s="13" t="str">
        <f>IFERROR(__xludf.DUMMYFUNCTION("""COMPUTED_VALUE"""),"ORDER1796")</f>
        <v>ORDER1796</v>
      </c>
      <c r="B206" s="13" t="str">
        <f>VLOOKUP(A206,WN!$A$2:$C$2001,3,false)</f>
        <v>CUST4943</v>
      </c>
      <c r="C206" s="14">
        <f>VLOOKUP(A206,WN!$A$2:$F$2001,2,false)</f>
        <v>45441</v>
      </c>
      <c r="D206" s="13">
        <f>SUMIFS(WN!$F$2:$F$2001,WN!$A$2:$A$2001,A206)</f>
        <v>65</v>
      </c>
      <c r="E206" s="13">
        <f t="shared" si="1"/>
        <v>17</v>
      </c>
      <c r="F206" s="13" t="str">
        <f>VLOOKUP(B206,'Overall Analysis'!$A$3:$I$160,9,false)</f>
        <v>Basic Customer</v>
      </c>
      <c r="G206" s="13"/>
      <c r="H206" s="13"/>
      <c r="I206" s="13"/>
      <c r="J206" s="13"/>
      <c r="K206" s="13"/>
      <c r="L206" s="13"/>
      <c r="M206" s="13"/>
      <c r="N206" s="13"/>
      <c r="O206" s="13"/>
      <c r="P206" s="13"/>
      <c r="Q206" s="13"/>
      <c r="R206" s="13"/>
      <c r="S206" s="13"/>
      <c r="T206" s="13"/>
      <c r="U206" s="13"/>
      <c r="V206" s="13"/>
      <c r="W206" s="13"/>
      <c r="X206" s="13"/>
      <c r="Y206" s="13"/>
      <c r="Z206" s="13"/>
    </row>
    <row r="207">
      <c r="A207" s="13" t="str">
        <f>IFERROR(__xludf.DUMMYFUNCTION("""COMPUTED_VALUE"""),"ORDER1795")</f>
        <v>ORDER1795</v>
      </c>
      <c r="B207" s="13" t="str">
        <f>VLOOKUP(A207,WN!$A$2:$C$2001,3,false)</f>
        <v>CUST8951</v>
      </c>
      <c r="C207" s="14">
        <f>VLOOKUP(A207,WN!$A$2:$F$2001,2,false)</f>
        <v>45441</v>
      </c>
      <c r="D207" s="13">
        <f>SUMIFS(WN!$F$2:$F$2001,WN!$A$2:$A$2001,A207)</f>
        <v>185</v>
      </c>
      <c r="E207" s="13">
        <f t="shared" si="1"/>
        <v>17</v>
      </c>
      <c r="F207" s="13" t="str">
        <f>VLOOKUP(B207,'Overall Analysis'!$A$3:$I$160,9,false)</f>
        <v>Basic Customer</v>
      </c>
      <c r="G207" s="13"/>
      <c r="H207" s="13"/>
      <c r="I207" s="13"/>
      <c r="J207" s="13"/>
      <c r="K207" s="13"/>
      <c r="L207" s="13"/>
      <c r="M207" s="13"/>
      <c r="N207" s="13"/>
      <c r="O207" s="13"/>
      <c r="P207" s="13"/>
      <c r="Q207" s="13"/>
      <c r="R207" s="13"/>
      <c r="S207" s="13"/>
      <c r="T207" s="13"/>
      <c r="U207" s="13"/>
      <c r="V207" s="13"/>
      <c r="W207" s="13"/>
      <c r="X207" s="13"/>
      <c r="Y207" s="13"/>
      <c r="Z207" s="13"/>
    </row>
    <row r="208">
      <c r="A208" s="13" t="str">
        <f>IFERROR(__xludf.DUMMYFUNCTION("""COMPUTED_VALUE"""),"ORDER1794")</f>
        <v>ORDER1794</v>
      </c>
      <c r="B208" s="13" t="str">
        <f>VLOOKUP(A208,WN!$A$2:$C$2001,3,false)</f>
        <v>CUST8848</v>
      </c>
      <c r="C208" s="14">
        <f>VLOOKUP(A208,WN!$A$2:$F$2001,2,false)</f>
        <v>45440</v>
      </c>
      <c r="D208" s="13">
        <f>SUMIFS(WN!$F$2:$F$2001,WN!$A$2:$A$2001,A208)</f>
        <v>172.5</v>
      </c>
      <c r="E208" s="13">
        <f t="shared" si="1"/>
        <v>18</v>
      </c>
      <c r="F208" s="13" t="str">
        <f>VLOOKUP(B208,'Overall Analysis'!$A$3:$I$160,9,false)</f>
        <v>Basic Customer</v>
      </c>
      <c r="G208" s="13"/>
      <c r="H208" s="13"/>
      <c r="I208" s="13"/>
      <c r="J208" s="13"/>
      <c r="K208" s="13"/>
      <c r="L208" s="13"/>
      <c r="M208" s="13"/>
      <c r="N208" s="13"/>
      <c r="O208" s="13"/>
      <c r="P208" s="13"/>
      <c r="Q208" s="13"/>
      <c r="R208" s="13"/>
      <c r="S208" s="13"/>
      <c r="T208" s="13"/>
      <c r="U208" s="13"/>
      <c r="V208" s="13"/>
      <c r="W208" s="13"/>
      <c r="X208" s="13"/>
      <c r="Y208" s="13"/>
      <c r="Z208" s="13"/>
    </row>
    <row r="209">
      <c r="A209" s="13" t="str">
        <f>IFERROR(__xludf.DUMMYFUNCTION("""COMPUTED_VALUE"""),"ORDER1793")</f>
        <v>ORDER1793</v>
      </c>
      <c r="B209" s="13" t="str">
        <f>VLOOKUP(A209,WN!$A$2:$C$2001,3,false)</f>
        <v>CUST4291</v>
      </c>
      <c r="C209" s="14">
        <f>VLOOKUP(A209,WN!$A$2:$F$2001,2,false)</f>
        <v>45440</v>
      </c>
      <c r="D209" s="13">
        <f>SUMIFS(WN!$F$2:$F$2001,WN!$A$2:$A$2001,A209)</f>
        <v>105</v>
      </c>
      <c r="E209" s="13">
        <f t="shared" si="1"/>
        <v>18</v>
      </c>
      <c r="F209" s="13" t="str">
        <f>VLOOKUP(B209,'Overall Analysis'!$A$3:$I$160,9,false)</f>
        <v>Basic Customer</v>
      </c>
      <c r="G209" s="13"/>
      <c r="H209" s="13"/>
      <c r="I209" s="13"/>
      <c r="J209" s="13"/>
      <c r="K209" s="13"/>
      <c r="L209" s="13"/>
      <c r="M209" s="13"/>
      <c r="N209" s="13"/>
      <c r="O209" s="13"/>
      <c r="P209" s="13"/>
      <c r="Q209" s="13"/>
      <c r="R209" s="13"/>
      <c r="S209" s="13"/>
      <c r="T209" s="13"/>
      <c r="U209" s="13"/>
      <c r="V209" s="13"/>
      <c r="W209" s="13"/>
      <c r="X209" s="13"/>
      <c r="Y209" s="13"/>
      <c r="Z209" s="13"/>
    </row>
    <row r="210">
      <c r="A210" s="13" t="str">
        <f>IFERROR(__xludf.DUMMYFUNCTION("""COMPUTED_VALUE"""),"ORDER1792")</f>
        <v>ORDER1792</v>
      </c>
      <c r="B210" s="13" t="str">
        <f>VLOOKUP(A210,WN!$A$2:$C$2001,3,false)</f>
        <v>CUST2832</v>
      </c>
      <c r="C210" s="14">
        <f>VLOOKUP(A210,WN!$A$2:$F$2001,2,false)</f>
        <v>45440</v>
      </c>
      <c r="D210" s="13">
        <f>SUMIFS(WN!$F$2:$F$2001,WN!$A$2:$A$2001,A210)</f>
        <v>120</v>
      </c>
      <c r="E210" s="13">
        <f t="shared" si="1"/>
        <v>18</v>
      </c>
      <c r="F210" s="13" t="str">
        <f>VLOOKUP(B210,'Overall Analysis'!$A$3:$I$160,9,false)</f>
        <v>Basic Customer</v>
      </c>
      <c r="G210" s="13"/>
      <c r="H210" s="13"/>
      <c r="I210" s="13"/>
      <c r="J210" s="13"/>
      <c r="K210" s="13"/>
      <c r="L210" s="13"/>
      <c r="M210" s="13"/>
      <c r="N210" s="13"/>
      <c r="O210" s="13"/>
      <c r="P210" s="13"/>
      <c r="Q210" s="13"/>
      <c r="R210" s="13"/>
      <c r="S210" s="13"/>
      <c r="T210" s="13"/>
      <c r="U210" s="13"/>
      <c r="V210" s="13"/>
      <c r="W210" s="13"/>
      <c r="X210" s="13"/>
      <c r="Y210" s="13"/>
      <c r="Z210" s="13"/>
    </row>
    <row r="211">
      <c r="A211" s="13" t="str">
        <f>IFERROR(__xludf.DUMMYFUNCTION("""COMPUTED_VALUE"""),"ORDER1791")</f>
        <v>ORDER1791</v>
      </c>
      <c r="B211" s="13" t="str">
        <f>VLOOKUP(A211,WN!$A$2:$C$2001,3,false)</f>
        <v>CUST8311</v>
      </c>
      <c r="C211" s="14">
        <f>VLOOKUP(A211,WN!$A$2:$F$2001,2,false)</f>
        <v>45440</v>
      </c>
      <c r="D211" s="13">
        <f>SUMIFS(WN!$F$2:$F$2001,WN!$A$2:$A$2001,A211)</f>
        <v>230</v>
      </c>
      <c r="E211" s="13">
        <f t="shared" si="1"/>
        <v>18</v>
      </c>
      <c r="F211" s="13" t="str">
        <f>VLOOKUP(B211,'Overall Analysis'!$A$3:$I$160,9,false)</f>
        <v>Basic Customer</v>
      </c>
      <c r="G211" s="13"/>
      <c r="H211" s="13"/>
      <c r="I211" s="13"/>
      <c r="J211" s="13"/>
      <c r="K211" s="13"/>
      <c r="L211" s="13"/>
      <c r="M211" s="13"/>
      <c r="N211" s="13"/>
      <c r="O211" s="13"/>
      <c r="P211" s="13"/>
      <c r="Q211" s="13"/>
      <c r="R211" s="13"/>
      <c r="S211" s="13"/>
      <c r="T211" s="13"/>
      <c r="U211" s="13"/>
      <c r="V211" s="13"/>
      <c r="W211" s="13"/>
      <c r="X211" s="13"/>
      <c r="Y211" s="13"/>
      <c r="Z211" s="13"/>
    </row>
    <row r="212">
      <c r="A212" s="13" t="str">
        <f>IFERROR(__xludf.DUMMYFUNCTION("""COMPUTED_VALUE"""),"ORDER1790")</f>
        <v>ORDER1790</v>
      </c>
      <c r="B212" s="13" t="str">
        <f>VLOOKUP(A212,WN!$A$2:$C$2001,3,false)</f>
        <v>CUST8909</v>
      </c>
      <c r="C212" s="14">
        <f>VLOOKUP(A212,WN!$A$2:$F$2001,2,false)</f>
        <v>45440</v>
      </c>
      <c r="D212" s="13">
        <f>SUMIFS(WN!$F$2:$F$2001,WN!$A$2:$A$2001,A212)</f>
        <v>100</v>
      </c>
      <c r="E212" s="13">
        <f t="shared" si="1"/>
        <v>18</v>
      </c>
      <c r="F212" s="13" t="str">
        <f>VLOOKUP(B212,'Overall Analysis'!$A$3:$I$160,9,false)</f>
        <v>Basic Customer</v>
      </c>
      <c r="G212" s="13"/>
      <c r="H212" s="13"/>
      <c r="I212" s="13"/>
      <c r="J212" s="13"/>
      <c r="K212" s="13"/>
      <c r="L212" s="13"/>
      <c r="M212" s="13"/>
      <c r="N212" s="13"/>
      <c r="O212" s="13"/>
      <c r="P212" s="13"/>
      <c r="Q212" s="13"/>
      <c r="R212" s="13"/>
      <c r="S212" s="13"/>
      <c r="T212" s="13"/>
      <c r="U212" s="13"/>
      <c r="V212" s="13"/>
      <c r="W212" s="13"/>
      <c r="X212" s="13"/>
      <c r="Y212" s="13"/>
      <c r="Z212" s="13"/>
    </row>
    <row r="213">
      <c r="A213" s="13" t="str">
        <f>IFERROR(__xludf.DUMMYFUNCTION("""COMPUTED_VALUE"""),"ORDER1789")</f>
        <v>ORDER1789</v>
      </c>
      <c r="B213" s="13" t="str">
        <f>VLOOKUP(A213,WN!$A$2:$C$2001,3,false)</f>
        <v>CUST5670</v>
      </c>
      <c r="C213" s="14">
        <f>VLOOKUP(A213,WN!$A$2:$F$2001,2,false)</f>
        <v>45440</v>
      </c>
      <c r="D213" s="13">
        <f>SUMIFS(WN!$F$2:$F$2001,WN!$A$2:$A$2001,A213)</f>
        <v>70</v>
      </c>
      <c r="E213" s="13">
        <f t="shared" si="1"/>
        <v>18</v>
      </c>
      <c r="F213" s="13" t="str">
        <f>VLOOKUP(B213,'Overall Analysis'!$A$3:$I$160,9,false)</f>
        <v>Basic Customer</v>
      </c>
      <c r="G213" s="13"/>
      <c r="H213" s="13"/>
      <c r="I213" s="13"/>
      <c r="J213" s="13"/>
      <c r="K213" s="13"/>
      <c r="L213" s="13"/>
      <c r="M213" s="13"/>
      <c r="N213" s="13"/>
      <c r="O213" s="13"/>
      <c r="P213" s="13"/>
      <c r="Q213" s="13"/>
      <c r="R213" s="13"/>
      <c r="S213" s="13"/>
      <c r="T213" s="13"/>
      <c r="U213" s="13"/>
      <c r="V213" s="13"/>
      <c r="W213" s="13"/>
      <c r="X213" s="13"/>
      <c r="Y213" s="13"/>
      <c r="Z213" s="13"/>
    </row>
    <row r="214">
      <c r="A214" s="13" t="str">
        <f>IFERROR(__xludf.DUMMYFUNCTION("""COMPUTED_VALUE"""),"ORDER1788")</f>
        <v>ORDER1788</v>
      </c>
      <c r="B214" s="13" t="str">
        <f>VLOOKUP(A214,WN!$A$2:$C$2001,3,false)</f>
        <v>CUST1502</v>
      </c>
      <c r="C214" s="14">
        <f>VLOOKUP(A214,WN!$A$2:$F$2001,2,false)</f>
        <v>45440</v>
      </c>
      <c r="D214" s="13">
        <f>SUMIFS(WN!$F$2:$F$2001,WN!$A$2:$A$2001,A214)</f>
        <v>200</v>
      </c>
      <c r="E214" s="13">
        <f t="shared" si="1"/>
        <v>18</v>
      </c>
      <c r="F214" s="13" t="str">
        <f>VLOOKUP(B214,'Overall Analysis'!$A$3:$I$160,9,false)</f>
        <v>Basic Customer</v>
      </c>
      <c r="G214" s="13"/>
      <c r="H214" s="13"/>
      <c r="I214" s="13"/>
      <c r="J214" s="13"/>
      <c r="K214" s="13"/>
      <c r="L214" s="13"/>
      <c r="M214" s="13"/>
      <c r="N214" s="13"/>
      <c r="O214" s="13"/>
      <c r="P214" s="13"/>
      <c r="Q214" s="13"/>
      <c r="R214" s="13"/>
      <c r="S214" s="13"/>
      <c r="T214" s="13"/>
      <c r="U214" s="13"/>
      <c r="V214" s="13"/>
      <c r="W214" s="13"/>
      <c r="X214" s="13"/>
      <c r="Y214" s="13"/>
      <c r="Z214" s="13"/>
    </row>
    <row r="215">
      <c r="A215" s="13" t="str">
        <f>IFERROR(__xludf.DUMMYFUNCTION("""COMPUTED_VALUE"""),"ORDER1787")</f>
        <v>ORDER1787</v>
      </c>
      <c r="B215" s="13" t="str">
        <f>VLOOKUP(A215,WN!$A$2:$C$2001,3,false)</f>
        <v>CUST1193</v>
      </c>
      <c r="C215" s="14">
        <f>VLOOKUP(A215,WN!$A$2:$F$2001,2,false)</f>
        <v>45440</v>
      </c>
      <c r="D215" s="13">
        <f>SUMIFS(WN!$F$2:$F$2001,WN!$A$2:$A$2001,A215)</f>
        <v>55</v>
      </c>
      <c r="E215" s="13">
        <f t="shared" si="1"/>
        <v>18</v>
      </c>
      <c r="F215" s="13" t="str">
        <f>VLOOKUP(B215,'Overall Analysis'!$A$3:$I$160,9,false)</f>
        <v>Basic Customer</v>
      </c>
      <c r="G215" s="13"/>
      <c r="H215" s="13"/>
      <c r="I215" s="13"/>
      <c r="J215" s="13"/>
      <c r="K215" s="13"/>
      <c r="L215" s="13"/>
      <c r="M215" s="13"/>
      <c r="N215" s="13"/>
      <c r="O215" s="13"/>
      <c r="P215" s="13"/>
      <c r="Q215" s="13"/>
      <c r="R215" s="13"/>
      <c r="S215" s="13"/>
      <c r="T215" s="13"/>
      <c r="U215" s="13"/>
      <c r="V215" s="13"/>
      <c r="W215" s="13"/>
      <c r="X215" s="13"/>
      <c r="Y215" s="13"/>
      <c r="Z215" s="13"/>
    </row>
    <row r="216">
      <c r="A216" s="13" t="str">
        <f>IFERROR(__xludf.DUMMYFUNCTION("""COMPUTED_VALUE"""),"ORDER1786")</f>
        <v>ORDER1786</v>
      </c>
      <c r="B216" s="13" t="str">
        <f>VLOOKUP(A216,WN!$A$2:$C$2001,3,false)</f>
        <v>CUST2188</v>
      </c>
      <c r="C216" s="14">
        <f>VLOOKUP(A216,WN!$A$2:$F$2001,2,false)</f>
        <v>45440</v>
      </c>
      <c r="D216" s="13">
        <f>SUMIFS(WN!$F$2:$F$2001,WN!$A$2:$A$2001,A216)</f>
        <v>52.5</v>
      </c>
      <c r="E216" s="13">
        <f t="shared" si="1"/>
        <v>18</v>
      </c>
      <c r="F216" s="13" t="str">
        <f>VLOOKUP(B216,'Overall Analysis'!$A$3:$I$160,9,false)</f>
        <v>Platinum Customer</v>
      </c>
      <c r="G216" s="13"/>
      <c r="H216" s="13"/>
      <c r="I216" s="13"/>
      <c r="J216" s="13"/>
      <c r="K216" s="13"/>
      <c r="L216" s="13"/>
      <c r="M216" s="13"/>
      <c r="N216" s="13"/>
      <c r="O216" s="13"/>
      <c r="P216" s="13"/>
      <c r="Q216" s="13"/>
      <c r="R216" s="13"/>
      <c r="S216" s="13"/>
      <c r="T216" s="13"/>
      <c r="U216" s="13"/>
      <c r="V216" s="13"/>
      <c r="W216" s="13"/>
      <c r="X216" s="13"/>
      <c r="Y216" s="13"/>
      <c r="Z216" s="13"/>
    </row>
    <row r="217">
      <c r="A217" s="13" t="str">
        <f>IFERROR(__xludf.DUMMYFUNCTION("""COMPUTED_VALUE"""),"ORDER1785")</f>
        <v>ORDER1785</v>
      </c>
      <c r="B217" s="13" t="str">
        <f>VLOOKUP(A217,WN!$A$2:$C$2001,3,false)</f>
        <v>CUST3384</v>
      </c>
      <c r="C217" s="14">
        <f>VLOOKUP(A217,WN!$A$2:$F$2001,2,false)</f>
        <v>45440</v>
      </c>
      <c r="D217" s="13">
        <f>SUMIFS(WN!$F$2:$F$2001,WN!$A$2:$A$2001,A217)</f>
        <v>185</v>
      </c>
      <c r="E217" s="13">
        <f t="shared" si="1"/>
        <v>18</v>
      </c>
      <c r="F217" s="13" t="str">
        <f>VLOOKUP(B217,'Overall Analysis'!$A$3:$I$160,9,false)</f>
        <v>Basic Customer</v>
      </c>
      <c r="G217" s="13"/>
      <c r="H217" s="13"/>
      <c r="I217" s="13"/>
      <c r="J217" s="13"/>
      <c r="K217" s="13"/>
      <c r="L217" s="13"/>
      <c r="M217" s="13"/>
      <c r="N217" s="13"/>
      <c r="O217" s="13"/>
      <c r="P217" s="13"/>
      <c r="Q217" s="13"/>
      <c r="R217" s="13"/>
      <c r="S217" s="13"/>
      <c r="T217" s="13"/>
      <c r="U217" s="13"/>
      <c r="V217" s="13"/>
      <c r="W217" s="13"/>
      <c r="X217" s="13"/>
      <c r="Y217" s="13"/>
      <c r="Z217" s="13"/>
    </row>
    <row r="218">
      <c r="A218" s="13" t="str">
        <f>IFERROR(__xludf.DUMMYFUNCTION("""COMPUTED_VALUE"""),"ORDER1784")</f>
        <v>ORDER1784</v>
      </c>
      <c r="B218" s="13" t="str">
        <f>VLOOKUP(A218,WN!$A$2:$C$2001,3,false)</f>
        <v>CUST2658</v>
      </c>
      <c r="C218" s="14">
        <f>VLOOKUP(A218,WN!$A$2:$F$2001,2,false)</f>
        <v>45440</v>
      </c>
      <c r="D218" s="13">
        <f>SUMIFS(WN!$F$2:$F$2001,WN!$A$2:$A$2001,A218)</f>
        <v>120</v>
      </c>
      <c r="E218" s="13">
        <f t="shared" si="1"/>
        <v>18</v>
      </c>
      <c r="F218" s="13" t="str">
        <f>VLOOKUP(B218,'Overall Analysis'!$A$3:$I$160,9,false)</f>
        <v>Basic Customer</v>
      </c>
      <c r="G218" s="13"/>
      <c r="H218" s="13"/>
      <c r="I218" s="13"/>
      <c r="J218" s="13"/>
      <c r="K218" s="13"/>
      <c r="L218" s="13"/>
      <c r="M218" s="13"/>
      <c r="N218" s="13"/>
      <c r="O218" s="13"/>
      <c r="P218" s="13"/>
      <c r="Q218" s="13"/>
      <c r="R218" s="13"/>
      <c r="S218" s="13"/>
      <c r="T218" s="13"/>
      <c r="U218" s="13"/>
      <c r="V218" s="13"/>
      <c r="W218" s="13"/>
      <c r="X218" s="13"/>
      <c r="Y218" s="13"/>
      <c r="Z218" s="13"/>
    </row>
    <row r="219">
      <c r="A219" s="13" t="str">
        <f>IFERROR(__xludf.DUMMYFUNCTION("""COMPUTED_VALUE"""),"ORDER1783")</f>
        <v>ORDER1783</v>
      </c>
      <c r="B219" s="13" t="str">
        <f>VLOOKUP(A219,WN!$A$2:$C$2001,3,false)</f>
        <v>CUST8317</v>
      </c>
      <c r="C219" s="14">
        <f>VLOOKUP(A219,WN!$A$2:$F$2001,2,false)</f>
        <v>45440</v>
      </c>
      <c r="D219" s="13">
        <f>SUMIFS(WN!$F$2:$F$2001,WN!$A$2:$A$2001,A219)</f>
        <v>105</v>
      </c>
      <c r="E219" s="13">
        <f t="shared" si="1"/>
        <v>18</v>
      </c>
      <c r="F219" s="13" t="str">
        <f>VLOOKUP(B219,'Overall Analysis'!$A$3:$I$160,9,false)</f>
        <v>Basic Customer</v>
      </c>
      <c r="G219" s="13"/>
      <c r="H219" s="13"/>
      <c r="I219" s="13"/>
      <c r="J219" s="13"/>
      <c r="K219" s="13"/>
      <c r="L219" s="13"/>
      <c r="M219" s="13"/>
      <c r="N219" s="13"/>
      <c r="O219" s="13"/>
      <c r="P219" s="13"/>
      <c r="Q219" s="13"/>
      <c r="R219" s="13"/>
      <c r="S219" s="13"/>
      <c r="T219" s="13"/>
      <c r="U219" s="13"/>
      <c r="V219" s="13"/>
      <c r="W219" s="13"/>
      <c r="X219" s="13"/>
      <c r="Y219" s="13"/>
      <c r="Z219" s="13"/>
    </row>
    <row r="220">
      <c r="A220" s="13" t="str">
        <f>IFERROR(__xludf.DUMMYFUNCTION("""COMPUTED_VALUE"""),"ORDER1782")</f>
        <v>ORDER1782</v>
      </c>
      <c r="B220" s="13" t="str">
        <f>VLOOKUP(A220,WN!$A$2:$C$2001,3,false)</f>
        <v>CUST6201</v>
      </c>
      <c r="C220" s="14">
        <f>VLOOKUP(A220,WN!$A$2:$F$2001,2,false)</f>
        <v>45440</v>
      </c>
      <c r="D220" s="13">
        <f>SUMIFS(WN!$F$2:$F$2001,WN!$A$2:$A$2001,A220)</f>
        <v>70</v>
      </c>
      <c r="E220" s="13">
        <f t="shared" si="1"/>
        <v>18</v>
      </c>
      <c r="F220" s="13" t="str">
        <f>VLOOKUP(B220,'Overall Analysis'!$A$3:$I$160,9,false)</f>
        <v>Basic Customer</v>
      </c>
      <c r="G220" s="13"/>
      <c r="H220" s="13"/>
      <c r="I220" s="13"/>
      <c r="J220" s="13"/>
      <c r="K220" s="13"/>
      <c r="L220" s="13"/>
      <c r="M220" s="13"/>
      <c r="N220" s="13"/>
      <c r="O220" s="13"/>
      <c r="P220" s="13"/>
      <c r="Q220" s="13"/>
      <c r="R220" s="13"/>
      <c r="S220" s="13"/>
      <c r="T220" s="13"/>
      <c r="U220" s="13"/>
      <c r="V220" s="13"/>
      <c r="W220" s="13"/>
      <c r="X220" s="13"/>
      <c r="Y220" s="13"/>
      <c r="Z220" s="13"/>
    </row>
    <row r="221">
      <c r="A221" s="13" t="str">
        <f>IFERROR(__xludf.DUMMYFUNCTION("""COMPUTED_VALUE"""),"ORDER1781")</f>
        <v>ORDER1781</v>
      </c>
      <c r="B221" s="13" t="str">
        <f>VLOOKUP(A221,WN!$A$2:$C$2001,3,false)</f>
        <v>CUST8355</v>
      </c>
      <c r="C221" s="14">
        <f>VLOOKUP(A221,WN!$A$2:$F$2001,2,false)</f>
        <v>45440</v>
      </c>
      <c r="D221" s="13">
        <f>SUMIFS(WN!$F$2:$F$2001,WN!$A$2:$A$2001,A221)</f>
        <v>230</v>
      </c>
      <c r="E221" s="13">
        <f t="shared" si="1"/>
        <v>18</v>
      </c>
      <c r="F221" s="13" t="str">
        <f>VLOOKUP(B221,'Overall Analysis'!$A$3:$I$160,9,false)</f>
        <v>Basic Customer</v>
      </c>
      <c r="G221" s="13"/>
      <c r="H221" s="13"/>
      <c r="I221" s="13"/>
      <c r="J221" s="13"/>
      <c r="K221" s="13"/>
      <c r="L221" s="13"/>
      <c r="M221" s="13"/>
      <c r="N221" s="13"/>
      <c r="O221" s="13"/>
      <c r="P221" s="13"/>
      <c r="Q221" s="13"/>
      <c r="R221" s="13"/>
      <c r="S221" s="13"/>
      <c r="T221" s="13"/>
      <c r="U221" s="13"/>
      <c r="V221" s="13"/>
      <c r="W221" s="13"/>
      <c r="X221" s="13"/>
      <c r="Y221" s="13"/>
      <c r="Z221" s="13"/>
    </row>
    <row r="222">
      <c r="A222" s="13" t="str">
        <f>IFERROR(__xludf.DUMMYFUNCTION("""COMPUTED_VALUE"""),"ORDER1780")</f>
        <v>ORDER1780</v>
      </c>
      <c r="B222" s="13" t="str">
        <f>VLOOKUP(A222,WN!$A$2:$C$2001,3,false)</f>
        <v>CUST3938</v>
      </c>
      <c r="C222" s="14">
        <f>VLOOKUP(A222,WN!$A$2:$F$2001,2,false)</f>
        <v>45440</v>
      </c>
      <c r="D222" s="13">
        <f>SUMIFS(WN!$F$2:$F$2001,WN!$A$2:$A$2001,A222)</f>
        <v>80</v>
      </c>
      <c r="E222" s="13">
        <f t="shared" si="1"/>
        <v>18</v>
      </c>
      <c r="F222" s="13" t="str">
        <f>VLOOKUP(B222,'Overall Analysis'!$A$3:$I$160,9,false)</f>
        <v>Basic Customer</v>
      </c>
      <c r="G222" s="13"/>
      <c r="H222" s="13"/>
      <c r="I222" s="13"/>
      <c r="J222" s="13"/>
      <c r="K222" s="13"/>
      <c r="L222" s="13"/>
      <c r="M222" s="13"/>
      <c r="N222" s="13"/>
      <c r="O222" s="13"/>
      <c r="P222" s="13"/>
      <c r="Q222" s="13"/>
      <c r="R222" s="13"/>
      <c r="S222" s="13"/>
      <c r="T222" s="13"/>
      <c r="U222" s="13"/>
      <c r="V222" s="13"/>
      <c r="W222" s="13"/>
      <c r="X222" s="13"/>
      <c r="Y222" s="13"/>
      <c r="Z222" s="13"/>
    </row>
    <row r="223">
      <c r="A223" s="13" t="str">
        <f>IFERROR(__xludf.DUMMYFUNCTION("""COMPUTED_VALUE"""),"ORDER1779")</f>
        <v>ORDER1779</v>
      </c>
      <c r="B223" s="13" t="str">
        <f>VLOOKUP(A223,WN!$A$2:$C$2001,3,false)</f>
        <v>CUST1509</v>
      </c>
      <c r="C223" s="14">
        <f>VLOOKUP(A223,WN!$A$2:$F$2001,2,false)</f>
        <v>45440</v>
      </c>
      <c r="D223" s="13">
        <f>SUMIFS(WN!$F$2:$F$2001,WN!$A$2:$A$2001,A223)</f>
        <v>70</v>
      </c>
      <c r="E223" s="13">
        <f t="shared" si="1"/>
        <v>18</v>
      </c>
      <c r="F223" s="13" t="str">
        <f>VLOOKUP(B223,'Overall Analysis'!$A$3:$I$160,9,false)</f>
        <v>Platinum Customer</v>
      </c>
      <c r="G223" s="13"/>
      <c r="H223" s="13"/>
      <c r="I223" s="13"/>
      <c r="J223" s="13"/>
      <c r="K223" s="13"/>
      <c r="L223" s="13"/>
      <c r="M223" s="13"/>
      <c r="N223" s="13"/>
      <c r="O223" s="13"/>
      <c r="P223" s="13"/>
      <c r="Q223" s="13"/>
      <c r="R223" s="13"/>
      <c r="S223" s="13"/>
      <c r="T223" s="13"/>
      <c r="U223" s="13"/>
      <c r="V223" s="13"/>
      <c r="W223" s="13"/>
      <c r="X223" s="13"/>
      <c r="Y223" s="13"/>
      <c r="Z223" s="13"/>
    </row>
    <row r="224">
      <c r="A224" s="13" t="str">
        <f>IFERROR(__xludf.DUMMYFUNCTION("""COMPUTED_VALUE"""),"ORDER1778")</f>
        <v>ORDER1778</v>
      </c>
      <c r="B224" s="13" t="str">
        <f>VLOOKUP(A224,WN!$A$2:$C$2001,3,false)</f>
        <v>CUST6869</v>
      </c>
      <c r="C224" s="14">
        <f>VLOOKUP(A224,WN!$A$2:$F$2001,2,false)</f>
        <v>45440</v>
      </c>
      <c r="D224" s="13">
        <f>SUMIFS(WN!$F$2:$F$2001,WN!$A$2:$A$2001,A224)</f>
        <v>200</v>
      </c>
      <c r="E224" s="13">
        <f t="shared" si="1"/>
        <v>18</v>
      </c>
      <c r="F224" s="13" t="str">
        <f>VLOOKUP(B224,'Overall Analysis'!$A$3:$I$160,9,false)</f>
        <v>Basic Customer</v>
      </c>
      <c r="G224" s="13"/>
      <c r="H224" s="13"/>
      <c r="I224" s="13"/>
      <c r="J224" s="13"/>
      <c r="K224" s="13"/>
      <c r="L224" s="13"/>
      <c r="M224" s="13"/>
      <c r="N224" s="13"/>
      <c r="O224" s="13"/>
      <c r="P224" s="13"/>
      <c r="Q224" s="13"/>
      <c r="R224" s="13"/>
      <c r="S224" s="13"/>
      <c r="T224" s="13"/>
      <c r="U224" s="13"/>
      <c r="V224" s="13"/>
      <c r="W224" s="13"/>
      <c r="X224" s="13"/>
      <c r="Y224" s="13"/>
      <c r="Z224" s="13"/>
    </row>
    <row r="225">
      <c r="A225" s="13" t="str">
        <f>IFERROR(__xludf.DUMMYFUNCTION("""COMPUTED_VALUE"""),"ORDER1777")</f>
        <v>ORDER1777</v>
      </c>
      <c r="B225" s="13" t="str">
        <f>VLOOKUP(A225,WN!$A$2:$C$2001,3,false)</f>
        <v>CUST6570</v>
      </c>
      <c r="C225" s="14">
        <f>VLOOKUP(A225,WN!$A$2:$F$2001,2,false)</f>
        <v>45440</v>
      </c>
      <c r="D225" s="13">
        <f>SUMIFS(WN!$F$2:$F$2001,WN!$A$2:$A$2001,A225)</f>
        <v>55</v>
      </c>
      <c r="E225" s="13">
        <f t="shared" si="1"/>
        <v>18</v>
      </c>
      <c r="F225" s="13" t="str">
        <f>VLOOKUP(B225,'Overall Analysis'!$A$3:$I$160,9,false)</f>
        <v>Basic Customer</v>
      </c>
      <c r="G225" s="13"/>
      <c r="H225" s="13"/>
      <c r="I225" s="13"/>
      <c r="J225" s="13"/>
      <c r="K225" s="13"/>
      <c r="L225" s="13"/>
      <c r="M225" s="13"/>
      <c r="N225" s="13"/>
      <c r="O225" s="13"/>
      <c r="P225" s="13"/>
      <c r="Q225" s="13"/>
      <c r="R225" s="13"/>
      <c r="S225" s="13"/>
      <c r="T225" s="13"/>
      <c r="U225" s="13"/>
      <c r="V225" s="13"/>
      <c r="W225" s="13"/>
      <c r="X225" s="13"/>
      <c r="Y225" s="13"/>
      <c r="Z225" s="13"/>
    </row>
    <row r="226">
      <c r="A226" s="13" t="str">
        <f>IFERROR(__xludf.DUMMYFUNCTION("""COMPUTED_VALUE"""),"ORDER1776")</f>
        <v>ORDER1776</v>
      </c>
      <c r="B226" s="13" t="str">
        <f>VLOOKUP(A226,WN!$A$2:$C$2001,3,false)</f>
        <v>CUST3392</v>
      </c>
      <c r="C226" s="14">
        <f>VLOOKUP(A226,WN!$A$2:$F$2001,2,false)</f>
        <v>45440</v>
      </c>
      <c r="D226" s="13">
        <f>SUMIFS(WN!$F$2:$F$2001,WN!$A$2:$A$2001,A226)</f>
        <v>105</v>
      </c>
      <c r="E226" s="13">
        <f t="shared" si="1"/>
        <v>18</v>
      </c>
      <c r="F226" s="13" t="str">
        <f>VLOOKUP(B226,'Overall Analysis'!$A$3:$I$160,9,false)</f>
        <v>Basic Customer</v>
      </c>
      <c r="G226" s="13"/>
      <c r="H226" s="13"/>
      <c r="I226" s="13"/>
      <c r="J226" s="13"/>
      <c r="K226" s="13"/>
      <c r="L226" s="13"/>
      <c r="M226" s="13"/>
      <c r="N226" s="13"/>
      <c r="O226" s="13"/>
      <c r="P226" s="13"/>
      <c r="Q226" s="13"/>
      <c r="R226" s="13"/>
      <c r="S226" s="13"/>
      <c r="T226" s="13"/>
      <c r="U226" s="13"/>
      <c r="V226" s="13"/>
      <c r="W226" s="13"/>
      <c r="X226" s="13"/>
      <c r="Y226" s="13"/>
      <c r="Z226" s="13"/>
    </row>
    <row r="227">
      <c r="A227" s="13" t="str">
        <f>IFERROR(__xludf.DUMMYFUNCTION("""COMPUTED_VALUE"""),"ORDER1775")</f>
        <v>ORDER1775</v>
      </c>
      <c r="B227" s="13" t="str">
        <f>VLOOKUP(A227,WN!$A$2:$C$2001,3,false)</f>
        <v>CUST1520</v>
      </c>
      <c r="C227" s="14">
        <f>VLOOKUP(A227,WN!$A$2:$F$2001,2,false)</f>
        <v>45440</v>
      </c>
      <c r="D227" s="13">
        <f>SUMIFS(WN!$F$2:$F$2001,WN!$A$2:$A$2001,A227)</f>
        <v>185</v>
      </c>
      <c r="E227" s="13">
        <f t="shared" si="1"/>
        <v>18</v>
      </c>
      <c r="F227" s="13" t="str">
        <f>VLOOKUP(B227,'Overall Analysis'!$A$3:$I$160,9,false)</f>
        <v>Basic Customer</v>
      </c>
      <c r="G227" s="13"/>
      <c r="H227" s="13"/>
      <c r="I227" s="13"/>
      <c r="J227" s="13"/>
      <c r="K227" s="13"/>
      <c r="L227" s="13"/>
      <c r="M227" s="13"/>
      <c r="N227" s="13"/>
      <c r="O227" s="13"/>
      <c r="P227" s="13"/>
      <c r="Q227" s="13"/>
      <c r="R227" s="13"/>
      <c r="S227" s="13"/>
      <c r="T227" s="13"/>
      <c r="U227" s="13"/>
      <c r="V227" s="13"/>
      <c r="W227" s="13"/>
      <c r="X227" s="13"/>
      <c r="Y227" s="13"/>
      <c r="Z227" s="13"/>
    </row>
    <row r="228">
      <c r="A228" s="13" t="str">
        <f>IFERROR(__xludf.DUMMYFUNCTION("""COMPUTED_VALUE"""),"ORDER1774")</f>
        <v>ORDER1774</v>
      </c>
      <c r="B228" s="13" t="str">
        <f>VLOOKUP(A228,WN!$A$2:$C$2001,3,false)</f>
        <v>CUST5670</v>
      </c>
      <c r="C228" s="14">
        <f>VLOOKUP(A228,WN!$A$2:$F$2001,2,false)</f>
        <v>45439</v>
      </c>
      <c r="D228" s="13">
        <f>SUMIFS(WN!$F$2:$F$2001,WN!$A$2:$A$2001,A228)</f>
        <v>97.5</v>
      </c>
      <c r="E228" s="13">
        <f t="shared" si="1"/>
        <v>19</v>
      </c>
      <c r="F228" s="13" t="str">
        <f>VLOOKUP(B228,'Overall Analysis'!$A$3:$I$160,9,false)</f>
        <v>Basic Customer</v>
      </c>
      <c r="G228" s="13"/>
      <c r="H228" s="13"/>
      <c r="I228" s="13"/>
      <c r="J228" s="13"/>
      <c r="K228" s="13"/>
      <c r="L228" s="13"/>
      <c r="M228" s="13"/>
      <c r="N228" s="13"/>
      <c r="O228" s="13"/>
      <c r="P228" s="13"/>
      <c r="Q228" s="13"/>
      <c r="R228" s="13"/>
      <c r="S228" s="13"/>
      <c r="T228" s="13"/>
      <c r="U228" s="13"/>
      <c r="V228" s="13"/>
      <c r="W228" s="13"/>
      <c r="X228" s="13"/>
      <c r="Y228" s="13"/>
      <c r="Z228" s="13"/>
    </row>
    <row r="229">
      <c r="A229" s="13" t="str">
        <f>IFERROR(__xludf.DUMMYFUNCTION("""COMPUTED_VALUE"""),"ORDER1773")</f>
        <v>ORDER1773</v>
      </c>
      <c r="B229" s="13" t="str">
        <f>VLOOKUP(A229,WN!$A$2:$C$2001,3,false)</f>
        <v>CUST4485</v>
      </c>
      <c r="C229" s="14">
        <f>VLOOKUP(A229,WN!$A$2:$F$2001,2,false)</f>
        <v>45439</v>
      </c>
      <c r="D229" s="13">
        <f>SUMIFS(WN!$F$2:$F$2001,WN!$A$2:$A$2001,A229)</f>
        <v>150</v>
      </c>
      <c r="E229" s="13">
        <f t="shared" si="1"/>
        <v>19</v>
      </c>
      <c r="F229" s="13" t="str">
        <f>VLOOKUP(B229,'Overall Analysis'!$A$3:$I$160,9,false)</f>
        <v>Basic Customer</v>
      </c>
      <c r="G229" s="13"/>
      <c r="H229" s="13"/>
      <c r="I229" s="13"/>
      <c r="J229" s="13"/>
      <c r="K229" s="13"/>
      <c r="L229" s="13"/>
      <c r="M229" s="13"/>
      <c r="N229" s="13"/>
      <c r="O229" s="13"/>
      <c r="P229" s="13"/>
      <c r="Q229" s="13"/>
      <c r="R229" s="13"/>
      <c r="S229" s="13"/>
      <c r="T229" s="13"/>
      <c r="U229" s="13"/>
      <c r="V229" s="13"/>
      <c r="W229" s="13"/>
      <c r="X229" s="13"/>
      <c r="Y229" s="13"/>
      <c r="Z229" s="13"/>
    </row>
    <row r="230">
      <c r="A230" s="13" t="str">
        <f>IFERROR(__xludf.DUMMYFUNCTION("""COMPUTED_VALUE"""),"ORDER1772")</f>
        <v>ORDER1772</v>
      </c>
      <c r="B230" s="13" t="str">
        <f>VLOOKUP(A230,WN!$A$2:$C$2001,3,false)</f>
        <v>CUST5670</v>
      </c>
      <c r="C230" s="14">
        <f>VLOOKUP(A230,WN!$A$2:$F$2001,2,false)</f>
        <v>45439</v>
      </c>
      <c r="D230" s="13">
        <f>SUMIFS(WN!$F$2:$F$2001,WN!$A$2:$A$2001,A230)</f>
        <v>70</v>
      </c>
      <c r="E230" s="13">
        <f t="shared" si="1"/>
        <v>19</v>
      </c>
      <c r="F230" s="13" t="str">
        <f>VLOOKUP(B230,'Overall Analysis'!$A$3:$I$160,9,false)</f>
        <v>Basic Customer</v>
      </c>
      <c r="G230" s="13"/>
      <c r="H230" s="13"/>
      <c r="I230" s="13"/>
      <c r="J230" s="13"/>
      <c r="K230" s="13"/>
      <c r="L230" s="13"/>
      <c r="M230" s="13"/>
      <c r="N230" s="13"/>
      <c r="O230" s="13"/>
      <c r="P230" s="13"/>
      <c r="Q230" s="13"/>
      <c r="R230" s="13"/>
      <c r="S230" s="13"/>
      <c r="T230" s="13"/>
      <c r="U230" s="13"/>
      <c r="V230" s="13"/>
      <c r="W230" s="13"/>
      <c r="X230" s="13"/>
      <c r="Y230" s="13"/>
      <c r="Z230" s="13"/>
    </row>
    <row r="231">
      <c r="A231" s="13" t="str">
        <f>IFERROR(__xludf.DUMMYFUNCTION("""COMPUTED_VALUE"""),"ORDER1771")</f>
        <v>ORDER1771</v>
      </c>
      <c r="B231" s="13" t="str">
        <f>VLOOKUP(A231,WN!$A$2:$C$2001,3,false)</f>
        <v>CUST8724</v>
      </c>
      <c r="C231" s="14">
        <f>VLOOKUP(A231,WN!$A$2:$F$2001,2,false)</f>
        <v>45439</v>
      </c>
      <c r="D231" s="13">
        <f>SUMIFS(WN!$F$2:$F$2001,WN!$A$2:$A$2001,A231)</f>
        <v>140</v>
      </c>
      <c r="E231" s="13">
        <f t="shared" si="1"/>
        <v>19</v>
      </c>
      <c r="F231" s="13" t="str">
        <f>VLOOKUP(B231,'Overall Analysis'!$A$3:$I$160,9,false)</f>
        <v>Basic Customer</v>
      </c>
      <c r="G231" s="13"/>
      <c r="H231" s="13"/>
      <c r="I231" s="13"/>
      <c r="J231" s="13"/>
      <c r="K231" s="13"/>
      <c r="L231" s="13"/>
      <c r="M231" s="13"/>
      <c r="N231" s="13"/>
      <c r="O231" s="13"/>
      <c r="P231" s="13"/>
      <c r="Q231" s="13"/>
      <c r="R231" s="13"/>
      <c r="S231" s="13"/>
      <c r="T231" s="13"/>
      <c r="U231" s="13"/>
      <c r="V231" s="13"/>
      <c r="W231" s="13"/>
      <c r="X231" s="13"/>
      <c r="Y231" s="13"/>
      <c r="Z231" s="13"/>
    </row>
    <row r="232">
      <c r="A232" s="13" t="str">
        <f>IFERROR(__xludf.DUMMYFUNCTION("""COMPUTED_VALUE"""),"ORDER1770")</f>
        <v>ORDER1770</v>
      </c>
      <c r="B232" s="13" t="str">
        <f>VLOOKUP(A232,WN!$A$2:$C$2001,3,false)</f>
        <v>CUST9148</v>
      </c>
      <c r="C232" s="14">
        <f>VLOOKUP(A232,WN!$A$2:$F$2001,2,false)</f>
        <v>45439</v>
      </c>
      <c r="D232" s="13">
        <f>SUMIFS(WN!$F$2:$F$2001,WN!$A$2:$A$2001,A232)</f>
        <v>80</v>
      </c>
      <c r="E232" s="13">
        <f t="shared" si="1"/>
        <v>19</v>
      </c>
      <c r="F232" s="13" t="str">
        <f>VLOOKUP(B232,'Overall Analysis'!$A$3:$I$160,9,false)</f>
        <v>Basic Customer</v>
      </c>
      <c r="G232" s="13"/>
      <c r="H232" s="13"/>
      <c r="I232" s="13"/>
      <c r="J232" s="13"/>
      <c r="K232" s="13"/>
      <c r="L232" s="13"/>
      <c r="M232" s="13"/>
      <c r="N232" s="13"/>
      <c r="O232" s="13"/>
      <c r="P232" s="13"/>
      <c r="Q232" s="13"/>
      <c r="R232" s="13"/>
      <c r="S232" s="13"/>
      <c r="T232" s="13"/>
      <c r="U232" s="13"/>
      <c r="V232" s="13"/>
      <c r="W232" s="13"/>
      <c r="X232" s="13"/>
      <c r="Y232" s="13"/>
      <c r="Z232" s="13"/>
    </row>
    <row r="233">
      <c r="A233" s="13" t="str">
        <f>IFERROR(__xludf.DUMMYFUNCTION("""COMPUTED_VALUE"""),"ORDER1769")</f>
        <v>ORDER1769</v>
      </c>
      <c r="B233" s="13" t="str">
        <f>VLOOKUP(A233,WN!$A$2:$C$2001,3,false)</f>
        <v>CUST5670</v>
      </c>
      <c r="C233" s="14">
        <f>VLOOKUP(A233,WN!$A$2:$F$2001,2,false)</f>
        <v>45439</v>
      </c>
      <c r="D233" s="13">
        <f>SUMIFS(WN!$F$2:$F$2001,WN!$A$2:$A$2001,A233)</f>
        <v>110</v>
      </c>
      <c r="E233" s="13">
        <f t="shared" si="1"/>
        <v>19</v>
      </c>
      <c r="F233" s="13" t="str">
        <f>VLOOKUP(B233,'Overall Analysis'!$A$3:$I$160,9,false)</f>
        <v>Basic Customer</v>
      </c>
      <c r="G233" s="13"/>
      <c r="H233" s="13"/>
      <c r="I233" s="13"/>
      <c r="J233" s="13"/>
      <c r="K233" s="13"/>
      <c r="L233" s="13"/>
      <c r="M233" s="13"/>
      <c r="N233" s="13"/>
      <c r="O233" s="13"/>
      <c r="P233" s="13"/>
      <c r="Q233" s="13"/>
      <c r="R233" s="13"/>
      <c r="S233" s="13"/>
      <c r="T233" s="13"/>
      <c r="U233" s="13"/>
      <c r="V233" s="13"/>
      <c r="W233" s="13"/>
      <c r="X233" s="13"/>
      <c r="Y233" s="13"/>
      <c r="Z233" s="13"/>
    </row>
    <row r="234">
      <c r="A234" s="13" t="str">
        <f>IFERROR(__xludf.DUMMYFUNCTION("""COMPUTED_VALUE"""),"ORDER1768")</f>
        <v>ORDER1768</v>
      </c>
      <c r="B234" s="13" t="str">
        <f>VLOOKUP(A234,WN!$A$2:$C$2001,3,false)</f>
        <v>CUST8552</v>
      </c>
      <c r="C234" s="14">
        <f>VLOOKUP(A234,WN!$A$2:$F$2001,2,false)</f>
        <v>45439</v>
      </c>
      <c r="D234" s="13">
        <f>SUMIFS(WN!$F$2:$F$2001,WN!$A$2:$A$2001,A234)</f>
        <v>325</v>
      </c>
      <c r="E234" s="13">
        <f t="shared" si="1"/>
        <v>19</v>
      </c>
      <c r="F234" s="13" t="str">
        <f>VLOOKUP(B234,'Overall Analysis'!$A$3:$I$160,9,false)</f>
        <v>Basic Customer</v>
      </c>
      <c r="G234" s="13"/>
      <c r="H234" s="13"/>
      <c r="I234" s="13"/>
      <c r="J234" s="13"/>
      <c r="K234" s="13"/>
      <c r="L234" s="13"/>
      <c r="M234" s="13"/>
      <c r="N234" s="13"/>
      <c r="O234" s="13"/>
      <c r="P234" s="13"/>
      <c r="Q234" s="13"/>
      <c r="R234" s="13"/>
      <c r="S234" s="13"/>
      <c r="T234" s="13"/>
      <c r="U234" s="13"/>
      <c r="V234" s="13"/>
      <c r="W234" s="13"/>
      <c r="X234" s="13"/>
      <c r="Y234" s="13"/>
      <c r="Z234" s="13"/>
    </row>
    <row r="235">
      <c r="A235" s="13" t="str">
        <f>IFERROR(__xludf.DUMMYFUNCTION("""COMPUTED_VALUE"""),"ORDER1767")</f>
        <v>ORDER1767</v>
      </c>
      <c r="B235" s="13" t="str">
        <f>VLOOKUP(A235,WN!$A$2:$C$2001,3,false)</f>
        <v>CUST8924</v>
      </c>
      <c r="C235" s="14">
        <f>VLOOKUP(A235,WN!$A$2:$F$2001,2,false)</f>
        <v>45439</v>
      </c>
      <c r="D235" s="13">
        <f>SUMIFS(WN!$F$2:$F$2001,WN!$A$2:$A$2001,A235)</f>
        <v>40</v>
      </c>
      <c r="E235" s="13">
        <f t="shared" si="1"/>
        <v>19</v>
      </c>
      <c r="F235" s="13" t="str">
        <f>VLOOKUP(B235,'Overall Analysis'!$A$3:$I$160,9,false)</f>
        <v>Basic Customer</v>
      </c>
      <c r="G235" s="13"/>
      <c r="H235" s="13"/>
      <c r="I235" s="13"/>
      <c r="J235" s="13"/>
      <c r="K235" s="13"/>
      <c r="L235" s="13"/>
      <c r="M235" s="13"/>
      <c r="N235" s="13"/>
      <c r="O235" s="13"/>
      <c r="P235" s="13"/>
      <c r="Q235" s="13"/>
      <c r="R235" s="13"/>
      <c r="S235" s="13"/>
      <c r="T235" s="13"/>
      <c r="U235" s="13"/>
      <c r="V235" s="13"/>
      <c r="W235" s="13"/>
      <c r="X235" s="13"/>
      <c r="Y235" s="13"/>
      <c r="Z235" s="13"/>
    </row>
    <row r="236">
      <c r="A236" s="13" t="str">
        <f>IFERROR(__xludf.DUMMYFUNCTION("""COMPUTED_VALUE"""),"ORDER1766")</f>
        <v>ORDER1766</v>
      </c>
      <c r="B236" s="13" t="str">
        <f>VLOOKUP(A236,WN!$A$2:$C$2001,3,false)</f>
        <v>CUST4804</v>
      </c>
      <c r="C236" s="14">
        <f>VLOOKUP(A236,WN!$A$2:$F$2001,2,false)</f>
        <v>45439</v>
      </c>
      <c r="D236" s="13">
        <f>SUMIFS(WN!$F$2:$F$2001,WN!$A$2:$A$2001,A236)</f>
        <v>52.5</v>
      </c>
      <c r="E236" s="13">
        <f t="shared" si="1"/>
        <v>19</v>
      </c>
      <c r="F236" s="13" t="str">
        <f>VLOOKUP(B236,'Overall Analysis'!$A$3:$I$160,9,false)</f>
        <v>Basic Customer</v>
      </c>
      <c r="G236" s="13"/>
      <c r="H236" s="13"/>
      <c r="I236" s="13"/>
      <c r="J236" s="13"/>
      <c r="K236" s="13"/>
      <c r="L236" s="13"/>
      <c r="M236" s="13"/>
      <c r="N236" s="13"/>
      <c r="O236" s="13"/>
      <c r="P236" s="13"/>
      <c r="Q236" s="13"/>
      <c r="R236" s="13"/>
      <c r="S236" s="13"/>
      <c r="T236" s="13"/>
      <c r="U236" s="13"/>
      <c r="V236" s="13"/>
      <c r="W236" s="13"/>
      <c r="X236" s="13"/>
      <c r="Y236" s="13"/>
      <c r="Z236" s="13"/>
    </row>
    <row r="237">
      <c r="A237" s="13" t="str">
        <f>IFERROR(__xludf.DUMMYFUNCTION("""COMPUTED_VALUE"""),"ORDER1765")</f>
        <v>ORDER1765</v>
      </c>
      <c r="B237" s="13" t="str">
        <f>VLOOKUP(A237,WN!$A$2:$C$2001,3,false)</f>
        <v>CUST8616</v>
      </c>
      <c r="C237" s="14">
        <f>VLOOKUP(A237,WN!$A$2:$F$2001,2,false)</f>
        <v>45439</v>
      </c>
      <c r="D237" s="13">
        <f>SUMIFS(WN!$F$2:$F$2001,WN!$A$2:$A$2001,A237)</f>
        <v>185</v>
      </c>
      <c r="E237" s="13">
        <f t="shared" si="1"/>
        <v>19</v>
      </c>
      <c r="F237" s="13" t="str">
        <f>VLOOKUP(B237,'Overall Analysis'!$A$3:$I$160,9,false)</f>
        <v>Basic Customer</v>
      </c>
      <c r="G237" s="13"/>
      <c r="H237" s="13"/>
      <c r="I237" s="13"/>
      <c r="J237" s="13"/>
      <c r="K237" s="13"/>
      <c r="L237" s="13"/>
      <c r="M237" s="13"/>
      <c r="N237" s="13"/>
      <c r="O237" s="13"/>
      <c r="P237" s="13"/>
      <c r="Q237" s="13"/>
      <c r="R237" s="13"/>
      <c r="S237" s="13"/>
      <c r="T237" s="13"/>
      <c r="U237" s="13"/>
      <c r="V237" s="13"/>
      <c r="W237" s="13"/>
      <c r="X237" s="13"/>
      <c r="Y237" s="13"/>
      <c r="Z237" s="13"/>
    </row>
    <row r="238">
      <c r="A238" s="13" t="str">
        <f>IFERROR(__xludf.DUMMYFUNCTION("""COMPUTED_VALUE"""),"ORDER1764")</f>
        <v>ORDER1764</v>
      </c>
      <c r="B238" s="13" t="str">
        <f>VLOOKUP(A238,WN!$A$2:$C$2001,3,false)</f>
        <v>CUST2527</v>
      </c>
      <c r="C238" s="14">
        <f>VLOOKUP(A238,WN!$A$2:$F$2001,2,false)</f>
        <v>45439</v>
      </c>
      <c r="D238" s="13">
        <f>SUMIFS(WN!$F$2:$F$2001,WN!$A$2:$A$2001,A238)</f>
        <v>97.5</v>
      </c>
      <c r="E238" s="13">
        <f t="shared" si="1"/>
        <v>19</v>
      </c>
      <c r="F238" s="13" t="str">
        <f>VLOOKUP(B238,'Overall Analysis'!$A$3:$I$160,9,false)</f>
        <v>Basic Customer</v>
      </c>
      <c r="G238" s="13"/>
      <c r="H238" s="13"/>
      <c r="I238" s="13"/>
      <c r="J238" s="13"/>
      <c r="K238" s="13"/>
      <c r="L238" s="13"/>
      <c r="M238" s="13"/>
      <c r="N238" s="13"/>
      <c r="O238" s="13"/>
      <c r="P238" s="13"/>
      <c r="Q238" s="13"/>
      <c r="R238" s="13"/>
      <c r="S238" s="13"/>
      <c r="T238" s="13"/>
      <c r="U238" s="13"/>
      <c r="V238" s="13"/>
      <c r="W238" s="13"/>
      <c r="X238" s="13"/>
      <c r="Y238" s="13"/>
      <c r="Z238" s="13"/>
    </row>
    <row r="239">
      <c r="A239" s="13" t="str">
        <f>IFERROR(__xludf.DUMMYFUNCTION("""COMPUTED_VALUE"""),"ORDER1763")</f>
        <v>ORDER1763</v>
      </c>
      <c r="B239" s="13" t="str">
        <f>VLOOKUP(A239,WN!$A$2:$C$2001,3,false)</f>
        <v>CUST3384</v>
      </c>
      <c r="C239" s="14">
        <f>VLOOKUP(A239,WN!$A$2:$F$2001,2,false)</f>
        <v>45439</v>
      </c>
      <c r="D239" s="13">
        <f>SUMIFS(WN!$F$2:$F$2001,WN!$A$2:$A$2001,A239)</f>
        <v>165</v>
      </c>
      <c r="E239" s="13">
        <f t="shared" si="1"/>
        <v>19</v>
      </c>
      <c r="F239" s="13" t="str">
        <f>VLOOKUP(B239,'Overall Analysis'!$A$3:$I$160,9,false)</f>
        <v>Basic Customer</v>
      </c>
      <c r="G239" s="13"/>
      <c r="H239" s="13"/>
      <c r="I239" s="13"/>
      <c r="J239" s="13"/>
      <c r="K239" s="13"/>
      <c r="L239" s="13"/>
      <c r="M239" s="13"/>
      <c r="N239" s="13"/>
      <c r="O239" s="13"/>
      <c r="P239" s="13"/>
      <c r="Q239" s="13"/>
      <c r="R239" s="13"/>
      <c r="S239" s="13"/>
      <c r="T239" s="13"/>
      <c r="U239" s="13"/>
      <c r="V239" s="13"/>
      <c r="W239" s="13"/>
      <c r="X239" s="13"/>
      <c r="Y239" s="13"/>
      <c r="Z239" s="13"/>
    </row>
    <row r="240">
      <c r="A240" s="13" t="str">
        <f>IFERROR(__xludf.DUMMYFUNCTION("""COMPUTED_VALUE"""),"ORDER1762")</f>
        <v>ORDER1762</v>
      </c>
      <c r="B240" s="13" t="str">
        <f>VLOOKUP(A240,WN!$A$2:$C$2001,3,false)</f>
        <v>CUST2658</v>
      </c>
      <c r="C240" s="14">
        <f>VLOOKUP(A240,WN!$A$2:$F$2001,2,false)</f>
        <v>45439</v>
      </c>
      <c r="D240" s="13">
        <f>SUMIFS(WN!$F$2:$F$2001,WN!$A$2:$A$2001,A240)</f>
        <v>70</v>
      </c>
      <c r="E240" s="13">
        <f t="shared" si="1"/>
        <v>19</v>
      </c>
      <c r="F240" s="13" t="str">
        <f>VLOOKUP(B240,'Overall Analysis'!$A$3:$I$160,9,false)</f>
        <v>Basic Customer</v>
      </c>
      <c r="G240" s="13"/>
      <c r="H240" s="13"/>
      <c r="I240" s="13"/>
      <c r="J240" s="13"/>
      <c r="K240" s="13"/>
      <c r="L240" s="13"/>
      <c r="M240" s="13"/>
      <c r="N240" s="13"/>
      <c r="O240" s="13"/>
      <c r="P240" s="13"/>
      <c r="Q240" s="13"/>
      <c r="R240" s="13"/>
      <c r="S240" s="13"/>
      <c r="T240" s="13"/>
      <c r="U240" s="13"/>
      <c r="V240" s="13"/>
      <c r="W240" s="13"/>
      <c r="X240" s="13"/>
      <c r="Y240" s="13"/>
      <c r="Z240" s="13"/>
    </row>
    <row r="241">
      <c r="A241" s="13" t="str">
        <f>IFERROR(__xludf.DUMMYFUNCTION("""COMPUTED_VALUE"""),"ORDER1761")</f>
        <v>ORDER1761</v>
      </c>
      <c r="B241" s="13" t="str">
        <f>VLOOKUP(A241,WN!$A$2:$C$2001,3,false)</f>
        <v>CUST4675</v>
      </c>
      <c r="C241" s="14">
        <f>VLOOKUP(A241,WN!$A$2:$F$2001,2,false)</f>
        <v>45439</v>
      </c>
      <c r="D241" s="13">
        <f>SUMIFS(WN!$F$2:$F$2001,WN!$A$2:$A$2001,A241)</f>
        <v>140</v>
      </c>
      <c r="E241" s="13">
        <f t="shared" si="1"/>
        <v>19</v>
      </c>
      <c r="F241" s="13" t="str">
        <f>VLOOKUP(B241,'Overall Analysis'!$A$3:$I$160,9,false)</f>
        <v>Basic Customer</v>
      </c>
      <c r="G241" s="13"/>
      <c r="H241" s="13"/>
      <c r="I241" s="13"/>
      <c r="J241" s="13"/>
      <c r="K241" s="13"/>
      <c r="L241" s="13"/>
      <c r="M241" s="13"/>
      <c r="N241" s="13"/>
      <c r="O241" s="13"/>
      <c r="P241" s="13"/>
      <c r="Q241" s="13"/>
      <c r="R241" s="13"/>
      <c r="S241" s="13"/>
      <c r="T241" s="13"/>
      <c r="U241" s="13"/>
      <c r="V241" s="13"/>
      <c r="W241" s="13"/>
      <c r="X241" s="13"/>
      <c r="Y241" s="13"/>
      <c r="Z241" s="13"/>
    </row>
    <row r="242">
      <c r="A242" s="13" t="str">
        <f>IFERROR(__xludf.DUMMYFUNCTION("""COMPUTED_VALUE"""),"ORDER1760")</f>
        <v>ORDER1760</v>
      </c>
      <c r="B242" s="13" t="str">
        <f>VLOOKUP(A242,WN!$A$2:$C$2001,3,false)</f>
        <v>CUST6228</v>
      </c>
      <c r="C242" s="14">
        <f>VLOOKUP(A242,WN!$A$2:$F$2001,2,false)</f>
        <v>45439</v>
      </c>
      <c r="D242" s="13">
        <f>SUMIFS(WN!$F$2:$F$2001,WN!$A$2:$A$2001,A242)</f>
        <v>100</v>
      </c>
      <c r="E242" s="13">
        <f t="shared" si="1"/>
        <v>19</v>
      </c>
      <c r="F242" s="13" t="str">
        <f>VLOOKUP(B242,'Overall Analysis'!$A$3:$I$160,9,false)</f>
        <v>Basic Customer</v>
      </c>
      <c r="G242" s="13"/>
      <c r="H242" s="13"/>
      <c r="I242" s="13"/>
      <c r="J242" s="13"/>
      <c r="K242" s="13"/>
      <c r="L242" s="13"/>
      <c r="M242" s="13"/>
      <c r="N242" s="13"/>
      <c r="O242" s="13"/>
      <c r="P242" s="13"/>
      <c r="Q242" s="13"/>
      <c r="R242" s="13"/>
      <c r="S242" s="13"/>
      <c r="T242" s="13"/>
      <c r="U242" s="13"/>
      <c r="V242" s="13"/>
      <c r="W242" s="13"/>
      <c r="X242" s="13"/>
      <c r="Y242" s="13"/>
      <c r="Z242" s="13"/>
    </row>
    <row r="243">
      <c r="A243" s="13" t="str">
        <f>IFERROR(__xludf.DUMMYFUNCTION("""COMPUTED_VALUE"""),"ORDER1759")</f>
        <v>ORDER1759</v>
      </c>
      <c r="B243" s="13" t="str">
        <f>VLOOKUP(A243,WN!$A$2:$C$2001,3,false)</f>
        <v>CUST2188</v>
      </c>
      <c r="C243" s="14">
        <f>VLOOKUP(A243,WN!$A$2:$F$2001,2,false)</f>
        <v>45439</v>
      </c>
      <c r="D243" s="13">
        <f>SUMIFS(WN!$F$2:$F$2001,WN!$A$2:$A$2001,A243)</f>
        <v>70</v>
      </c>
      <c r="E243" s="13">
        <f t="shared" si="1"/>
        <v>19</v>
      </c>
      <c r="F243" s="13" t="str">
        <f>VLOOKUP(B243,'Overall Analysis'!$A$3:$I$160,9,false)</f>
        <v>Platinum Customer</v>
      </c>
      <c r="G243" s="13"/>
      <c r="H243" s="13"/>
      <c r="I243" s="13"/>
      <c r="J243" s="13"/>
      <c r="K243" s="13"/>
      <c r="L243" s="13"/>
      <c r="M243" s="13"/>
      <c r="N243" s="13"/>
      <c r="O243" s="13"/>
      <c r="P243" s="13"/>
      <c r="Q243" s="13"/>
      <c r="R243" s="13"/>
      <c r="S243" s="13"/>
      <c r="T243" s="13"/>
      <c r="U243" s="13"/>
      <c r="V243" s="13"/>
      <c r="W243" s="13"/>
      <c r="X243" s="13"/>
      <c r="Y243" s="13"/>
      <c r="Z243" s="13"/>
    </row>
    <row r="244">
      <c r="A244" s="13" t="str">
        <f>IFERROR(__xludf.DUMMYFUNCTION("""COMPUTED_VALUE"""),"ORDER1758")</f>
        <v>ORDER1758</v>
      </c>
      <c r="B244" s="13" t="str">
        <f>VLOOKUP(A244,WN!$A$2:$C$2001,3,false)</f>
        <v>CUST2982</v>
      </c>
      <c r="C244" s="14">
        <f>VLOOKUP(A244,WN!$A$2:$F$2001,2,false)</f>
        <v>45439</v>
      </c>
      <c r="D244" s="13">
        <f>SUMIFS(WN!$F$2:$F$2001,WN!$A$2:$A$2001,A244)</f>
        <v>200</v>
      </c>
      <c r="E244" s="13">
        <f t="shared" si="1"/>
        <v>19</v>
      </c>
      <c r="F244" s="13" t="str">
        <f>VLOOKUP(B244,'Overall Analysis'!$A$3:$I$160,9,false)</f>
        <v>Basic Customer</v>
      </c>
      <c r="G244" s="13"/>
      <c r="H244" s="13"/>
      <c r="I244" s="13"/>
      <c r="J244" s="13"/>
      <c r="K244" s="13"/>
      <c r="L244" s="13"/>
      <c r="M244" s="13"/>
      <c r="N244" s="13"/>
      <c r="O244" s="13"/>
      <c r="P244" s="13"/>
      <c r="Q244" s="13"/>
      <c r="R244" s="13"/>
      <c r="S244" s="13"/>
      <c r="T244" s="13"/>
      <c r="U244" s="13"/>
      <c r="V244" s="13"/>
      <c r="W244" s="13"/>
      <c r="X244" s="13"/>
      <c r="Y244" s="13"/>
      <c r="Z244" s="13"/>
    </row>
    <row r="245">
      <c r="A245" s="13" t="str">
        <f>IFERROR(__xludf.DUMMYFUNCTION("""COMPUTED_VALUE"""),"ORDER1757")</f>
        <v>ORDER1757</v>
      </c>
      <c r="B245" s="13" t="str">
        <f>VLOOKUP(A245,WN!$A$2:$C$2001,3,false)</f>
        <v>CUST8724</v>
      </c>
      <c r="C245" s="14">
        <f>VLOOKUP(A245,WN!$A$2:$F$2001,2,false)</f>
        <v>45439</v>
      </c>
      <c r="D245" s="13">
        <f>SUMIFS(WN!$F$2:$F$2001,WN!$A$2:$A$2001,A245)</f>
        <v>65</v>
      </c>
      <c r="E245" s="13">
        <f t="shared" si="1"/>
        <v>19</v>
      </c>
      <c r="F245" s="13" t="str">
        <f>VLOOKUP(B245,'Overall Analysis'!$A$3:$I$160,9,false)</f>
        <v>Basic Customer</v>
      </c>
      <c r="G245" s="13"/>
      <c r="H245" s="13"/>
      <c r="I245" s="13"/>
      <c r="J245" s="13"/>
      <c r="K245" s="13"/>
      <c r="L245" s="13"/>
      <c r="M245" s="13"/>
      <c r="N245" s="13"/>
      <c r="O245" s="13"/>
      <c r="P245" s="13"/>
      <c r="Q245" s="13"/>
      <c r="R245" s="13"/>
      <c r="S245" s="13"/>
      <c r="T245" s="13"/>
      <c r="U245" s="13"/>
      <c r="V245" s="13"/>
      <c r="W245" s="13"/>
      <c r="X245" s="13"/>
      <c r="Y245" s="13"/>
      <c r="Z245" s="13"/>
    </row>
    <row r="246">
      <c r="A246" s="13" t="str">
        <f>IFERROR(__xludf.DUMMYFUNCTION("""COMPUTED_VALUE"""),"ORDER1756")</f>
        <v>ORDER1756</v>
      </c>
      <c r="B246" s="13" t="str">
        <f>VLOOKUP(A246,WN!$A$2:$C$2001,3,false)</f>
        <v>CUST7909</v>
      </c>
      <c r="C246" s="14">
        <f>VLOOKUP(A246,WN!$A$2:$F$2001,2,false)</f>
        <v>45439</v>
      </c>
      <c r="D246" s="13">
        <f>SUMIFS(WN!$F$2:$F$2001,WN!$A$2:$A$2001,A246)</f>
        <v>65</v>
      </c>
      <c r="E246" s="13">
        <f t="shared" si="1"/>
        <v>19</v>
      </c>
      <c r="F246" s="13" t="str">
        <f>VLOOKUP(B246,'Overall Analysis'!$A$3:$I$160,9,false)</f>
        <v>Basic Customer</v>
      </c>
      <c r="G246" s="13"/>
      <c r="H246" s="13"/>
      <c r="I246" s="13"/>
      <c r="J246" s="13"/>
      <c r="K246" s="13"/>
      <c r="L246" s="13"/>
      <c r="M246" s="13"/>
      <c r="N246" s="13"/>
      <c r="O246" s="13"/>
      <c r="P246" s="13"/>
      <c r="Q246" s="13"/>
      <c r="R246" s="13"/>
      <c r="S246" s="13"/>
      <c r="T246" s="13"/>
      <c r="U246" s="13"/>
      <c r="V246" s="13"/>
      <c r="W246" s="13"/>
      <c r="X246" s="13"/>
      <c r="Y246" s="13"/>
      <c r="Z246" s="13"/>
    </row>
    <row r="247">
      <c r="A247" s="13" t="str">
        <f>IFERROR(__xludf.DUMMYFUNCTION("""COMPUTED_VALUE"""),"ORDER1755")</f>
        <v>ORDER1755</v>
      </c>
      <c r="B247" s="13" t="str">
        <f>VLOOKUP(A247,WN!$A$2:$C$2001,3,false)</f>
        <v>CUST5067</v>
      </c>
      <c r="C247" s="14">
        <f>VLOOKUP(A247,WN!$A$2:$F$2001,2,false)</f>
        <v>45439</v>
      </c>
      <c r="D247" s="13">
        <f>SUMIFS(WN!$F$2:$F$2001,WN!$A$2:$A$2001,A247)</f>
        <v>310</v>
      </c>
      <c r="E247" s="13">
        <f t="shared" si="1"/>
        <v>19</v>
      </c>
      <c r="F247" s="13" t="str">
        <f>VLOOKUP(B247,'Overall Analysis'!$A$3:$I$160,9,false)</f>
        <v>Basic Customer</v>
      </c>
      <c r="G247" s="13"/>
      <c r="H247" s="13"/>
      <c r="I247" s="13"/>
      <c r="J247" s="13"/>
      <c r="K247" s="13"/>
      <c r="L247" s="13"/>
      <c r="M247" s="13"/>
      <c r="N247" s="13"/>
      <c r="O247" s="13"/>
      <c r="P247" s="13"/>
      <c r="Q247" s="13"/>
      <c r="R247" s="13"/>
      <c r="S247" s="13"/>
      <c r="T247" s="13"/>
      <c r="U247" s="13"/>
      <c r="V247" s="13"/>
      <c r="W247" s="13"/>
      <c r="X247" s="13"/>
      <c r="Y247" s="13"/>
      <c r="Z247" s="13"/>
    </row>
    <row r="248">
      <c r="A248" s="13" t="str">
        <f>IFERROR(__xludf.DUMMYFUNCTION("""COMPUTED_VALUE"""),"ORDER1754")</f>
        <v>ORDER1754</v>
      </c>
      <c r="B248" s="13" t="str">
        <f>VLOOKUP(A248,WN!$A$2:$C$2001,3,false)</f>
        <v>CUST6549</v>
      </c>
      <c r="C248" s="14">
        <f>VLOOKUP(A248,WN!$A$2:$F$2001,2,false)</f>
        <v>45439</v>
      </c>
      <c r="D248" s="13">
        <f>SUMIFS(WN!$F$2:$F$2001,WN!$A$2:$A$2001,A248)</f>
        <v>97.5</v>
      </c>
      <c r="E248" s="13">
        <f t="shared" si="1"/>
        <v>19</v>
      </c>
      <c r="F248" s="13" t="str">
        <f>VLOOKUP(B248,'Overall Analysis'!$A$3:$I$160,9,false)</f>
        <v>Basic Customer</v>
      </c>
      <c r="G248" s="13"/>
      <c r="H248" s="13"/>
      <c r="I248" s="13"/>
      <c r="J248" s="13"/>
      <c r="K248" s="13"/>
      <c r="L248" s="13"/>
      <c r="M248" s="13"/>
      <c r="N248" s="13"/>
      <c r="O248" s="13"/>
      <c r="P248" s="13"/>
      <c r="Q248" s="13"/>
      <c r="R248" s="13"/>
      <c r="S248" s="13"/>
      <c r="T248" s="13"/>
      <c r="U248" s="13"/>
      <c r="V248" s="13"/>
      <c r="W248" s="13"/>
      <c r="X248" s="13"/>
      <c r="Y248" s="13"/>
      <c r="Z248" s="13"/>
    </row>
    <row r="249">
      <c r="A249" s="13" t="str">
        <f>IFERROR(__xludf.DUMMYFUNCTION("""COMPUTED_VALUE"""),"ORDER1753")</f>
        <v>ORDER1753</v>
      </c>
      <c r="B249" s="13" t="str">
        <f>VLOOKUP(A249,WN!$A$2:$C$2001,3,false)</f>
        <v>CUST2169</v>
      </c>
      <c r="C249" s="14">
        <f>VLOOKUP(A249,WN!$A$2:$F$2001,2,false)</f>
        <v>45438</v>
      </c>
      <c r="D249" s="13">
        <f>SUMIFS(WN!$F$2:$F$2001,WN!$A$2:$A$2001,A249)</f>
        <v>105</v>
      </c>
      <c r="E249" s="13">
        <f t="shared" si="1"/>
        <v>20</v>
      </c>
      <c r="F249" s="13" t="str">
        <f>VLOOKUP(B249,'Overall Analysis'!$A$3:$I$160,9,false)</f>
        <v>Basic Customer</v>
      </c>
      <c r="G249" s="13"/>
      <c r="H249" s="13"/>
      <c r="I249" s="13"/>
      <c r="J249" s="13"/>
      <c r="K249" s="13"/>
      <c r="L249" s="13"/>
      <c r="M249" s="13"/>
      <c r="N249" s="13"/>
      <c r="O249" s="13"/>
      <c r="P249" s="13"/>
      <c r="Q249" s="13"/>
      <c r="R249" s="13"/>
      <c r="S249" s="13"/>
      <c r="T249" s="13"/>
      <c r="U249" s="13"/>
      <c r="V249" s="13"/>
      <c r="W249" s="13"/>
      <c r="X249" s="13"/>
      <c r="Y249" s="13"/>
      <c r="Z249" s="13"/>
    </row>
    <row r="250">
      <c r="A250" s="13" t="str">
        <f>IFERROR(__xludf.DUMMYFUNCTION("""COMPUTED_VALUE"""),"ORDER1752")</f>
        <v>ORDER1752</v>
      </c>
      <c r="B250" s="13" t="str">
        <f>VLOOKUP(A250,WN!$A$2:$C$2001,3,false)</f>
        <v>CUST8951</v>
      </c>
      <c r="C250" s="14">
        <f>VLOOKUP(A250,WN!$A$2:$F$2001,2,false)</f>
        <v>45438</v>
      </c>
      <c r="D250" s="13">
        <f>SUMIFS(WN!$F$2:$F$2001,WN!$A$2:$A$2001,A250)</f>
        <v>70</v>
      </c>
      <c r="E250" s="13">
        <f t="shared" si="1"/>
        <v>20</v>
      </c>
      <c r="F250" s="13" t="str">
        <f>VLOOKUP(B250,'Overall Analysis'!$A$3:$I$160,9,false)</f>
        <v>Basic Customer</v>
      </c>
      <c r="G250" s="13"/>
      <c r="H250" s="13"/>
      <c r="I250" s="13"/>
      <c r="J250" s="13"/>
      <c r="K250" s="13"/>
      <c r="L250" s="13"/>
      <c r="M250" s="13"/>
      <c r="N250" s="13"/>
      <c r="O250" s="13"/>
      <c r="P250" s="13"/>
      <c r="Q250" s="13"/>
      <c r="R250" s="13"/>
      <c r="S250" s="13"/>
      <c r="T250" s="13"/>
      <c r="U250" s="13"/>
      <c r="V250" s="13"/>
      <c r="W250" s="13"/>
      <c r="X250" s="13"/>
      <c r="Y250" s="13"/>
      <c r="Z250" s="13"/>
    </row>
    <row r="251">
      <c r="A251" s="13" t="str">
        <f>IFERROR(__xludf.DUMMYFUNCTION("""COMPUTED_VALUE"""),"ORDER1751")</f>
        <v>ORDER1751</v>
      </c>
      <c r="B251" s="13" t="str">
        <f>VLOOKUP(A251,WN!$A$2:$C$2001,3,false)</f>
        <v>CUST8317</v>
      </c>
      <c r="C251" s="14">
        <f>VLOOKUP(A251,WN!$A$2:$F$2001,2,false)</f>
        <v>45438</v>
      </c>
      <c r="D251" s="13">
        <f>SUMIFS(WN!$F$2:$F$2001,WN!$A$2:$A$2001,A251)</f>
        <v>280</v>
      </c>
      <c r="E251" s="13">
        <f t="shared" si="1"/>
        <v>20</v>
      </c>
      <c r="F251" s="13" t="str">
        <f>VLOOKUP(B251,'Overall Analysis'!$A$3:$I$160,9,false)</f>
        <v>Basic Customer</v>
      </c>
      <c r="G251" s="13"/>
      <c r="H251" s="13"/>
      <c r="I251" s="13"/>
      <c r="J251" s="13"/>
      <c r="K251" s="13"/>
      <c r="L251" s="13"/>
      <c r="M251" s="13"/>
      <c r="N251" s="13"/>
      <c r="O251" s="13"/>
      <c r="P251" s="13"/>
      <c r="Q251" s="13"/>
      <c r="R251" s="13"/>
      <c r="S251" s="13"/>
      <c r="T251" s="13"/>
      <c r="U251" s="13"/>
      <c r="V251" s="13"/>
      <c r="W251" s="13"/>
      <c r="X251" s="13"/>
      <c r="Y251" s="13"/>
      <c r="Z251" s="13"/>
    </row>
    <row r="252">
      <c r="A252" s="13" t="str">
        <f>IFERROR(__xludf.DUMMYFUNCTION("""COMPUTED_VALUE"""),"ORDER1750")</f>
        <v>ORDER1750</v>
      </c>
      <c r="B252" s="13" t="str">
        <f>VLOOKUP(A252,WN!$A$2:$C$2001,3,false)</f>
        <v>CUST4510</v>
      </c>
      <c r="C252" s="14">
        <f>VLOOKUP(A252,WN!$A$2:$F$2001,2,false)</f>
        <v>45438</v>
      </c>
      <c r="D252" s="13">
        <f>SUMIFS(WN!$F$2:$F$2001,WN!$A$2:$A$2001,A252)</f>
        <v>100</v>
      </c>
      <c r="E252" s="13">
        <f t="shared" si="1"/>
        <v>20</v>
      </c>
      <c r="F252" s="13" t="str">
        <f>VLOOKUP(B252,'Overall Analysis'!$A$3:$I$160,9,false)</f>
        <v>Basic Customer</v>
      </c>
      <c r="G252" s="13"/>
      <c r="H252" s="13"/>
      <c r="I252" s="13"/>
      <c r="J252" s="13"/>
      <c r="K252" s="13"/>
      <c r="L252" s="13"/>
      <c r="M252" s="13"/>
      <c r="N252" s="13"/>
      <c r="O252" s="13"/>
      <c r="P252" s="13"/>
      <c r="Q252" s="13"/>
      <c r="R252" s="13"/>
      <c r="S252" s="13"/>
      <c r="T252" s="13"/>
      <c r="U252" s="13"/>
      <c r="V252" s="13"/>
      <c r="W252" s="13"/>
      <c r="X252" s="13"/>
      <c r="Y252" s="13"/>
      <c r="Z252" s="13"/>
    </row>
    <row r="253">
      <c r="A253" s="13" t="str">
        <f>IFERROR(__xludf.DUMMYFUNCTION("""COMPUTED_VALUE"""),"ORDER1749")</f>
        <v>ORDER1749</v>
      </c>
      <c r="B253" s="13" t="str">
        <f>VLOOKUP(A253,WN!$A$2:$C$2001,3,false)</f>
        <v>CUST9482</v>
      </c>
      <c r="C253" s="14">
        <f>VLOOKUP(A253,WN!$A$2:$F$2001,2,false)</f>
        <v>45438</v>
      </c>
      <c r="D253" s="13">
        <f>SUMIFS(WN!$F$2:$F$2001,WN!$A$2:$A$2001,A253)</f>
        <v>70</v>
      </c>
      <c r="E253" s="13">
        <f t="shared" si="1"/>
        <v>20</v>
      </c>
      <c r="F253" s="13" t="str">
        <f>VLOOKUP(B253,'Overall Analysis'!$A$3:$I$160,9,false)</f>
        <v>Basic Customer</v>
      </c>
      <c r="G253" s="13"/>
      <c r="H253" s="13"/>
      <c r="I253" s="13"/>
      <c r="J253" s="13"/>
      <c r="K253" s="13"/>
      <c r="L253" s="13"/>
      <c r="M253" s="13"/>
      <c r="N253" s="13"/>
      <c r="O253" s="13"/>
      <c r="P253" s="13"/>
      <c r="Q253" s="13"/>
      <c r="R253" s="13"/>
      <c r="S253" s="13"/>
      <c r="T253" s="13"/>
      <c r="U253" s="13"/>
      <c r="V253" s="13"/>
      <c r="W253" s="13"/>
      <c r="X253" s="13"/>
      <c r="Y253" s="13"/>
      <c r="Z253" s="13"/>
    </row>
    <row r="254">
      <c r="A254" s="13" t="str">
        <f>IFERROR(__xludf.DUMMYFUNCTION("""COMPUTED_VALUE"""),"ORDER1748")</f>
        <v>ORDER1748</v>
      </c>
      <c r="B254" s="13" t="str">
        <f>VLOOKUP(A254,WN!$A$2:$C$2001,3,false)</f>
        <v>CUST9409</v>
      </c>
      <c r="C254" s="14">
        <f>VLOOKUP(A254,WN!$A$2:$F$2001,2,false)</f>
        <v>45438</v>
      </c>
      <c r="D254" s="13">
        <f>SUMIFS(WN!$F$2:$F$2001,WN!$A$2:$A$2001,A254)</f>
        <v>325</v>
      </c>
      <c r="E254" s="13">
        <f t="shared" si="1"/>
        <v>20</v>
      </c>
      <c r="F254" s="13" t="str">
        <f>VLOOKUP(B254,'Overall Analysis'!$A$3:$I$160,9,false)</f>
        <v>Basic Customer</v>
      </c>
      <c r="G254" s="13"/>
      <c r="H254" s="13"/>
      <c r="I254" s="13"/>
      <c r="J254" s="13"/>
      <c r="K254" s="13"/>
      <c r="L254" s="13"/>
      <c r="M254" s="13"/>
      <c r="N254" s="13"/>
      <c r="O254" s="13"/>
      <c r="P254" s="13"/>
      <c r="Q254" s="13"/>
      <c r="R254" s="13"/>
      <c r="S254" s="13"/>
      <c r="T254" s="13"/>
      <c r="U254" s="13"/>
      <c r="V254" s="13"/>
      <c r="W254" s="13"/>
      <c r="X254" s="13"/>
      <c r="Y254" s="13"/>
      <c r="Z254" s="13"/>
    </row>
    <row r="255">
      <c r="A255" s="13" t="str">
        <f>IFERROR(__xludf.DUMMYFUNCTION("""COMPUTED_VALUE"""),"ORDER1747")</f>
        <v>ORDER1747</v>
      </c>
      <c r="B255" s="13" t="str">
        <f>VLOOKUP(A255,WN!$A$2:$C$2001,3,false)</f>
        <v>CUST7965</v>
      </c>
      <c r="C255" s="14">
        <f>VLOOKUP(A255,WN!$A$2:$F$2001,2,false)</f>
        <v>45438</v>
      </c>
      <c r="D255" s="13">
        <f>SUMIFS(WN!$F$2:$F$2001,WN!$A$2:$A$2001,A255)</f>
        <v>40</v>
      </c>
      <c r="E255" s="13">
        <f t="shared" si="1"/>
        <v>20</v>
      </c>
      <c r="F255" s="13" t="str">
        <f>VLOOKUP(B255,'Overall Analysis'!$A$3:$I$160,9,false)</f>
        <v>Basic Customer</v>
      </c>
      <c r="G255" s="13"/>
      <c r="H255" s="13"/>
      <c r="I255" s="13"/>
      <c r="J255" s="13"/>
      <c r="K255" s="13"/>
      <c r="L255" s="13"/>
      <c r="M255" s="13"/>
      <c r="N255" s="13"/>
      <c r="O255" s="13"/>
      <c r="P255" s="13"/>
      <c r="Q255" s="13"/>
      <c r="R255" s="13"/>
      <c r="S255" s="13"/>
      <c r="T255" s="13"/>
      <c r="U255" s="13"/>
      <c r="V255" s="13"/>
      <c r="W255" s="13"/>
      <c r="X255" s="13"/>
      <c r="Y255" s="13"/>
      <c r="Z255" s="13"/>
    </row>
    <row r="256">
      <c r="A256" s="13" t="str">
        <f>IFERROR(__xludf.DUMMYFUNCTION("""COMPUTED_VALUE"""),"ORDER1746")</f>
        <v>ORDER1746</v>
      </c>
      <c r="B256" s="13" t="str">
        <f>VLOOKUP(A256,WN!$A$2:$C$2001,3,false)</f>
        <v>CUST2124</v>
      </c>
      <c r="C256" s="14">
        <f>VLOOKUP(A256,WN!$A$2:$F$2001,2,false)</f>
        <v>45438</v>
      </c>
      <c r="D256" s="13">
        <f>SUMIFS(WN!$F$2:$F$2001,WN!$A$2:$A$2001,A256)</f>
        <v>52.5</v>
      </c>
      <c r="E256" s="13">
        <f t="shared" si="1"/>
        <v>20</v>
      </c>
      <c r="F256" s="13" t="str">
        <f>VLOOKUP(B256,'Overall Analysis'!$A$3:$I$160,9,false)</f>
        <v>Basic Customer</v>
      </c>
      <c r="G256" s="13"/>
      <c r="H256" s="13"/>
      <c r="I256" s="13"/>
      <c r="J256" s="13"/>
      <c r="K256" s="13"/>
      <c r="L256" s="13"/>
      <c r="M256" s="13"/>
      <c r="N256" s="13"/>
      <c r="O256" s="13"/>
      <c r="P256" s="13"/>
      <c r="Q256" s="13"/>
      <c r="R256" s="13"/>
      <c r="S256" s="13"/>
      <c r="T256" s="13"/>
      <c r="U256" s="13"/>
      <c r="V256" s="13"/>
      <c r="W256" s="13"/>
      <c r="X256" s="13"/>
      <c r="Y256" s="13"/>
      <c r="Z256" s="13"/>
    </row>
    <row r="257">
      <c r="A257" s="13" t="str">
        <f>IFERROR(__xludf.DUMMYFUNCTION("""COMPUTED_VALUE"""),"ORDER1745")</f>
        <v>ORDER1745</v>
      </c>
      <c r="B257" s="13" t="str">
        <f>VLOOKUP(A257,WN!$A$2:$C$2001,3,false)</f>
        <v>CUST8369</v>
      </c>
      <c r="C257" s="14">
        <f>VLOOKUP(A257,WN!$A$2:$F$2001,2,false)</f>
        <v>45438</v>
      </c>
      <c r="D257" s="13">
        <f>SUMIFS(WN!$F$2:$F$2001,WN!$A$2:$A$2001,A257)</f>
        <v>310</v>
      </c>
      <c r="E257" s="13">
        <f t="shared" si="1"/>
        <v>20</v>
      </c>
      <c r="F257" s="13" t="str">
        <f>VLOOKUP(B257,'Overall Analysis'!$A$3:$I$160,9,false)</f>
        <v>Basic Customer</v>
      </c>
      <c r="G257" s="13"/>
      <c r="H257" s="13"/>
      <c r="I257" s="13"/>
      <c r="J257" s="13"/>
      <c r="K257" s="13"/>
      <c r="L257" s="13"/>
      <c r="M257" s="13"/>
      <c r="N257" s="13"/>
      <c r="O257" s="13"/>
      <c r="P257" s="13"/>
      <c r="Q257" s="13"/>
      <c r="R257" s="13"/>
      <c r="S257" s="13"/>
      <c r="T257" s="13"/>
      <c r="U257" s="13"/>
      <c r="V257" s="13"/>
      <c r="W257" s="13"/>
      <c r="X257" s="13"/>
      <c r="Y257" s="13"/>
      <c r="Z257" s="13"/>
    </row>
    <row r="258">
      <c r="A258" s="13" t="str">
        <f>IFERROR(__xludf.DUMMYFUNCTION("""COMPUTED_VALUE"""),"ORDER1744")</f>
        <v>ORDER1744</v>
      </c>
      <c r="B258" s="13" t="str">
        <f>VLOOKUP(A258,WN!$A$2:$C$2001,3,false)</f>
        <v>CUST1509</v>
      </c>
      <c r="C258" s="14">
        <f>VLOOKUP(A258,WN!$A$2:$F$2001,2,false)</f>
        <v>45438</v>
      </c>
      <c r="D258" s="13">
        <f>SUMIFS(WN!$F$2:$F$2001,WN!$A$2:$A$2001,A258)</f>
        <v>120</v>
      </c>
      <c r="E258" s="13">
        <f t="shared" si="1"/>
        <v>20</v>
      </c>
      <c r="F258" s="13" t="str">
        <f>VLOOKUP(B258,'Overall Analysis'!$A$3:$I$160,9,false)</f>
        <v>Platinum Customer</v>
      </c>
      <c r="G258" s="13"/>
      <c r="H258" s="13"/>
      <c r="I258" s="13"/>
      <c r="J258" s="13"/>
      <c r="K258" s="13"/>
      <c r="L258" s="13"/>
      <c r="M258" s="13"/>
      <c r="N258" s="13"/>
      <c r="O258" s="13"/>
      <c r="P258" s="13"/>
      <c r="Q258" s="13"/>
      <c r="R258" s="13"/>
      <c r="S258" s="13"/>
      <c r="T258" s="13"/>
      <c r="U258" s="13"/>
      <c r="V258" s="13"/>
      <c r="W258" s="13"/>
      <c r="X258" s="13"/>
      <c r="Y258" s="13"/>
      <c r="Z258" s="13"/>
    </row>
    <row r="259">
      <c r="A259" s="13" t="str">
        <f>IFERROR(__xludf.DUMMYFUNCTION("""COMPUTED_VALUE"""),"ORDER1743")</f>
        <v>ORDER1743</v>
      </c>
      <c r="B259" s="13" t="str">
        <f>VLOOKUP(A259,WN!$A$2:$C$2001,3,false)</f>
        <v>CUST6869</v>
      </c>
      <c r="C259" s="14">
        <f>VLOOKUP(A259,WN!$A$2:$F$2001,2,false)</f>
        <v>45438</v>
      </c>
      <c r="D259" s="13">
        <f>SUMIFS(WN!$F$2:$F$2001,WN!$A$2:$A$2001,A259)</f>
        <v>105</v>
      </c>
      <c r="E259" s="13">
        <f t="shared" si="1"/>
        <v>20</v>
      </c>
      <c r="F259" s="13" t="str">
        <f>VLOOKUP(B259,'Overall Analysis'!$A$3:$I$160,9,false)</f>
        <v>Basic Customer</v>
      </c>
      <c r="G259" s="13"/>
      <c r="H259" s="13"/>
      <c r="I259" s="13"/>
      <c r="J259" s="13"/>
      <c r="K259" s="13"/>
      <c r="L259" s="13"/>
      <c r="M259" s="13"/>
      <c r="N259" s="13"/>
      <c r="O259" s="13"/>
      <c r="P259" s="13"/>
      <c r="Q259" s="13"/>
      <c r="R259" s="13"/>
      <c r="S259" s="13"/>
      <c r="T259" s="13"/>
      <c r="U259" s="13"/>
      <c r="V259" s="13"/>
      <c r="W259" s="13"/>
      <c r="X259" s="13"/>
      <c r="Y259" s="13"/>
      <c r="Z259" s="13"/>
    </row>
    <row r="260">
      <c r="A260" s="13" t="str">
        <f>IFERROR(__xludf.DUMMYFUNCTION("""COMPUTED_VALUE"""),"ORDER1742")</f>
        <v>ORDER1742</v>
      </c>
      <c r="B260" s="13" t="str">
        <f>VLOOKUP(A260,WN!$A$2:$C$2001,3,false)</f>
        <v>CUST6570</v>
      </c>
      <c r="C260" s="14">
        <f>VLOOKUP(A260,WN!$A$2:$F$2001,2,false)</f>
        <v>45438</v>
      </c>
      <c r="D260" s="13">
        <f>SUMIFS(WN!$F$2:$F$2001,WN!$A$2:$A$2001,A260)</f>
        <v>70</v>
      </c>
      <c r="E260" s="13">
        <f t="shared" si="1"/>
        <v>20</v>
      </c>
      <c r="F260" s="13" t="str">
        <f>VLOOKUP(B260,'Overall Analysis'!$A$3:$I$160,9,false)</f>
        <v>Basic Customer</v>
      </c>
      <c r="G260" s="13"/>
      <c r="H260" s="13"/>
      <c r="I260" s="13"/>
      <c r="J260" s="13"/>
      <c r="K260" s="13"/>
      <c r="L260" s="13"/>
      <c r="M260" s="13"/>
      <c r="N260" s="13"/>
      <c r="O260" s="13"/>
      <c r="P260" s="13"/>
      <c r="Q260" s="13"/>
      <c r="R260" s="13"/>
      <c r="S260" s="13"/>
      <c r="T260" s="13"/>
      <c r="U260" s="13"/>
      <c r="V260" s="13"/>
      <c r="W260" s="13"/>
      <c r="X260" s="13"/>
      <c r="Y260" s="13"/>
      <c r="Z260" s="13"/>
    </row>
    <row r="261">
      <c r="A261" s="13" t="str">
        <f>IFERROR(__xludf.DUMMYFUNCTION("""COMPUTED_VALUE"""),"ORDER1741")</f>
        <v>ORDER1741</v>
      </c>
      <c r="B261" s="13" t="str">
        <f>VLOOKUP(A261,WN!$A$2:$C$2001,3,false)</f>
        <v>CUST8552</v>
      </c>
      <c r="C261" s="14">
        <f>VLOOKUP(A261,WN!$A$2:$F$2001,2,false)</f>
        <v>45438</v>
      </c>
      <c r="D261" s="13">
        <f>SUMIFS(WN!$F$2:$F$2001,WN!$A$2:$A$2001,A261)</f>
        <v>190</v>
      </c>
      <c r="E261" s="13">
        <f t="shared" si="1"/>
        <v>20</v>
      </c>
      <c r="F261" s="13" t="str">
        <f>VLOOKUP(B261,'Overall Analysis'!$A$3:$I$160,9,false)</f>
        <v>Basic Customer</v>
      </c>
      <c r="G261" s="13"/>
      <c r="H261" s="13"/>
      <c r="I261" s="13"/>
      <c r="J261" s="13"/>
      <c r="K261" s="13"/>
      <c r="L261" s="13"/>
      <c r="M261" s="13"/>
      <c r="N261" s="13"/>
      <c r="O261" s="13"/>
      <c r="P261" s="13"/>
      <c r="Q261" s="13"/>
      <c r="R261" s="13"/>
      <c r="S261" s="13"/>
      <c r="T261" s="13"/>
      <c r="U261" s="13"/>
      <c r="V261" s="13"/>
      <c r="W261" s="13"/>
      <c r="X261" s="13"/>
      <c r="Y261" s="13"/>
      <c r="Z261" s="13"/>
    </row>
    <row r="262">
      <c r="A262" s="13" t="str">
        <f>IFERROR(__xludf.DUMMYFUNCTION("""COMPUTED_VALUE"""),"ORDER1740")</f>
        <v>ORDER1740</v>
      </c>
      <c r="B262" s="13" t="str">
        <f>VLOOKUP(A262,WN!$A$2:$C$2001,3,false)</f>
        <v>CUST1520</v>
      </c>
      <c r="C262" s="14">
        <f>VLOOKUP(A262,WN!$A$2:$F$2001,2,false)</f>
        <v>45438</v>
      </c>
      <c r="D262" s="13">
        <f>SUMIFS(WN!$F$2:$F$2001,WN!$A$2:$A$2001,A262)</f>
        <v>80</v>
      </c>
      <c r="E262" s="13">
        <f t="shared" si="1"/>
        <v>20</v>
      </c>
      <c r="F262" s="13" t="str">
        <f>VLOOKUP(B262,'Overall Analysis'!$A$3:$I$160,9,false)</f>
        <v>Basic Customer</v>
      </c>
      <c r="G262" s="13"/>
      <c r="H262" s="13"/>
      <c r="I262" s="13"/>
      <c r="J262" s="13"/>
      <c r="K262" s="13"/>
      <c r="L262" s="13"/>
      <c r="M262" s="13"/>
      <c r="N262" s="13"/>
      <c r="O262" s="13"/>
      <c r="P262" s="13"/>
      <c r="Q262" s="13"/>
      <c r="R262" s="13"/>
      <c r="S262" s="13"/>
      <c r="T262" s="13"/>
      <c r="U262" s="13"/>
      <c r="V262" s="13"/>
      <c r="W262" s="13"/>
      <c r="X262" s="13"/>
      <c r="Y262" s="13"/>
      <c r="Z262" s="13"/>
    </row>
    <row r="263">
      <c r="A263" s="13" t="str">
        <f>IFERROR(__xludf.DUMMYFUNCTION("""COMPUTED_VALUE"""),"ORDER1739")</f>
        <v>ORDER1739</v>
      </c>
      <c r="B263" s="13" t="str">
        <f>VLOOKUP(A263,WN!$A$2:$C$2001,3,false)</f>
        <v>CUST1960</v>
      </c>
      <c r="C263" s="14">
        <f>VLOOKUP(A263,WN!$A$2:$F$2001,2,false)</f>
        <v>45438</v>
      </c>
      <c r="D263" s="13">
        <f>SUMIFS(WN!$F$2:$F$2001,WN!$A$2:$A$2001,A263)</f>
        <v>70</v>
      </c>
      <c r="E263" s="13">
        <f t="shared" si="1"/>
        <v>20</v>
      </c>
      <c r="F263" s="13" t="str">
        <f>VLOOKUP(B263,'Overall Analysis'!$A$3:$I$160,9,false)</f>
        <v>Basic Customer</v>
      </c>
      <c r="G263" s="13"/>
      <c r="H263" s="13"/>
      <c r="I263" s="13"/>
      <c r="J263" s="13"/>
      <c r="K263" s="13"/>
      <c r="L263" s="13"/>
      <c r="M263" s="13"/>
      <c r="N263" s="13"/>
      <c r="O263" s="13"/>
      <c r="P263" s="13"/>
      <c r="Q263" s="13"/>
      <c r="R263" s="13"/>
      <c r="S263" s="13"/>
      <c r="T263" s="13"/>
      <c r="U263" s="13"/>
      <c r="V263" s="13"/>
      <c r="W263" s="13"/>
      <c r="X263" s="13"/>
      <c r="Y263" s="13"/>
      <c r="Z263" s="13"/>
    </row>
    <row r="264">
      <c r="A264" s="13" t="str">
        <f>IFERROR(__xludf.DUMMYFUNCTION("""COMPUTED_VALUE"""),"ORDER1738")</f>
        <v>ORDER1738</v>
      </c>
      <c r="B264" s="13" t="str">
        <f>VLOOKUP(A264,WN!$A$2:$C$2001,3,false)</f>
        <v>CUST8105</v>
      </c>
      <c r="C264" s="14">
        <f>VLOOKUP(A264,WN!$A$2:$F$2001,2,false)</f>
        <v>45438</v>
      </c>
      <c r="D264" s="13">
        <f>SUMIFS(WN!$F$2:$F$2001,WN!$A$2:$A$2001,A264)</f>
        <v>275</v>
      </c>
      <c r="E264" s="13">
        <f t="shared" si="1"/>
        <v>20</v>
      </c>
      <c r="F264" s="13" t="str">
        <f>VLOOKUP(B264,'Overall Analysis'!$A$3:$I$160,9,false)</f>
        <v>Basic Customer</v>
      </c>
      <c r="G264" s="13"/>
      <c r="H264" s="13"/>
      <c r="I264" s="13"/>
      <c r="J264" s="13"/>
      <c r="K264" s="13"/>
      <c r="L264" s="13"/>
      <c r="M264" s="13"/>
      <c r="N264" s="13"/>
      <c r="O264" s="13"/>
      <c r="P264" s="13"/>
      <c r="Q264" s="13"/>
      <c r="R264" s="13"/>
      <c r="S264" s="13"/>
      <c r="T264" s="13"/>
      <c r="U264" s="13"/>
      <c r="V264" s="13"/>
      <c r="W264" s="13"/>
      <c r="X264" s="13"/>
      <c r="Y264" s="13"/>
      <c r="Z264" s="13"/>
    </row>
    <row r="265">
      <c r="A265" s="13" t="str">
        <f>IFERROR(__xludf.DUMMYFUNCTION("""COMPUTED_VALUE"""),"ORDER1737")</f>
        <v>ORDER1737</v>
      </c>
      <c r="B265" s="13" t="str">
        <f>VLOOKUP(A265,WN!$A$2:$C$2001,3,false)</f>
        <v>CUST9595</v>
      </c>
      <c r="C265" s="14">
        <f>VLOOKUP(A265,WN!$A$2:$F$2001,2,false)</f>
        <v>45438</v>
      </c>
      <c r="D265" s="13">
        <f>SUMIFS(WN!$F$2:$F$2001,WN!$A$2:$A$2001,A265)</f>
        <v>40</v>
      </c>
      <c r="E265" s="13">
        <f t="shared" si="1"/>
        <v>20</v>
      </c>
      <c r="F265" s="13" t="str">
        <f>VLOOKUP(B265,'Overall Analysis'!$A$3:$I$160,9,false)</f>
        <v>Basic Customer</v>
      </c>
      <c r="G265" s="13"/>
      <c r="H265" s="13"/>
      <c r="I265" s="13"/>
      <c r="J265" s="13"/>
      <c r="K265" s="13"/>
      <c r="L265" s="13"/>
      <c r="M265" s="13"/>
      <c r="N265" s="13"/>
      <c r="O265" s="13"/>
      <c r="P265" s="13"/>
      <c r="Q265" s="13"/>
      <c r="R265" s="13"/>
      <c r="S265" s="13"/>
      <c r="T265" s="13"/>
      <c r="U265" s="13"/>
      <c r="V265" s="13"/>
      <c r="W265" s="13"/>
      <c r="X265" s="13"/>
      <c r="Y265" s="13"/>
      <c r="Z265" s="13"/>
    </row>
    <row r="266">
      <c r="A266" s="13" t="str">
        <f>IFERROR(__xludf.DUMMYFUNCTION("""COMPUTED_VALUE"""),"ORDER1736")</f>
        <v>ORDER1736</v>
      </c>
      <c r="B266" s="13" t="str">
        <f>VLOOKUP(A266,WN!$A$2:$C$2001,3,false)</f>
        <v>CUST4943</v>
      </c>
      <c r="C266" s="14">
        <f>VLOOKUP(A266,WN!$A$2:$F$2001,2,false)</f>
        <v>45437</v>
      </c>
      <c r="D266" s="13">
        <f>SUMIFS(WN!$F$2:$F$2001,WN!$A$2:$A$2001,A266)</f>
        <v>52.5</v>
      </c>
      <c r="E266" s="13">
        <f t="shared" si="1"/>
        <v>21</v>
      </c>
      <c r="F266" s="13" t="str">
        <f>VLOOKUP(B266,'Overall Analysis'!$A$3:$I$160,9,false)</f>
        <v>Basic Customer</v>
      </c>
      <c r="G266" s="13"/>
      <c r="H266" s="13"/>
      <c r="I266" s="13"/>
      <c r="J266" s="13"/>
      <c r="K266" s="13"/>
      <c r="L266" s="13"/>
      <c r="M266" s="13"/>
      <c r="N266" s="13"/>
      <c r="O266" s="13"/>
      <c r="P266" s="13"/>
      <c r="Q266" s="13"/>
      <c r="R266" s="13"/>
      <c r="S266" s="13"/>
      <c r="T266" s="13"/>
      <c r="U266" s="13"/>
      <c r="V266" s="13"/>
      <c r="W266" s="13"/>
      <c r="X266" s="13"/>
      <c r="Y266" s="13"/>
      <c r="Z266" s="13"/>
    </row>
    <row r="267">
      <c r="A267" s="13" t="str">
        <f>IFERROR(__xludf.DUMMYFUNCTION("""COMPUTED_VALUE"""),"ORDER1735")</f>
        <v>ORDER1735</v>
      </c>
      <c r="B267" s="13" t="str">
        <f>VLOOKUP(A267,WN!$A$2:$C$2001,3,false)</f>
        <v>CUST2658</v>
      </c>
      <c r="C267" s="14">
        <f>VLOOKUP(A267,WN!$A$2:$F$2001,2,false)</f>
        <v>45437</v>
      </c>
      <c r="D267" s="13">
        <f>SUMIFS(WN!$F$2:$F$2001,WN!$A$2:$A$2001,A267)</f>
        <v>185</v>
      </c>
      <c r="E267" s="13">
        <f t="shared" si="1"/>
        <v>21</v>
      </c>
      <c r="F267" s="13" t="str">
        <f>VLOOKUP(B267,'Overall Analysis'!$A$3:$I$160,9,false)</f>
        <v>Basic Customer</v>
      </c>
      <c r="G267" s="13"/>
      <c r="H267" s="13"/>
      <c r="I267" s="13"/>
      <c r="J267" s="13"/>
      <c r="K267" s="13"/>
      <c r="L267" s="13"/>
      <c r="M267" s="13"/>
      <c r="N267" s="13"/>
      <c r="O267" s="13"/>
      <c r="P267" s="13"/>
      <c r="Q267" s="13"/>
      <c r="R267" s="13"/>
      <c r="S267" s="13"/>
      <c r="T267" s="13"/>
      <c r="U267" s="13"/>
      <c r="V267" s="13"/>
      <c r="W267" s="13"/>
      <c r="X267" s="13"/>
      <c r="Y267" s="13"/>
      <c r="Z267" s="13"/>
    </row>
    <row r="268">
      <c r="A268" s="13" t="str">
        <f>IFERROR(__xludf.DUMMYFUNCTION("""COMPUTED_VALUE"""),"ORDER1734")</f>
        <v>ORDER1734</v>
      </c>
      <c r="B268" s="13" t="str">
        <f>VLOOKUP(A268,WN!$A$2:$C$2001,3,false)</f>
        <v>CUST4675</v>
      </c>
      <c r="C268" s="14">
        <f>VLOOKUP(A268,WN!$A$2:$F$2001,2,false)</f>
        <v>45437</v>
      </c>
      <c r="D268" s="13">
        <f>SUMIFS(WN!$F$2:$F$2001,WN!$A$2:$A$2001,A268)</f>
        <v>172.5</v>
      </c>
      <c r="E268" s="13">
        <f t="shared" si="1"/>
        <v>21</v>
      </c>
      <c r="F268" s="13" t="str">
        <f>VLOOKUP(B268,'Overall Analysis'!$A$3:$I$160,9,false)</f>
        <v>Basic Customer</v>
      </c>
      <c r="G268" s="13"/>
      <c r="H268" s="13"/>
      <c r="I268" s="13"/>
      <c r="J268" s="13"/>
      <c r="K268" s="13"/>
      <c r="L268" s="13"/>
      <c r="M268" s="13"/>
      <c r="N268" s="13"/>
      <c r="O268" s="13"/>
      <c r="P268" s="13"/>
      <c r="Q268" s="13"/>
      <c r="R268" s="13"/>
      <c r="S268" s="13"/>
      <c r="T268" s="13"/>
      <c r="U268" s="13"/>
      <c r="V268" s="13"/>
      <c r="W268" s="13"/>
      <c r="X268" s="13"/>
      <c r="Y268" s="13"/>
      <c r="Z268" s="13"/>
    </row>
    <row r="269">
      <c r="A269" s="13" t="str">
        <f>IFERROR(__xludf.DUMMYFUNCTION("""COMPUTED_VALUE"""),"ORDER1733")</f>
        <v>ORDER1733</v>
      </c>
      <c r="B269" s="13" t="str">
        <f>VLOOKUP(A269,WN!$A$2:$C$2001,3,false)</f>
        <v>CUST8924</v>
      </c>
      <c r="C269" s="14">
        <f>VLOOKUP(A269,WN!$A$2:$F$2001,2,false)</f>
        <v>45437</v>
      </c>
      <c r="D269" s="13">
        <f>SUMIFS(WN!$F$2:$F$2001,WN!$A$2:$A$2001,A269)</f>
        <v>210</v>
      </c>
      <c r="E269" s="13">
        <f t="shared" si="1"/>
        <v>21</v>
      </c>
      <c r="F269" s="13" t="str">
        <f>VLOOKUP(B269,'Overall Analysis'!$A$3:$I$160,9,false)</f>
        <v>Basic Customer</v>
      </c>
      <c r="G269" s="13"/>
      <c r="H269" s="13"/>
      <c r="I269" s="13"/>
      <c r="J269" s="13"/>
      <c r="K269" s="13"/>
      <c r="L269" s="13"/>
      <c r="M269" s="13"/>
      <c r="N269" s="13"/>
      <c r="O269" s="13"/>
      <c r="P269" s="13"/>
      <c r="Q269" s="13"/>
      <c r="R269" s="13"/>
      <c r="S269" s="13"/>
      <c r="T269" s="13"/>
      <c r="U269" s="13"/>
      <c r="V269" s="13"/>
      <c r="W269" s="13"/>
      <c r="X269" s="13"/>
      <c r="Y269" s="13"/>
      <c r="Z269" s="13"/>
    </row>
    <row r="270">
      <c r="A270" s="13" t="str">
        <f>IFERROR(__xludf.DUMMYFUNCTION("""COMPUTED_VALUE"""),"ORDER1732")</f>
        <v>ORDER1732</v>
      </c>
      <c r="B270" s="13" t="str">
        <f>VLOOKUP(A270,WN!$A$2:$C$2001,3,false)</f>
        <v>CUST8616</v>
      </c>
      <c r="C270" s="14">
        <f>VLOOKUP(A270,WN!$A$2:$F$2001,2,false)</f>
        <v>45437</v>
      </c>
      <c r="D270" s="13">
        <f>SUMIFS(WN!$F$2:$F$2001,WN!$A$2:$A$2001,A270)</f>
        <v>120</v>
      </c>
      <c r="E270" s="13">
        <f t="shared" si="1"/>
        <v>21</v>
      </c>
      <c r="F270" s="13" t="str">
        <f>VLOOKUP(B270,'Overall Analysis'!$A$3:$I$160,9,false)</f>
        <v>Basic Customer</v>
      </c>
      <c r="G270" s="13"/>
      <c r="H270" s="13"/>
      <c r="I270" s="13"/>
      <c r="J270" s="13"/>
      <c r="K270" s="13"/>
      <c r="L270" s="13"/>
      <c r="M270" s="13"/>
      <c r="N270" s="13"/>
      <c r="O270" s="13"/>
      <c r="P270" s="13"/>
      <c r="Q270" s="13"/>
      <c r="R270" s="13"/>
      <c r="S270" s="13"/>
      <c r="T270" s="13"/>
      <c r="U270" s="13"/>
      <c r="V270" s="13"/>
      <c r="W270" s="13"/>
      <c r="X270" s="13"/>
      <c r="Y270" s="13"/>
      <c r="Z270" s="13"/>
    </row>
    <row r="271">
      <c r="A271" s="13" t="str">
        <f>IFERROR(__xludf.DUMMYFUNCTION("""COMPUTED_VALUE"""),"ORDER1731")</f>
        <v>ORDER1731</v>
      </c>
      <c r="B271" s="13" t="str">
        <f>VLOOKUP(A271,WN!$A$2:$C$2001,3,false)</f>
        <v>CUST2188</v>
      </c>
      <c r="C271" s="14">
        <f>VLOOKUP(A271,WN!$A$2:$F$2001,2,false)</f>
        <v>45437</v>
      </c>
      <c r="D271" s="13">
        <f>SUMIFS(WN!$F$2:$F$2001,WN!$A$2:$A$2001,A271)</f>
        <v>140</v>
      </c>
      <c r="E271" s="13">
        <f t="shared" si="1"/>
        <v>21</v>
      </c>
      <c r="F271" s="13" t="str">
        <f>VLOOKUP(B271,'Overall Analysis'!$A$3:$I$160,9,false)</f>
        <v>Platinum Customer</v>
      </c>
      <c r="G271" s="13"/>
      <c r="H271" s="13"/>
      <c r="I271" s="13"/>
      <c r="J271" s="13"/>
      <c r="K271" s="13"/>
      <c r="L271" s="13"/>
      <c r="M271" s="13"/>
      <c r="N271" s="13"/>
      <c r="O271" s="13"/>
      <c r="P271" s="13"/>
      <c r="Q271" s="13"/>
      <c r="R271" s="13"/>
      <c r="S271" s="13"/>
      <c r="T271" s="13"/>
      <c r="U271" s="13"/>
      <c r="V271" s="13"/>
      <c r="W271" s="13"/>
      <c r="X271" s="13"/>
      <c r="Y271" s="13"/>
      <c r="Z271" s="13"/>
    </row>
    <row r="272">
      <c r="A272" s="13" t="str">
        <f>IFERROR(__xludf.DUMMYFUNCTION("""COMPUTED_VALUE"""),"ORDER1730")</f>
        <v>ORDER1730</v>
      </c>
      <c r="B272" s="13" t="str">
        <f>VLOOKUP(A272,WN!$A$2:$C$2001,3,false)</f>
        <v>CUST7322</v>
      </c>
      <c r="C272" s="14">
        <f>VLOOKUP(A272,WN!$A$2:$F$2001,2,false)</f>
        <v>45437</v>
      </c>
      <c r="D272" s="13">
        <f>SUMIFS(WN!$F$2:$F$2001,WN!$A$2:$A$2001,A272)</f>
        <v>80</v>
      </c>
      <c r="E272" s="13">
        <f t="shared" si="1"/>
        <v>21</v>
      </c>
      <c r="F272" s="13" t="str">
        <f>VLOOKUP(B272,'Overall Analysis'!$A$3:$I$160,9,false)</f>
        <v>Basic Customer</v>
      </c>
      <c r="G272" s="13"/>
      <c r="H272" s="13"/>
      <c r="I272" s="13"/>
      <c r="J272" s="13"/>
      <c r="K272" s="13"/>
      <c r="L272" s="13"/>
      <c r="M272" s="13"/>
      <c r="N272" s="13"/>
      <c r="O272" s="13"/>
      <c r="P272" s="13"/>
      <c r="Q272" s="13"/>
      <c r="R272" s="13"/>
      <c r="S272" s="13"/>
      <c r="T272" s="13"/>
      <c r="U272" s="13"/>
      <c r="V272" s="13"/>
      <c r="W272" s="13"/>
      <c r="X272" s="13"/>
      <c r="Y272" s="13"/>
      <c r="Z272" s="13"/>
    </row>
    <row r="273">
      <c r="A273" s="13" t="str">
        <f>IFERROR(__xludf.DUMMYFUNCTION("""COMPUTED_VALUE"""),"ORDER1729")</f>
        <v>ORDER1729</v>
      </c>
      <c r="B273" s="13" t="str">
        <f>VLOOKUP(A273,WN!$A$2:$C$2001,3,false)</f>
        <v>CUST4614</v>
      </c>
      <c r="C273" s="14">
        <f>VLOOKUP(A273,WN!$A$2:$F$2001,2,false)</f>
        <v>45437</v>
      </c>
      <c r="D273" s="13">
        <f>SUMIFS(WN!$F$2:$F$2001,WN!$A$2:$A$2001,A273)</f>
        <v>70</v>
      </c>
      <c r="E273" s="13">
        <f t="shared" si="1"/>
        <v>21</v>
      </c>
      <c r="F273" s="13" t="str">
        <f>VLOOKUP(B273,'Overall Analysis'!$A$3:$I$160,9,false)</f>
        <v>Basic Customer</v>
      </c>
      <c r="G273" s="13"/>
      <c r="H273" s="13"/>
      <c r="I273" s="13"/>
      <c r="J273" s="13"/>
      <c r="K273" s="13"/>
      <c r="L273" s="13"/>
      <c r="M273" s="13"/>
      <c r="N273" s="13"/>
      <c r="O273" s="13"/>
      <c r="P273" s="13"/>
      <c r="Q273" s="13"/>
      <c r="R273" s="13"/>
      <c r="S273" s="13"/>
      <c r="T273" s="13"/>
      <c r="U273" s="13"/>
      <c r="V273" s="13"/>
      <c r="W273" s="13"/>
      <c r="X273" s="13"/>
      <c r="Y273" s="13"/>
      <c r="Z273" s="13"/>
    </row>
    <row r="274">
      <c r="A274" s="13" t="str">
        <f>IFERROR(__xludf.DUMMYFUNCTION("""COMPUTED_VALUE"""),"ORDER1728")</f>
        <v>ORDER1728</v>
      </c>
      <c r="B274" s="13" t="str">
        <f>VLOOKUP(A274,WN!$A$2:$C$2001,3,false)</f>
        <v>CUST9288</v>
      </c>
      <c r="C274" s="14">
        <f>VLOOKUP(A274,WN!$A$2:$F$2001,2,false)</f>
        <v>45437</v>
      </c>
      <c r="D274" s="13">
        <f>SUMIFS(WN!$F$2:$F$2001,WN!$A$2:$A$2001,A274)</f>
        <v>200</v>
      </c>
      <c r="E274" s="13">
        <f t="shared" si="1"/>
        <v>21</v>
      </c>
      <c r="F274" s="13" t="str">
        <f>VLOOKUP(B274,'Overall Analysis'!$A$3:$I$160,9,false)</f>
        <v>Basic Customer</v>
      </c>
      <c r="G274" s="13"/>
      <c r="H274" s="13"/>
      <c r="I274" s="13"/>
      <c r="J274" s="13"/>
      <c r="K274" s="13"/>
      <c r="L274" s="13"/>
      <c r="M274" s="13"/>
      <c r="N274" s="13"/>
      <c r="O274" s="13"/>
      <c r="P274" s="13"/>
      <c r="Q274" s="13"/>
      <c r="R274" s="13"/>
      <c r="S274" s="13"/>
      <c r="T274" s="13"/>
      <c r="U274" s="13"/>
      <c r="V274" s="13"/>
      <c r="W274" s="13"/>
      <c r="X274" s="13"/>
      <c r="Y274" s="13"/>
      <c r="Z274" s="13"/>
    </row>
    <row r="275">
      <c r="A275" s="13" t="str">
        <f>IFERROR(__xludf.DUMMYFUNCTION("""COMPUTED_VALUE"""),"ORDER1727")</f>
        <v>ORDER1727</v>
      </c>
      <c r="B275" s="13" t="str">
        <f>VLOOKUP(A275,WN!$A$2:$C$2001,3,false)</f>
        <v>CUST7753</v>
      </c>
      <c r="C275" s="14">
        <f>VLOOKUP(A275,WN!$A$2:$F$2001,2,false)</f>
        <v>45437</v>
      </c>
      <c r="D275" s="13">
        <f>SUMIFS(WN!$F$2:$F$2001,WN!$A$2:$A$2001,A275)</f>
        <v>55</v>
      </c>
      <c r="E275" s="13">
        <f t="shared" si="1"/>
        <v>21</v>
      </c>
      <c r="F275" s="13" t="str">
        <f>VLOOKUP(B275,'Overall Analysis'!$A$3:$I$160,9,false)</f>
        <v>Basic Customer</v>
      </c>
      <c r="G275" s="13"/>
      <c r="H275" s="13"/>
      <c r="I275" s="13"/>
      <c r="J275" s="13"/>
      <c r="K275" s="13"/>
      <c r="L275" s="13"/>
      <c r="M275" s="13"/>
      <c r="N275" s="13"/>
      <c r="O275" s="13"/>
      <c r="P275" s="13"/>
      <c r="Q275" s="13"/>
      <c r="R275" s="13"/>
      <c r="S275" s="13"/>
      <c r="T275" s="13"/>
      <c r="U275" s="13"/>
      <c r="V275" s="13"/>
      <c r="W275" s="13"/>
      <c r="X275" s="13"/>
      <c r="Y275" s="13"/>
      <c r="Z275" s="13"/>
    </row>
    <row r="276">
      <c r="A276" s="13" t="str">
        <f>IFERROR(__xludf.DUMMYFUNCTION("""COMPUTED_VALUE"""),"ORDER1726")</f>
        <v>ORDER1726</v>
      </c>
      <c r="B276" s="13" t="str">
        <f>VLOOKUP(A276,WN!$A$2:$C$2001,3,false)</f>
        <v>CUST5843</v>
      </c>
      <c r="C276" s="14">
        <f>VLOOKUP(A276,WN!$A$2:$F$2001,2,false)</f>
        <v>45437</v>
      </c>
      <c r="D276" s="13">
        <f>SUMIFS(WN!$F$2:$F$2001,WN!$A$2:$A$2001,A276)</f>
        <v>52.5</v>
      </c>
      <c r="E276" s="13">
        <f t="shared" si="1"/>
        <v>21</v>
      </c>
      <c r="F276" s="13" t="str">
        <f>VLOOKUP(B276,'Overall Analysis'!$A$3:$I$160,9,false)</f>
        <v>Basic Customer</v>
      </c>
      <c r="G276" s="13"/>
      <c r="H276" s="13"/>
      <c r="I276" s="13"/>
      <c r="J276" s="13"/>
      <c r="K276" s="13"/>
      <c r="L276" s="13"/>
      <c r="M276" s="13"/>
      <c r="N276" s="13"/>
      <c r="O276" s="13"/>
      <c r="P276" s="13"/>
      <c r="Q276" s="13"/>
      <c r="R276" s="13"/>
      <c r="S276" s="13"/>
      <c r="T276" s="13"/>
      <c r="U276" s="13"/>
      <c r="V276" s="13"/>
      <c r="W276" s="13"/>
      <c r="X276" s="13"/>
      <c r="Y276" s="13"/>
      <c r="Z276" s="13"/>
    </row>
    <row r="277">
      <c r="A277" s="13" t="str">
        <f>IFERROR(__xludf.DUMMYFUNCTION("""COMPUTED_VALUE"""),"ORDER1725")</f>
        <v>ORDER1725</v>
      </c>
      <c r="B277" s="13" t="str">
        <f>VLOOKUP(A277,WN!$A$2:$C$2001,3,false)</f>
        <v>CUST8925</v>
      </c>
      <c r="C277" s="14">
        <f>VLOOKUP(A277,WN!$A$2:$F$2001,2,false)</f>
        <v>45437</v>
      </c>
      <c r="D277" s="13">
        <f>SUMIFS(WN!$F$2:$F$2001,WN!$A$2:$A$2001,A277)</f>
        <v>185</v>
      </c>
      <c r="E277" s="13">
        <f t="shared" si="1"/>
        <v>21</v>
      </c>
      <c r="F277" s="13" t="str">
        <f>VLOOKUP(B277,'Overall Analysis'!$A$3:$I$160,9,false)</f>
        <v>Basic Customer</v>
      </c>
      <c r="G277" s="13"/>
      <c r="H277" s="13"/>
      <c r="I277" s="13"/>
      <c r="J277" s="13"/>
      <c r="K277" s="13"/>
      <c r="L277" s="13"/>
      <c r="M277" s="13"/>
      <c r="N277" s="13"/>
      <c r="O277" s="13"/>
      <c r="P277" s="13"/>
      <c r="Q277" s="13"/>
      <c r="R277" s="13"/>
      <c r="S277" s="13"/>
      <c r="T277" s="13"/>
      <c r="U277" s="13"/>
      <c r="V277" s="13"/>
      <c r="W277" s="13"/>
      <c r="X277" s="13"/>
      <c r="Y277" s="13"/>
      <c r="Z277" s="13"/>
    </row>
    <row r="278">
      <c r="A278" s="13" t="str">
        <f>IFERROR(__xludf.DUMMYFUNCTION("""COMPUTED_VALUE"""),"ORDER1724")</f>
        <v>ORDER1724</v>
      </c>
      <c r="B278" s="13" t="str">
        <f>VLOOKUP(A278,WN!$A$2:$C$2001,3,false)</f>
        <v>CUST8814</v>
      </c>
      <c r="C278" s="14">
        <f>VLOOKUP(A278,WN!$A$2:$F$2001,2,false)</f>
        <v>45437</v>
      </c>
      <c r="D278" s="13">
        <f>SUMIFS(WN!$F$2:$F$2001,WN!$A$2:$A$2001,A278)</f>
        <v>120</v>
      </c>
      <c r="E278" s="13">
        <f t="shared" si="1"/>
        <v>21</v>
      </c>
      <c r="F278" s="13" t="str">
        <f>VLOOKUP(B278,'Overall Analysis'!$A$3:$I$160,9,false)</f>
        <v>Platinum Customer</v>
      </c>
      <c r="G278" s="13"/>
      <c r="H278" s="13"/>
      <c r="I278" s="13"/>
      <c r="J278" s="13"/>
      <c r="K278" s="13"/>
      <c r="L278" s="13"/>
      <c r="M278" s="13"/>
      <c r="N278" s="13"/>
      <c r="O278" s="13"/>
      <c r="P278" s="13"/>
      <c r="Q278" s="13"/>
      <c r="R278" s="13"/>
      <c r="S278" s="13"/>
      <c r="T278" s="13"/>
      <c r="U278" s="13"/>
      <c r="V278" s="13"/>
      <c r="W278" s="13"/>
      <c r="X278" s="13"/>
      <c r="Y278" s="13"/>
      <c r="Z278" s="13"/>
    </row>
    <row r="279">
      <c r="A279" s="13" t="str">
        <f>IFERROR(__xludf.DUMMYFUNCTION("""COMPUTED_VALUE"""),"ORDER1723")</f>
        <v>ORDER1723</v>
      </c>
      <c r="B279" s="13" t="str">
        <f>VLOOKUP(A279,WN!$A$2:$C$2001,3,false)</f>
        <v>CUST4090</v>
      </c>
      <c r="C279" s="14">
        <f>VLOOKUP(A279,WN!$A$2:$F$2001,2,false)</f>
        <v>45437</v>
      </c>
      <c r="D279" s="13">
        <f>SUMIFS(WN!$F$2:$F$2001,WN!$A$2:$A$2001,A279)</f>
        <v>105</v>
      </c>
      <c r="E279" s="13">
        <f t="shared" si="1"/>
        <v>21</v>
      </c>
      <c r="F279" s="13" t="str">
        <f>VLOOKUP(B279,'Overall Analysis'!$A$3:$I$160,9,false)</f>
        <v>Basic Customer</v>
      </c>
      <c r="G279" s="13"/>
      <c r="H279" s="13"/>
      <c r="I279" s="13"/>
      <c r="J279" s="13"/>
      <c r="K279" s="13"/>
      <c r="L279" s="13"/>
      <c r="M279" s="13"/>
      <c r="N279" s="13"/>
      <c r="O279" s="13"/>
      <c r="P279" s="13"/>
      <c r="Q279" s="13"/>
      <c r="R279" s="13"/>
      <c r="S279" s="13"/>
      <c r="T279" s="13"/>
      <c r="U279" s="13"/>
      <c r="V279" s="13"/>
      <c r="W279" s="13"/>
      <c r="X279" s="13"/>
      <c r="Y279" s="13"/>
      <c r="Z279" s="13"/>
    </row>
    <row r="280">
      <c r="A280" s="13" t="str">
        <f>IFERROR(__xludf.DUMMYFUNCTION("""COMPUTED_VALUE"""),"ORDER1722")</f>
        <v>ORDER1722</v>
      </c>
      <c r="B280" s="13" t="str">
        <f>VLOOKUP(A280,WN!$A$2:$C$2001,3,false)</f>
        <v>CUST2970</v>
      </c>
      <c r="C280" s="14">
        <f>VLOOKUP(A280,WN!$A$2:$F$2001,2,false)</f>
        <v>45437</v>
      </c>
      <c r="D280" s="13">
        <f>SUMIFS(WN!$F$2:$F$2001,WN!$A$2:$A$2001,A280)</f>
        <v>70</v>
      </c>
      <c r="E280" s="13">
        <f t="shared" si="1"/>
        <v>21</v>
      </c>
      <c r="F280" s="13" t="str">
        <f>VLOOKUP(B280,'Overall Analysis'!$A$3:$I$160,9,false)</f>
        <v>Platinum Customer</v>
      </c>
      <c r="G280" s="13"/>
      <c r="H280" s="13"/>
      <c r="I280" s="13"/>
      <c r="J280" s="13"/>
      <c r="K280" s="13"/>
      <c r="L280" s="13"/>
      <c r="M280" s="13"/>
      <c r="N280" s="13"/>
      <c r="O280" s="13"/>
      <c r="P280" s="13"/>
      <c r="Q280" s="13"/>
      <c r="R280" s="13"/>
      <c r="S280" s="13"/>
      <c r="T280" s="13"/>
      <c r="U280" s="13"/>
      <c r="V280" s="13"/>
      <c r="W280" s="13"/>
      <c r="X280" s="13"/>
      <c r="Y280" s="13"/>
      <c r="Z280" s="13"/>
    </row>
    <row r="281">
      <c r="A281" s="13" t="str">
        <f>IFERROR(__xludf.DUMMYFUNCTION("""COMPUTED_VALUE"""),"ORDER1721")</f>
        <v>ORDER1721</v>
      </c>
      <c r="B281" s="13" t="str">
        <f>VLOOKUP(A281,WN!$A$2:$C$2001,3,false)</f>
        <v>CUST2419</v>
      </c>
      <c r="C281" s="14">
        <f>VLOOKUP(A281,WN!$A$2:$F$2001,2,false)</f>
        <v>45437</v>
      </c>
      <c r="D281" s="13">
        <f>SUMIFS(WN!$F$2:$F$2001,WN!$A$2:$A$2001,A281)</f>
        <v>140</v>
      </c>
      <c r="E281" s="13">
        <f t="shared" si="1"/>
        <v>21</v>
      </c>
      <c r="F281" s="13" t="str">
        <f>VLOOKUP(B281,'Overall Analysis'!$A$3:$I$160,9,false)</f>
        <v>Basic Customer</v>
      </c>
      <c r="G281" s="13"/>
      <c r="H281" s="13"/>
      <c r="I281" s="13"/>
      <c r="J281" s="13"/>
      <c r="K281" s="13"/>
      <c r="L281" s="13"/>
      <c r="M281" s="13"/>
      <c r="N281" s="13"/>
      <c r="O281" s="13"/>
      <c r="P281" s="13"/>
      <c r="Q281" s="13"/>
      <c r="R281" s="13"/>
      <c r="S281" s="13"/>
      <c r="T281" s="13"/>
      <c r="U281" s="13"/>
      <c r="V281" s="13"/>
      <c r="W281" s="13"/>
      <c r="X281" s="13"/>
      <c r="Y281" s="13"/>
      <c r="Z281" s="13"/>
    </row>
    <row r="282">
      <c r="A282" s="13" t="str">
        <f>IFERROR(__xludf.DUMMYFUNCTION("""COMPUTED_VALUE"""),"ORDER1720")</f>
        <v>ORDER1720</v>
      </c>
      <c r="B282" s="13" t="str">
        <f>VLOOKUP(A282,WN!$A$2:$C$2001,3,false)</f>
        <v>CUST9374</v>
      </c>
      <c r="C282" s="14">
        <f>VLOOKUP(A282,WN!$A$2:$F$2001,2,false)</f>
        <v>45436</v>
      </c>
      <c r="D282" s="13">
        <f>SUMIFS(WN!$F$2:$F$2001,WN!$A$2:$A$2001,A282)</f>
        <v>80</v>
      </c>
      <c r="E282" s="13">
        <f t="shared" si="1"/>
        <v>22</v>
      </c>
      <c r="F282" s="13" t="str">
        <f>VLOOKUP(B282,'Overall Analysis'!$A$3:$I$160,9,false)</f>
        <v>Basic Customer</v>
      </c>
      <c r="G282" s="13"/>
      <c r="H282" s="13"/>
      <c r="I282" s="13"/>
      <c r="J282" s="13"/>
      <c r="K282" s="13"/>
      <c r="L282" s="13"/>
      <c r="M282" s="13"/>
      <c r="N282" s="13"/>
      <c r="O282" s="13"/>
      <c r="P282" s="13"/>
      <c r="Q282" s="13"/>
      <c r="R282" s="13"/>
      <c r="S282" s="13"/>
      <c r="T282" s="13"/>
      <c r="U282" s="13"/>
      <c r="V282" s="13"/>
      <c r="W282" s="13"/>
      <c r="X282" s="13"/>
      <c r="Y282" s="13"/>
      <c r="Z282" s="13"/>
    </row>
    <row r="283">
      <c r="A283" s="13" t="str">
        <f>IFERROR(__xludf.DUMMYFUNCTION("""COMPUTED_VALUE"""),"ORDER1719")</f>
        <v>ORDER1719</v>
      </c>
      <c r="B283" s="13" t="str">
        <f>VLOOKUP(A283,WN!$A$2:$C$2001,3,false)</f>
        <v>CUST1509</v>
      </c>
      <c r="C283" s="14">
        <f>VLOOKUP(A283,WN!$A$2:$F$2001,2,false)</f>
        <v>45436</v>
      </c>
      <c r="D283" s="13">
        <f>SUMIFS(WN!$F$2:$F$2001,WN!$A$2:$A$2001,A283)</f>
        <v>100</v>
      </c>
      <c r="E283" s="13">
        <f t="shared" si="1"/>
        <v>22</v>
      </c>
      <c r="F283" s="13" t="str">
        <f>VLOOKUP(B283,'Overall Analysis'!$A$3:$I$160,9,false)</f>
        <v>Platinum Customer</v>
      </c>
      <c r="G283" s="13"/>
      <c r="H283" s="13"/>
      <c r="I283" s="13"/>
      <c r="J283" s="13"/>
      <c r="K283" s="13"/>
      <c r="L283" s="13"/>
      <c r="M283" s="13"/>
      <c r="N283" s="13"/>
      <c r="O283" s="13"/>
      <c r="P283" s="13"/>
      <c r="Q283" s="13"/>
      <c r="R283" s="13"/>
      <c r="S283" s="13"/>
      <c r="T283" s="13"/>
      <c r="U283" s="13"/>
      <c r="V283" s="13"/>
      <c r="W283" s="13"/>
      <c r="X283" s="13"/>
      <c r="Y283" s="13"/>
      <c r="Z283" s="13"/>
    </row>
    <row r="284">
      <c r="A284" s="13" t="str">
        <f>IFERROR(__xludf.DUMMYFUNCTION("""COMPUTED_VALUE"""),"ORDER1718")</f>
        <v>ORDER1718</v>
      </c>
      <c r="B284" s="13" t="str">
        <f>VLOOKUP(A284,WN!$A$2:$C$2001,3,false)</f>
        <v>CUST6869</v>
      </c>
      <c r="C284" s="14">
        <f>VLOOKUP(A284,WN!$A$2:$F$2001,2,false)</f>
        <v>45436</v>
      </c>
      <c r="D284" s="13">
        <f>SUMIFS(WN!$F$2:$F$2001,WN!$A$2:$A$2001,A284)</f>
        <v>400</v>
      </c>
      <c r="E284" s="13">
        <f t="shared" si="1"/>
        <v>22</v>
      </c>
      <c r="F284" s="13" t="str">
        <f>VLOOKUP(B284,'Overall Analysis'!$A$3:$I$160,9,false)</f>
        <v>Basic Customer</v>
      </c>
      <c r="G284" s="13"/>
      <c r="H284" s="13"/>
      <c r="I284" s="13"/>
      <c r="J284" s="13"/>
      <c r="K284" s="13"/>
      <c r="L284" s="13"/>
      <c r="M284" s="13"/>
      <c r="N284" s="13"/>
      <c r="O284" s="13"/>
      <c r="P284" s="13"/>
      <c r="Q284" s="13"/>
      <c r="R284" s="13"/>
      <c r="S284" s="13"/>
      <c r="T284" s="13"/>
      <c r="U284" s="13"/>
      <c r="V284" s="13"/>
      <c r="W284" s="13"/>
      <c r="X284" s="13"/>
      <c r="Y284" s="13"/>
      <c r="Z284" s="13"/>
    </row>
    <row r="285">
      <c r="A285" s="13" t="str">
        <f>IFERROR(__xludf.DUMMYFUNCTION("""COMPUTED_VALUE"""),"ORDER1717")</f>
        <v>ORDER1717</v>
      </c>
      <c r="B285" s="13" t="str">
        <f>VLOOKUP(A285,WN!$A$2:$C$2001,3,false)</f>
        <v>CUST6570</v>
      </c>
      <c r="C285" s="14">
        <f>VLOOKUP(A285,WN!$A$2:$F$2001,2,false)</f>
        <v>45436</v>
      </c>
      <c r="D285" s="13">
        <f>SUMIFS(WN!$F$2:$F$2001,WN!$A$2:$A$2001,A285)</f>
        <v>40</v>
      </c>
      <c r="E285" s="13">
        <f t="shared" si="1"/>
        <v>22</v>
      </c>
      <c r="F285" s="13" t="str">
        <f>VLOOKUP(B285,'Overall Analysis'!$A$3:$I$160,9,false)</f>
        <v>Basic Customer</v>
      </c>
      <c r="G285" s="13"/>
      <c r="H285" s="13"/>
      <c r="I285" s="13"/>
      <c r="J285" s="13"/>
      <c r="K285" s="13"/>
      <c r="L285" s="13"/>
      <c r="M285" s="13"/>
      <c r="N285" s="13"/>
      <c r="O285" s="13"/>
      <c r="P285" s="13"/>
      <c r="Q285" s="13"/>
      <c r="R285" s="13"/>
      <c r="S285" s="13"/>
      <c r="T285" s="13"/>
      <c r="U285" s="13"/>
      <c r="V285" s="13"/>
      <c r="W285" s="13"/>
      <c r="X285" s="13"/>
      <c r="Y285" s="13"/>
      <c r="Z285" s="13"/>
    </row>
    <row r="286">
      <c r="A286" s="13" t="str">
        <f>IFERROR(__xludf.DUMMYFUNCTION("""COMPUTED_VALUE"""),"ORDER1716")</f>
        <v>ORDER1716</v>
      </c>
      <c r="B286" s="13" t="str">
        <f>VLOOKUP(A286,WN!$A$2:$C$2001,3,false)</f>
        <v>CUST8790</v>
      </c>
      <c r="C286" s="14">
        <f>VLOOKUP(A286,WN!$A$2:$F$2001,2,false)</f>
        <v>45436</v>
      </c>
      <c r="D286" s="13">
        <f>SUMIFS(WN!$F$2:$F$2001,WN!$A$2:$A$2001,A286)</f>
        <v>92.5</v>
      </c>
      <c r="E286" s="13">
        <f t="shared" si="1"/>
        <v>22</v>
      </c>
      <c r="F286" s="13" t="str">
        <f>VLOOKUP(B286,'Overall Analysis'!$A$3:$I$160,9,false)</f>
        <v>Basic Customer</v>
      </c>
      <c r="G286" s="13"/>
      <c r="H286" s="13"/>
      <c r="I286" s="13"/>
      <c r="J286" s="13"/>
      <c r="K286" s="13"/>
      <c r="L286" s="13"/>
      <c r="M286" s="13"/>
      <c r="N286" s="13"/>
      <c r="O286" s="13"/>
      <c r="P286" s="13"/>
      <c r="Q286" s="13"/>
      <c r="R286" s="13"/>
      <c r="S286" s="13"/>
      <c r="T286" s="13"/>
      <c r="U286" s="13"/>
      <c r="V286" s="13"/>
      <c r="W286" s="13"/>
      <c r="X286" s="13"/>
      <c r="Y286" s="13"/>
      <c r="Z286" s="13"/>
    </row>
    <row r="287">
      <c r="A287" s="13" t="str">
        <f>IFERROR(__xludf.DUMMYFUNCTION("""COMPUTED_VALUE"""),"ORDER1715")</f>
        <v>ORDER1715</v>
      </c>
      <c r="B287" s="13" t="str">
        <f>VLOOKUP(A287,WN!$A$2:$C$2001,3,false)</f>
        <v>CUST6869</v>
      </c>
      <c r="C287" s="14">
        <f>VLOOKUP(A287,WN!$A$2:$F$2001,2,false)</f>
        <v>45436</v>
      </c>
      <c r="D287" s="13">
        <f>SUMIFS(WN!$F$2:$F$2001,WN!$A$2:$A$2001,A287)</f>
        <v>245</v>
      </c>
      <c r="E287" s="13">
        <f t="shared" si="1"/>
        <v>22</v>
      </c>
      <c r="F287" s="13" t="str">
        <f>VLOOKUP(B287,'Overall Analysis'!$A$3:$I$160,9,false)</f>
        <v>Basic Customer</v>
      </c>
      <c r="G287" s="13"/>
      <c r="H287" s="13"/>
      <c r="I287" s="13"/>
      <c r="J287" s="13"/>
      <c r="K287" s="13"/>
      <c r="L287" s="13"/>
      <c r="M287" s="13"/>
      <c r="N287" s="13"/>
      <c r="O287" s="13"/>
      <c r="P287" s="13"/>
      <c r="Q287" s="13"/>
      <c r="R287" s="13"/>
      <c r="S287" s="13"/>
      <c r="T287" s="13"/>
      <c r="U287" s="13"/>
      <c r="V287" s="13"/>
      <c r="W287" s="13"/>
      <c r="X287" s="13"/>
      <c r="Y287" s="13"/>
      <c r="Z287" s="13"/>
    </row>
    <row r="288">
      <c r="A288" s="13" t="str">
        <f>IFERROR(__xludf.DUMMYFUNCTION("""COMPUTED_VALUE"""),"ORDER1714")</f>
        <v>ORDER1714</v>
      </c>
      <c r="B288" s="13" t="str">
        <f>VLOOKUP(A288,WN!$A$2:$C$2001,3,false)</f>
        <v>CUST5622</v>
      </c>
      <c r="C288" s="14">
        <f>VLOOKUP(A288,WN!$A$2:$F$2001,2,false)</f>
        <v>45436</v>
      </c>
      <c r="D288" s="13">
        <f>SUMIFS(WN!$F$2:$F$2001,WN!$A$2:$A$2001,A288)</f>
        <v>97.5</v>
      </c>
      <c r="E288" s="13">
        <f t="shared" si="1"/>
        <v>22</v>
      </c>
      <c r="F288" s="13" t="str">
        <f>VLOOKUP(B288,'Overall Analysis'!$A$3:$I$160,9,false)</f>
        <v>Basic Customer</v>
      </c>
      <c r="G288" s="13"/>
      <c r="H288" s="13"/>
      <c r="I288" s="13"/>
      <c r="J288" s="13"/>
      <c r="K288" s="13"/>
      <c r="L288" s="13"/>
      <c r="M288" s="13"/>
      <c r="N288" s="13"/>
      <c r="O288" s="13"/>
      <c r="P288" s="13"/>
      <c r="Q288" s="13"/>
      <c r="R288" s="13"/>
      <c r="S288" s="13"/>
      <c r="T288" s="13"/>
      <c r="U288" s="13"/>
      <c r="V288" s="13"/>
      <c r="W288" s="13"/>
      <c r="X288" s="13"/>
      <c r="Y288" s="13"/>
      <c r="Z288" s="13"/>
    </row>
    <row r="289">
      <c r="A289" s="13" t="str">
        <f>IFERROR(__xludf.DUMMYFUNCTION("""COMPUTED_VALUE"""),"ORDER1713")</f>
        <v>ORDER1713</v>
      </c>
      <c r="B289" s="13" t="str">
        <f>VLOOKUP(A289,WN!$A$2:$C$2001,3,false)</f>
        <v>CUST2336</v>
      </c>
      <c r="C289" s="14">
        <f>VLOOKUP(A289,WN!$A$2:$F$2001,2,false)</f>
        <v>45436</v>
      </c>
      <c r="D289" s="13">
        <f>SUMIFS(WN!$F$2:$F$2001,WN!$A$2:$A$2001,A289)</f>
        <v>165</v>
      </c>
      <c r="E289" s="13">
        <f t="shared" si="1"/>
        <v>22</v>
      </c>
      <c r="F289" s="13" t="str">
        <f>VLOOKUP(B289,'Overall Analysis'!$A$3:$I$160,9,false)</f>
        <v>Basic Customer</v>
      </c>
      <c r="G289" s="13"/>
      <c r="H289" s="13"/>
      <c r="I289" s="13"/>
      <c r="J289" s="13"/>
      <c r="K289" s="13"/>
      <c r="L289" s="13"/>
      <c r="M289" s="13"/>
      <c r="N289" s="13"/>
      <c r="O289" s="13"/>
      <c r="P289" s="13"/>
      <c r="Q289" s="13"/>
      <c r="R289" s="13"/>
      <c r="S289" s="13"/>
      <c r="T289" s="13"/>
      <c r="U289" s="13"/>
      <c r="V289" s="13"/>
      <c r="W289" s="13"/>
      <c r="X289" s="13"/>
      <c r="Y289" s="13"/>
      <c r="Z289" s="13"/>
    </row>
    <row r="290">
      <c r="A290" s="13" t="str">
        <f>IFERROR(__xludf.DUMMYFUNCTION("""COMPUTED_VALUE"""),"ORDER1712")</f>
        <v>ORDER1712</v>
      </c>
      <c r="B290" s="13" t="str">
        <f>VLOOKUP(A290,WN!$A$2:$C$2001,3,false)</f>
        <v>CUST3384</v>
      </c>
      <c r="C290" s="14">
        <f>VLOOKUP(A290,WN!$A$2:$F$2001,2,false)</f>
        <v>45436</v>
      </c>
      <c r="D290" s="13">
        <f>SUMIFS(WN!$F$2:$F$2001,WN!$A$2:$A$2001,A290)</f>
        <v>70</v>
      </c>
      <c r="E290" s="13">
        <f t="shared" si="1"/>
        <v>22</v>
      </c>
      <c r="F290" s="13" t="str">
        <f>VLOOKUP(B290,'Overall Analysis'!$A$3:$I$160,9,false)</f>
        <v>Basic Customer</v>
      </c>
      <c r="G290" s="13"/>
      <c r="H290" s="13"/>
      <c r="I290" s="13"/>
      <c r="J290" s="13"/>
      <c r="K290" s="13"/>
      <c r="L290" s="13"/>
      <c r="M290" s="13"/>
      <c r="N290" s="13"/>
      <c r="O290" s="13"/>
      <c r="P290" s="13"/>
      <c r="Q290" s="13"/>
      <c r="R290" s="13"/>
      <c r="S290" s="13"/>
      <c r="T290" s="13"/>
      <c r="U290" s="13"/>
      <c r="V290" s="13"/>
      <c r="W290" s="13"/>
      <c r="X290" s="13"/>
      <c r="Y290" s="13"/>
      <c r="Z290" s="13"/>
    </row>
    <row r="291">
      <c r="A291" s="13" t="str">
        <f>IFERROR(__xludf.DUMMYFUNCTION("""COMPUTED_VALUE"""),"ORDER1711")</f>
        <v>ORDER1711</v>
      </c>
      <c r="B291" s="13" t="str">
        <f>VLOOKUP(A291,WN!$A$2:$C$2001,3,false)</f>
        <v>CUST2658</v>
      </c>
      <c r="C291" s="14">
        <f>VLOOKUP(A291,WN!$A$2:$F$2001,2,false)</f>
        <v>45436</v>
      </c>
      <c r="D291" s="13">
        <f>SUMIFS(WN!$F$2:$F$2001,WN!$A$2:$A$2001,A291)</f>
        <v>230</v>
      </c>
      <c r="E291" s="13">
        <f t="shared" si="1"/>
        <v>22</v>
      </c>
      <c r="F291" s="13" t="str">
        <f>VLOOKUP(B291,'Overall Analysis'!$A$3:$I$160,9,false)</f>
        <v>Basic Customer</v>
      </c>
      <c r="G291" s="13"/>
      <c r="H291" s="13"/>
      <c r="I291" s="13"/>
      <c r="J291" s="13"/>
      <c r="K291" s="13"/>
      <c r="L291" s="13"/>
      <c r="M291" s="13"/>
      <c r="N291" s="13"/>
      <c r="O291" s="13"/>
      <c r="P291" s="13"/>
      <c r="Q291" s="13"/>
      <c r="R291" s="13"/>
      <c r="S291" s="13"/>
      <c r="T291" s="13"/>
      <c r="U291" s="13"/>
      <c r="V291" s="13"/>
      <c r="W291" s="13"/>
      <c r="X291" s="13"/>
      <c r="Y291" s="13"/>
      <c r="Z291" s="13"/>
    </row>
    <row r="292">
      <c r="A292" s="13" t="str">
        <f>IFERROR(__xludf.DUMMYFUNCTION("""COMPUTED_VALUE"""),"ORDER1710")</f>
        <v>ORDER1710</v>
      </c>
      <c r="B292" s="13" t="str">
        <f>VLOOKUP(A292,WN!$A$2:$C$2001,3,false)</f>
        <v>CUST4675</v>
      </c>
      <c r="C292" s="14">
        <f>VLOOKUP(A292,WN!$A$2:$F$2001,2,false)</f>
        <v>45436</v>
      </c>
      <c r="D292" s="13">
        <f>SUMIFS(WN!$F$2:$F$2001,WN!$A$2:$A$2001,A292)</f>
        <v>80</v>
      </c>
      <c r="E292" s="13">
        <f t="shared" si="1"/>
        <v>22</v>
      </c>
      <c r="F292" s="13" t="str">
        <f>VLOOKUP(B292,'Overall Analysis'!$A$3:$I$160,9,false)</f>
        <v>Basic Customer</v>
      </c>
      <c r="G292" s="13"/>
      <c r="H292" s="13"/>
      <c r="I292" s="13"/>
      <c r="J292" s="13"/>
      <c r="K292" s="13"/>
      <c r="L292" s="13"/>
      <c r="M292" s="13"/>
      <c r="N292" s="13"/>
      <c r="O292" s="13"/>
      <c r="P292" s="13"/>
      <c r="Q292" s="13"/>
      <c r="R292" s="13"/>
      <c r="S292" s="13"/>
      <c r="T292" s="13"/>
      <c r="U292" s="13"/>
      <c r="V292" s="13"/>
      <c r="W292" s="13"/>
      <c r="X292" s="13"/>
      <c r="Y292" s="13"/>
      <c r="Z292" s="13"/>
    </row>
    <row r="293">
      <c r="A293" s="13" t="str">
        <f>IFERROR(__xludf.DUMMYFUNCTION("""COMPUTED_VALUE"""),"ORDER1709")</f>
        <v>ORDER1709</v>
      </c>
      <c r="B293" s="13" t="str">
        <f>VLOOKUP(A293,WN!$A$2:$C$2001,3,false)</f>
        <v>CUST2344</v>
      </c>
      <c r="C293" s="14">
        <f>VLOOKUP(A293,WN!$A$2:$F$2001,2,false)</f>
        <v>45436</v>
      </c>
      <c r="D293" s="13">
        <f>SUMIFS(WN!$F$2:$F$2001,WN!$A$2:$A$2001,A293)</f>
        <v>110</v>
      </c>
      <c r="E293" s="13">
        <f t="shared" si="1"/>
        <v>22</v>
      </c>
      <c r="F293" s="13" t="str">
        <f>VLOOKUP(B293,'Overall Analysis'!$A$3:$I$160,9,false)</f>
        <v>Basic Customer</v>
      </c>
      <c r="G293" s="13"/>
      <c r="H293" s="13"/>
      <c r="I293" s="13"/>
      <c r="J293" s="13"/>
      <c r="K293" s="13"/>
      <c r="L293" s="13"/>
      <c r="M293" s="13"/>
      <c r="N293" s="13"/>
      <c r="O293" s="13"/>
      <c r="P293" s="13"/>
      <c r="Q293" s="13"/>
      <c r="R293" s="13"/>
      <c r="S293" s="13"/>
      <c r="T293" s="13"/>
      <c r="U293" s="13"/>
      <c r="V293" s="13"/>
      <c r="W293" s="13"/>
      <c r="X293" s="13"/>
      <c r="Y293" s="13"/>
      <c r="Z293" s="13"/>
    </row>
    <row r="294">
      <c r="A294" s="13" t="str">
        <f>IFERROR(__xludf.DUMMYFUNCTION("""COMPUTED_VALUE"""),"ORDER1708")</f>
        <v>ORDER1708</v>
      </c>
      <c r="B294" s="13" t="str">
        <f>VLOOKUP(A294,WN!$A$2:$C$2001,3,false)</f>
        <v>CUST1803</v>
      </c>
      <c r="C294" s="14">
        <f>VLOOKUP(A294,WN!$A$2:$F$2001,2,false)</f>
        <v>45436</v>
      </c>
      <c r="D294" s="13">
        <f>SUMIFS(WN!$F$2:$F$2001,WN!$A$2:$A$2001,A294)</f>
        <v>325</v>
      </c>
      <c r="E294" s="13">
        <f t="shared" si="1"/>
        <v>22</v>
      </c>
      <c r="F294" s="13" t="str">
        <f>VLOOKUP(B294,'Overall Analysis'!$A$3:$I$160,9,false)</f>
        <v>Basic Customer</v>
      </c>
      <c r="G294" s="13"/>
      <c r="H294" s="13"/>
      <c r="I294" s="13"/>
      <c r="J294" s="13"/>
      <c r="K294" s="13"/>
      <c r="L294" s="13"/>
      <c r="M294" s="13"/>
      <c r="N294" s="13"/>
      <c r="O294" s="13"/>
      <c r="P294" s="13"/>
      <c r="Q294" s="13"/>
      <c r="R294" s="13"/>
      <c r="S294" s="13"/>
      <c r="T294" s="13"/>
      <c r="U294" s="13"/>
      <c r="V294" s="13"/>
      <c r="W294" s="13"/>
      <c r="X294" s="13"/>
      <c r="Y294" s="13"/>
      <c r="Z294" s="13"/>
    </row>
    <row r="295">
      <c r="A295" s="13" t="str">
        <f>IFERROR(__xludf.DUMMYFUNCTION("""COMPUTED_VALUE"""),"ORDER1707")</f>
        <v>ORDER1707</v>
      </c>
      <c r="B295" s="13" t="str">
        <f>VLOOKUP(A295,WN!$A$2:$C$2001,3,false)</f>
        <v>CUST4759</v>
      </c>
      <c r="C295" s="14">
        <f>VLOOKUP(A295,WN!$A$2:$F$2001,2,false)</f>
        <v>45436</v>
      </c>
      <c r="D295" s="13">
        <f>SUMIFS(WN!$F$2:$F$2001,WN!$A$2:$A$2001,A295)</f>
        <v>40</v>
      </c>
      <c r="E295" s="13">
        <f t="shared" si="1"/>
        <v>22</v>
      </c>
      <c r="F295" s="13" t="str">
        <f>VLOOKUP(B295,'Overall Analysis'!$A$3:$I$160,9,false)</f>
        <v>Platinum Customer</v>
      </c>
      <c r="G295" s="13"/>
      <c r="H295" s="13"/>
      <c r="I295" s="13"/>
      <c r="J295" s="13"/>
      <c r="K295" s="13"/>
      <c r="L295" s="13"/>
      <c r="M295" s="13"/>
      <c r="N295" s="13"/>
      <c r="O295" s="13"/>
      <c r="P295" s="13"/>
      <c r="Q295" s="13"/>
      <c r="R295" s="13"/>
      <c r="S295" s="13"/>
      <c r="T295" s="13"/>
      <c r="U295" s="13"/>
      <c r="V295" s="13"/>
      <c r="W295" s="13"/>
      <c r="X295" s="13"/>
      <c r="Y295" s="13"/>
      <c r="Z295" s="13"/>
    </row>
    <row r="296">
      <c r="A296" s="13" t="str">
        <f>IFERROR(__xludf.DUMMYFUNCTION("""COMPUTED_VALUE"""),"ORDER1706")</f>
        <v>ORDER1706</v>
      </c>
      <c r="B296" s="13" t="str">
        <f>VLOOKUP(A296,WN!$A$2:$C$2001,3,false)</f>
        <v>CUST1193</v>
      </c>
      <c r="C296" s="14">
        <f>VLOOKUP(A296,WN!$A$2:$F$2001,2,false)</f>
        <v>45436</v>
      </c>
      <c r="D296" s="13">
        <f>SUMIFS(WN!$F$2:$F$2001,WN!$A$2:$A$2001,A296)</f>
        <v>92.5</v>
      </c>
      <c r="E296" s="13">
        <f t="shared" si="1"/>
        <v>22</v>
      </c>
      <c r="F296" s="13" t="str">
        <f>VLOOKUP(B296,'Overall Analysis'!$A$3:$I$160,9,false)</f>
        <v>Basic Customer</v>
      </c>
      <c r="G296" s="13"/>
      <c r="H296" s="13"/>
      <c r="I296" s="13"/>
      <c r="J296" s="13"/>
      <c r="K296" s="13"/>
      <c r="L296" s="13"/>
      <c r="M296" s="13"/>
      <c r="N296" s="13"/>
      <c r="O296" s="13"/>
      <c r="P296" s="13"/>
      <c r="Q296" s="13"/>
      <c r="R296" s="13"/>
      <c r="S296" s="13"/>
      <c r="T296" s="13"/>
      <c r="U296" s="13"/>
      <c r="V296" s="13"/>
      <c r="W296" s="13"/>
      <c r="X296" s="13"/>
      <c r="Y296" s="13"/>
      <c r="Z296" s="13"/>
    </row>
    <row r="297">
      <c r="A297" s="13" t="str">
        <f>IFERROR(__xludf.DUMMYFUNCTION("""COMPUTED_VALUE"""),"ORDER1705")</f>
        <v>ORDER1705</v>
      </c>
      <c r="B297" s="13" t="str">
        <f>VLOOKUP(A297,WN!$A$2:$C$2001,3,false)</f>
        <v>CUST4371</v>
      </c>
      <c r="C297" s="14">
        <f>VLOOKUP(A297,WN!$A$2:$F$2001,2,false)</f>
        <v>45436</v>
      </c>
      <c r="D297" s="13">
        <f>SUMIFS(WN!$F$2:$F$2001,WN!$A$2:$A$2001,A297)</f>
        <v>310</v>
      </c>
      <c r="E297" s="13">
        <f t="shared" si="1"/>
        <v>22</v>
      </c>
      <c r="F297" s="13" t="str">
        <f>VLOOKUP(B297,'Overall Analysis'!$A$3:$I$160,9,false)</f>
        <v>Basic Customer</v>
      </c>
      <c r="G297" s="13"/>
      <c r="H297" s="13"/>
      <c r="I297" s="13"/>
      <c r="J297" s="13"/>
      <c r="K297" s="13"/>
      <c r="L297" s="13"/>
      <c r="M297" s="13"/>
      <c r="N297" s="13"/>
      <c r="O297" s="13"/>
      <c r="P297" s="13"/>
      <c r="Q297" s="13"/>
      <c r="R297" s="13"/>
      <c r="S297" s="13"/>
      <c r="T297" s="13"/>
      <c r="U297" s="13"/>
      <c r="V297" s="13"/>
      <c r="W297" s="13"/>
      <c r="X297" s="13"/>
      <c r="Y297" s="13"/>
      <c r="Z297" s="13"/>
    </row>
    <row r="298">
      <c r="A298" s="13" t="str">
        <f>IFERROR(__xludf.DUMMYFUNCTION("""COMPUTED_VALUE"""),"ORDER1704")</f>
        <v>ORDER1704</v>
      </c>
      <c r="B298" s="13" t="str">
        <f>VLOOKUP(A298,WN!$A$2:$C$2001,3,false)</f>
        <v>CUST8616</v>
      </c>
      <c r="C298" s="14">
        <f>VLOOKUP(A298,WN!$A$2:$F$2001,2,false)</f>
        <v>45436</v>
      </c>
      <c r="D298" s="13">
        <f>SUMIFS(WN!$F$2:$F$2001,WN!$A$2:$A$2001,A298)</f>
        <v>97.5</v>
      </c>
      <c r="E298" s="13">
        <f t="shared" si="1"/>
        <v>22</v>
      </c>
      <c r="F298" s="13" t="str">
        <f>VLOOKUP(B298,'Overall Analysis'!$A$3:$I$160,9,false)</f>
        <v>Basic Customer</v>
      </c>
      <c r="G298" s="13"/>
      <c r="H298" s="13"/>
      <c r="I298" s="13"/>
      <c r="J298" s="13"/>
      <c r="K298" s="13"/>
      <c r="L298" s="13"/>
      <c r="M298" s="13"/>
      <c r="N298" s="13"/>
      <c r="O298" s="13"/>
      <c r="P298" s="13"/>
      <c r="Q298" s="13"/>
      <c r="R298" s="13"/>
      <c r="S298" s="13"/>
      <c r="T298" s="13"/>
      <c r="U298" s="13"/>
      <c r="V298" s="13"/>
      <c r="W298" s="13"/>
      <c r="X298" s="13"/>
      <c r="Y298" s="13"/>
      <c r="Z298" s="13"/>
    </row>
    <row r="299">
      <c r="A299" s="13" t="str">
        <f>IFERROR(__xludf.DUMMYFUNCTION("""COMPUTED_VALUE"""),"ORDER1703")</f>
        <v>ORDER1703</v>
      </c>
      <c r="B299" s="13" t="str">
        <f>VLOOKUP(A299,WN!$A$2:$C$2001,3,false)</f>
        <v>CUST9482</v>
      </c>
      <c r="C299" s="14">
        <f>VLOOKUP(A299,WN!$A$2:$F$2001,2,false)</f>
        <v>45435</v>
      </c>
      <c r="D299" s="13">
        <f>SUMIFS(WN!$F$2:$F$2001,WN!$A$2:$A$2001,A299)</f>
        <v>150</v>
      </c>
      <c r="E299" s="13">
        <f t="shared" si="1"/>
        <v>23</v>
      </c>
      <c r="F299" s="13" t="str">
        <f>VLOOKUP(B299,'Overall Analysis'!$A$3:$I$160,9,false)</f>
        <v>Basic Customer</v>
      </c>
      <c r="G299" s="13"/>
      <c r="H299" s="13"/>
      <c r="I299" s="13"/>
      <c r="J299" s="13"/>
      <c r="K299" s="13"/>
      <c r="L299" s="13"/>
      <c r="M299" s="13"/>
      <c r="N299" s="13"/>
      <c r="O299" s="13"/>
      <c r="P299" s="13"/>
      <c r="Q299" s="13"/>
      <c r="R299" s="13"/>
      <c r="S299" s="13"/>
      <c r="T299" s="13"/>
      <c r="U299" s="13"/>
      <c r="V299" s="13"/>
      <c r="W299" s="13"/>
      <c r="X299" s="13"/>
      <c r="Y299" s="13"/>
      <c r="Z299" s="13"/>
    </row>
    <row r="300">
      <c r="A300" s="13" t="str">
        <f>IFERROR(__xludf.DUMMYFUNCTION("""COMPUTED_VALUE"""),"ORDER1702")</f>
        <v>ORDER1702</v>
      </c>
      <c r="B300" s="13" t="str">
        <f>VLOOKUP(A300,WN!$A$2:$C$2001,3,false)</f>
        <v>CUST7921</v>
      </c>
      <c r="C300" s="14">
        <f>VLOOKUP(A300,WN!$A$2:$F$2001,2,false)</f>
        <v>45435</v>
      </c>
      <c r="D300" s="13">
        <f>SUMIFS(WN!$F$2:$F$2001,WN!$A$2:$A$2001,A300)</f>
        <v>70</v>
      </c>
      <c r="E300" s="13">
        <f t="shared" si="1"/>
        <v>23</v>
      </c>
      <c r="F300" s="13" t="str">
        <f>VLOOKUP(B300,'Overall Analysis'!$A$3:$I$160,9,false)</f>
        <v>Basic Customer</v>
      </c>
      <c r="G300" s="13"/>
      <c r="H300" s="13"/>
      <c r="I300" s="13"/>
      <c r="J300" s="13"/>
      <c r="K300" s="13"/>
      <c r="L300" s="13"/>
      <c r="M300" s="13"/>
      <c r="N300" s="13"/>
      <c r="O300" s="13"/>
      <c r="P300" s="13"/>
      <c r="Q300" s="13"/>
      <c r="R300" s="13"/>
      <c r="S300" s="13"/>
      <c r="T300" s="13"/>
      <c r="U300" s="13"/>
      <c r="V300" s="13"/>
      <c r="W300" s="13"/>
      <c r="X300" s="13"/>
      <c r="Y300" s="13"/>
      <c r="Z300" s="13"/>
    </row>
    <row r="301">
      <c r="A301" s="13" t="str">
        <f>IFERROR(__xludf.DUMMYFUNCTION("""COMPUTED_VALUE"""),"ORDER1701")</f>
        <v>ORDER1701</v>
      </c>
      <c r="B301" s="13" t="str">
        <f>VLOOKUP(A301,WN!$A$2:$C$2001,3,false)</f>
        <v>CUST1879</v>
      </c>
      <c r="C301" s="14">
        <f>VLOOKUP(A301,WN!$A$2:$F$2001,2,false)</f>
        <v>45435</v>
      </c>
      <c r="D301" s="13">
        <f>SUMIFS(WN!$F$2:$F$2001,WN!$A$2:$A$2001,A301)</f>
        <v>140</v>
      </c>
      <c r="E301" s="13">
        <f t="shared" si="1"/>
        <v>23</v>
      </c>
      <c r="F301" s="13" t="str">
        <f>VLOOKUP(B301,'Overall Analysis'!$A$3:$I$160,9,false)</f>
        <v>Basic Customer</v>
      </c>
      <c r="G301" s="13"/>
      <c r="H301" s="13"/>
      <c r="I301" s="13"/>
      <c r="J301" s="13"/>
      <c r="K301" s="13"/>
      <c r="L301" s="13"/>
      <c r="M301" s="13"/>
      <c r="N301" s="13"/>
      <c r="O301" s="13"/>
      <c r="P301" s="13"/>
      <c r="Q301" s="13"/>
      <c r="R301" s="13"/>
      <c r="S301" s="13"/>
      <c r="T301" s="13"/>
      <c r="U301" s="13"/>
      <c r="V301" s="13"/>
      <c r="W301" s="13"/>
      <c r="X301" s="13"/>
      <c r="Y301" s="13"/>
      <c r="Z301" s="13"/>
    </row>
    <row r="302">
      <c r="A302" s="13" t="str">
        <f>IFERROR(__xludf.DUMMYFUNCTION("""COMPUTED_VALUE"""),"ORDER1700")</f>
        <v>ORDER1700</v>
      </c>
      <c r="B302" s="13" t="str">
        <f>VLOOKUP(A302,WN!$A$2:$C$2001,3,false)</f>
        <v>CUST4271</v>
      </c>
      <c r="C302" s="14">
        <f>VLOOKUP(A302,WN!$A$2:$F$2001,2,false)</f>
        <v>45435</v>
      </c>
      <c r="D302" s="13">
        <f>SUMIFS(WN!$F$2:$F$2001,WN!$A$2:$A$2001,A302)</f>
        <v>140</v>
      </c>
      <c r="E302" s="13">
        <f t="shared" si="1"/>
        <v>23</v>
      </c>
      <c r="F302" s="13" t="str">
        <f>VLOOKUP(B302,'Overall Analysis'!$A$3:$I$160,9,false)</f>
        <v>Basic Customer</v>
      </c>
      <c r="G302" s="13"/>
      <c r="H302" s="13"/>
      <c r="I302" s="13"/>
      <c r="J302" s="13"/>
      <c r="K302" s="13"/>
      <c r="L302" s="13"/>
      <c r="M302" s="13"/>
      <c r="N302" s="13"/>
      <c r="O302" s="13"/>
      <c r="P302" s="13"/>
      <c r="Q302" s="13"/>
      <c r="R302" s="13"/>
      <c r="S302" s="13"/>
      <c r="T302" s="13"/>
      <c r="U302" s="13"/>
      <c r="V302" s="13"/>
      <c r="W302" s="13"/>
      <c r="X302" s="13"/>
      <c r="Y302" s="13"/>
      <c r="Z302" s="13"/>
    </row>
    <row r="303">
      <c r="A303" s="13" t="str">
        <f>IFERROR(__xludf.DUMMYFUNCTION("""COMPUTED_VALUE"""),"ORDER1699")</f>
        <v>ORDER1699</v>
      </c>
      <c r="B303" s="13" t="str">
        <f>VLOOKUP(A303,WN!$A$2:$C$2001,3,false)</f>
        <v>CUST1509</v>
      </c>
      <c r="C303" s="14">
        <f>VLOOKUP(A303,WN!$A$2:$F$2001,2,false)</f>
        <v>45435</v>
      </c>
      <c r="D303" s="13">
        <f>SUMIFS(WN!$F$2:$F$2001,WN!$A$2:$A$2001,A303)</f>
        <v>70</v>
      </c>
      <c r="E303" s="13">
        <f t="shared" si="1"/>
        <v>23</v>
      </c>
      <c r="F303" s="13" t="str">
        <f>VLOOKUP(B303,'Overall Analysis'!$A$3:$I$160,9,false)</f>
        <v>Platinum Customer</v>
      </c>
      <c r="G303" s="13"/>
      <c r="H303" s="13"/>
      <c r="I303" s="13"/>
      <c r="J303" s="13"/>
      <c r="K303" s="13"/>
      <c r="L303" s="13"/>
      <c r="M303" s="13"/>
      <c r="N303" s="13"/>
      <c r="O303" s="13"/>
      <c r="P303" s="13"/>
      <c r="Q303" s="13"/>
      <c r="R303" s="13"/>
      <c r="S303" s="13"/>
      <c r="T303" s="13"/>
      <c r="U303" s="13"/>
      <c r="V303" s="13"/>
      <c r="W303" s="13"/>
      <c r="X303" s="13"/>
      <c r="Y303" s="13"/>
      <c r="Z303" s="13"/>
    </row>
    <row r="304">
      <c r="A304" s="13" t="str">
        <f>IFERROR(__xludf.DUMMYFUNCTION("""COMPUTED_VALUE"""),"ORDER1698")</f>
        <v>ORDER1698</v>
      </c>
      <c r="B304" s="13" t="str">
        <f>VLOOKUP(A304,WN!$A$2:$C$2001,3,false)</f>
        <v>CUST6201</v>
      </c>
      <c r="C304" s="14">
        <f>VLOOKUP(A304,WN!$A$2:$F$2001,2,false)</f>
        <v>45435</v>
      </c>
      <c r="D304" s="13">
        <f>SUMIFS(WN!$F$2:$F$2001,WN!$A$2:$A$2001,A304)</f>
        <v>200</v>
      </c>
      <c r="E304" s="13">
        <f t="shared" si="1"/>
        <v>23</v>
      </c>
      <c r="F304" s="13" t="str">
        <f>VLOOKUP(B304,'Overall Analysis'!$A$3:$I$160,9,false)</f>
        <v>Basic Customer</v>
      </c>
      <c r="G304" s="13"/>
      <c r="H304" s="13"/>
      <c r="I304" s="13"/>
      <c r="J304" s="13"/>
      <c r="K304" s="13"/>
      <c r="L304" s="13"/>
      <c r="M304" s="13"/>
      <c r="N304" s="13"/>
      <c r="O304" s="13"/>
      <c r="P304" s="13"/>
      <c r="Q304" s="13"/>
      <c r="R304" s="13"/>
      <c r="S304" s="13"/>
      <c r="T304" s="13"/>
      <c r="U304" s="13"/>
      <c r="V304" s="13"/>
      <c r="W304" s="13"/>
      <c r="X304" s="13"/>
      <c r="Y304" s="13"/>
      <c r="Z304" s="13"/>
    </row>
    <row r="305">
      <c r="A305" s="13" t="str">
        <f>IFERROR(__xludf.DUMMYFUNCTION("""COMPUTED_VALUE"""),"ORDER1697")</f>
        <v>ORDER1697</v>
      </c>
      <c r="B305" s="13" t="str">
        <f>VLOOKUP(A305,WN!$A$2:$C$2001,3,false)</f>
        <v>CUST6570</v>
      </c>
      <c r="C305" s="14">
        <f>VLOOKUP(A305,WN!$A$2:$F$2001,2,false)</f>
        <v>45435</v>
      </c>
      <c r="D305" s="13">
        <f>SUMIFS(WN!$F$2:$F$2001,WN!$A$2:$A$2001,A305)</f>
        <v>40</v>
      </c>
      <c r="E305" s="13">
        <f t="shared" si="1"/>
        <v>23</v>
      </c>
      <c r="F305" s="13" t="str">
        <f>VLOOKUP(B305,'Overall Analysis'!$A$3:$I$160,9,false)</f>
        <v>Basic Customer</v>
      </c>
      <c r="G305" s="13"/>
      <c r="H305" s="13"/>
      <c r="I305" s="13"/>
      <c r="J305" s="13"/>
      <c r="K305" s="13"/>
      <c r="L305" s="13"/>
      <c r="M305" s="13"/>
      <c r="N305" s="13"/>
      <c r="O305" s="13"/>
      <c r="P305" s="13"/>
      <c r="Q305" s="13"/>
      <c r="R305" s="13"/>
      <c r="S305" s="13"/>
      <c r="T305" s="13"/>
      <c r="U305" s="13"/>
      <c r="V305" s="13"/>
      <c r="W305" s="13"/>
      <c r="X305" s="13"/>
      <c r="Y305" s="13"/>
      <c r="Z305" s="13"/>
    </row>
    <row r="306">
      <c r="A306" s="13" t="str">
        <f>IFERROR(__xludf.DUMMYFUNCTION("""COMPUTED_VALUE"""),"ORDER1696")</f>
        <v>ORDER1696</v>
      </c>
      <c r="B306" s="13" t="str">
        <f>VLOOKUP(A306,WN!$A$2:$C$2001,3,false)</f>
        <v>CUST1502</v>
      </c>
      <c r="C306" s="14">
        <f>VLOOKUP(A306,WN!$A$2:$F$2001,2,false)</f>
        <v>45435</v>
      </c>
      <c r="D306" s="13">
        <f>SUMIFS(WN!$F$2:$F$2001,WN!$A$2:$A$2001,A306)</f>
        <v>52.5</v>
      </c>
      <c r="E306" s="13">
        <f t="shared" si="1"/>
        <v>23</v>
      </c>
      <c r="F306" s="13" t="str">
        <f>VLOOKUP(B306,'Overall Analysis'!$A$3:$I$160,9,false)</f>
        <v>Basic Customer</v>
      </c>
      <c r="G306" s="13"/>
      <c r="H306" s="13"/>
      <c r="I306" s="13"/>
      <c r="J306" s="13"/>
      <c r="K306" s="13"/>
      <c r="L306" s="13"/>
      <c r="M306" s="13"/>
      <c r="N306" s="13"/>
      <c r="O306" s="13"/>
      <c r="P306" s="13"/>
      <c r="Q306" s="13"/>
      <c r="R306" s="13"/>
      <c r="S306" s="13"/>
      <c r="T306" s="13"/>
      <c r="U306" s="13"/>
      <c r="V306" s="13"/>
      <c r="W306" s="13"/>
      <c r="X306" s="13"/>
      <c r="Y306" s="13"/>
      <c r="Z306" s="13"/>
    </row>
    <row r="307">
      <c r="A307" s="13" t="str">
        <f>IFERROR(__xludf.DUMMYFUNCTION("""COMPUTED_VALUE"""),"ORDER1695")</f>
        <v>ORDER1695</v>
      </c>
      <c r="B307" s="13" t="str">
        <f>VLOOKUP(A307,WN!$A$2:$C$2001,3,false)</f>
        <v>CUST3399</v>
      </c>
      <c r="C307" s="14">
        <f>VLOOKUP(A307,WN!$A$2:$F$2001,2,false)</f>
        <v>45435</v>
      </c>
      <c r="D307" s="13">
        <f>SUMIFS(WN!$F$2:$F$2001,WN!$A$2:$A$2001,A307)</f>
        <v>185</v>
      </c>
      <c r="E307" s="13">
        <f t="shared" si="1"/>
        <v>23</v>
      </c>
      <c r="F307" s="13" t="str">
        <f>VLOOKUP(B307,'Overall Analysis'!$A$3:$I$160,9,false)</f>
        <v>Basic Customer</v>
      </c>
      <c r="G307" s="13"/>
      <c r="H307" s="13"/>
      <c r="I307" s="13"/>
      <c r="J307" s="13"/>
      <c r="K307" s="13"/>
      <c r="L307" s="13"/>
      <c r="M307" s="13"/>
      <c r="N307" s="13"/>
      <c r="O307" s="13"/>
      <c r="P307" s="13"/>
      <c r="Q307" s="13"/>
      <c r="R307" s="13"/>
      <c r="S307" s="13"/>
      <c r="T307" s="13"/>
      <c r="U307" s="13"/>
      <c r="V307" s="13"/>
      <c r="W307" s="13"/>
      <c r="X307" s="13"/>
      <c r="Y307" s="13"/>
      <c r="Z307" s="13"/>
    </row>
    <row r="308">
      <c r="A308" s="13" t="str">
        <f>IFERROR(__xludf.DUMMYFUNCTION("""COMPUTED_VALUE"""),"ORDER1694")</f>
        <v>ORDER1694</v>
      </c>
      <c r="B308" s="13" t="str">
        <f>VLOOKUP(A308,WN!$A$2:$C$2001,3,false)</f>
        <v>CUST2188</v>
      </c>
      <c r="C308" s="14">
        <f>VLOOKUP(A308,WN!$A$2:$F$2001,2,false)</f>
        <v>45435</v>
      </c>
      <c r="D308" s="13">
        <f>SUMIFS(WN!$F$2:$F$2001,WN!$A$2:$A$2001,A308)</f>
        <v>97.5</v>
      </c>
      <c r="E308" s="13">
        <f t="shared" si="1"/>
        <v>23</v>
      </c>
      <c r="F308" s="13" t="str">
        <f>VLOOKUP(B308,'Overall Analysis'!$A$3:$I$160,9,false)</f>
        <v>Platinum Customer</v>
      </c>
      <c r="G308" s="13"/>
      <c r="H308" s="13"/>
      <c r="I308" s="13"/>
      <c r="J308" s="13"/>
      <c r="K308" s="13"/>
      <c r="L308" s="13"/>
      <c r="M308" s="13"/>
      <c r="N308" s="13"/>
      <c r="O308" s="13"/>
      <c r="P308" s="13"/>
      <c r="Q308" s="13"/>
      <c r="R308" s="13"/>
      <c r="S308" s="13"/>
      <c r="T308" s="13"/>
      <c r="U308" s="13"/>
      <c r="V308" s="13"/>
      <c r="W308" s="13"/>
      <c r="X308" s="13"/>
      <c r="Y308" s="13"/>
      <c r="Z308" s="13"/>
    </row>
    <row r="309">
      <c r="A309" s="13" t="str">
        <f>IFERROR(__xludf.DUMMYFUNCTION("""COMPUTED_VALUE"""),"ORDER1693")</f>
        <v>ORDER1693</v>
      </c>
      <c r="B309" s="13" t="str">
        <f>VLOOKUP(A309,WN!$A$2:$C$2001,3,false)</f>
        <v>CUST2970</v>
      </c>
      <c r="C309" s="14">
        <f>VLOOKUP(A309,WN!$A$2:$F$2001,2,false)</f>
        <v>45435</v>
      </c>
      <c r="D309" s="13">
        <f>SUMIFS(WN!$F$2:$F$2001,WN!$A$2:$A$2001,A309)</f>
        <v>105</v>
      </c>
      <c r="E309" s="13">
        <f t="shared" si="1"/>
        <v>23</v>
      </c>
      <c r="F309" s="13" t="str">
        <f>VLOOKUP(B309,'Overall Analysis'!$A$3:$I$160,9,false)</f>
        <v>Platinum Customer</v>
      </c>
      <c r="G309" s="13"/>
      <c r="H309" s="13"/>
      <c r="I309" s="13"/>
      <c r="J309" s="13"/>
      <c r="K309" s="13"/>
      <c r="L309" s="13"/>
      <c r="M309" s="13"/>
      <c r="N309" s="13"/>
      <c r="O309" s="13"/>
      <c r="P309" s="13"/>
      <c r="Q309" s="13"/>
      <c r="R309" s="13"/>
      <c r="S309" s="13"/>
      <c r="T309" s="13"/>
      <c r="U309" s="13"/>
      <c r="V309" s="13"/>
      <c r="W309" s="13"/>
      <c r="X309" s="13"/>
      <c r="Y309" s="13"/>
      <c r="Z309" s="13"/>
    </row>
    <row r="310">
      <c r="A310" s="13" t="str">
        <f>IFERROR(__xludf.DUMMYFUNCTION("""COMPUTED_VALUE"""),"ORDER1692")</f>
        <v>ORDER1692</v>
      </c>
      <c r="B310" s="13" t="str">
        <f>VLOOKUP(A310,WN!$A$2:$C$2001,3,false)</f>
        <v>CUST3153</v>
      </c>
      <c r="C310" s="14">
        <f>VLOOKUP(A310,WN!$A$2:$F$2001,2,false)</f>
        <v>45435</v>
      </c>
      <c r="D310" s="13">
        <f>SUMIFS(WN!$F$2:$F$2001,WN!$A$2:$A$2001,A310)</f>
        <v>70</v>
      </c>
      <c r="E310" s="13">
        <f t="shared" si="1"/>
        <v>23</v>
      </c>
      <c r="F310" s="13" t="str">
        <f>VLOOKUP(B310,'Overall Analysis'!$A$3:$I$160,9,false)</f>
        <v>Basic Customer</v>
      </c>
      <c r="G310" s="13"/>
      <c r="H310" s="13"/>
      <c r="I310" s="13"/>
      <c r="J310" s="13"/>
      <c r="K310" s="13"/>
      <c r="L310" s="13"/>
      <c r="M310" s="13"/>
      <c r="N310" s="13"/>
      <c r="O310" s="13"/>
      <c r="P310" s="13"/>
      <c r="Q310" s="13"/>
      <c r="R310" s="13"/>
      <c r="S310" s="13"/>
      <c r="T310" s="13"/>
      <c r="U310" s="13"/>
      <c r="V310" s="13"/>
      <c r="W310" s="13"/>
      <c r="X310" s="13"/>
      <c r="Y310" s="13"/>
      <c r="Z310" s="13"/>
    </row>
    <row r="311">
      <c r="A311" s="13" t="str">
        <f>IFERROR(__xludf.DUMMYFUNCTION("""COMPUTED_VALUE"""),"ORDER1691")</f>
        <v>ORDER1691</v>
      </c>
      <c r="B311" s="13" t="str">
        <f>VLOOKUP(A311,WN!$A$2:$C$2001,3,false)</f>
        <v>CUST3704</v>
      </c>
      <c r="C311" s="14">
        <f>VLOOKUP(A311,WN!$A$2:$F$2001,2,false)</f>
        <v>45435</v>
      </c>
      <c r="D311" s="13">
        <f>SUMIFS(WN!$F$2:$F$2001,WN!$A$2:$A$2001,A311)</f>
        <v>140</v>
      </c>
      <c r="E311" s="13">
        <f t="shared" si="1"/>
        <v>23</v>
      </c>
      <c r="F311" s="13" t="str">
        <f>VLOOKUP(B311,'Overall Analysis'!$A$3:$I$160,9,false)</f>
        <v>Basic Customer</v>
      </c>
      <c r="G311" s="13"/>
      <c r="H311" s="13"/>
      <c r="I311" s="13"/>
      <c r="J311" s="13"/>
      <c r="K311" s="13"/>
      <c r="L311" s="13"/>
      <c r="M311" s="13"/>
      <c r="N311" s="13"/>
      <c r="O311" s="13"/>
      <c r="P311" s="13"/>
      <c r="Q311" s="13"/>
      <c r="R311" s="13"/>
      <c r="S311" s="13"/>
      <c r="T311" s="13"/>
      <c r="U311" s="13"/>
      <c r="V311" s="13"/>
      <c r="W311" s="13"/>
      <c r="X311" s="13"/>
      <c r="Y311" s="13"/>
      <c r="Z311" s="13"/>
    </row>
    <row r="312">
      <c r="A312" s="13" t="str">
        <f>IFERROR(__xludf.DUMMYFUNCTION("""COMPUTED_VALUE"""),"ORDER1690")</f>
        <v>ORDER1690</v>
      </c>
      <c r="B312" s="13" t="str">
        <f>VLOOKUP(A312,WN!$A$2:$C$2001,3,false)</f>
        <v>CUST4792</v>
      </c>
      <c r="C312" s="14">
        <f>VLOOKUP(A312,WN!$A$2:$F$2001,2,false)</f>
        <v>45435</v>
      </c>
      <c r="D312" s="13">
        <f>SUMIFS(WN!$F$2:$F$2001,WN!$A$2:$A$2001,A312)</f>
        <v>80</v>
      </c>
      <c r="E312" s="13">
        <f t="shared" si="1"/>
        <v>23</v>
      </c>
      <c r="F312" s="13" t="str">
        <f>VLOOKUP(B312,'Overall Analysis'!$A$3:$I$160,9,false)</f>
        <v>Basic Customer</v>
      </c>
      <c r="G312" s="13"/>
      <c r="H312" s="13"/>
      <c r="I312" s="13"/>
      <c r="J312" s="13"/>
      <c r="K312" s="13"/>
      <c r="L312" s="13"/>
      <c r="M312" s="13"/>
      <c r="N312" s="13"/>
      <c r="O312" s="13"/>
      <c r="P312" s="13"/>
      <c r="Q312" s="13"/>
      <c r="R312" s="13"/>
      <c r="S312" s="13"/>
      <c r="T312" s="13"/>
      <c r="U312" s="13"/>
      <c r="V312" s="13"/>
      <c r="W312" s="13"/>
      <c r="X312" s="13"/>
      <c r="Y312" s="13"/>
      <c r="Z312" s="13"/>
    </row>
    <row r="313">
      <c r="A313" s="13" t="str">
        <f>IFERROR(__xludf.DUMMYFUNCTION("""COMPUTED_VALUE"""),"ORDER1689")</f>
        <v>ORDER1689</v>
      </c>
      <c r="B313" s="13" t="str">
        <f>VLOOKUP(A313,WN!$A$2:$C$2001,3,false)</f>
        <v>CUST8369</v>
      </c>
      <c r="C313" s="14">
        <f>VLOOKUP(A313,WN!$A$2:$F$2001,2,false)</f>
        <v>45435</v>
      </c>
      <c r="D313" s="13">
        <f>SUMIFS(WN!$F$2:$F$2001,WN!$A$2:$A$2001,A313)</f>
        <v>100</v>
      </c>
      <c r="E313" s="13">
        <f t="shared" si="1"/>
        <v>23</v>
      </c>
      <c r="F313" s="13" t="str">
        <f>VLOOKUP(B313,'Overall Analysis'!$A$3:$I$160,9,false)</f>
        <v>Basic Customer</v>
      </c>
      <c r="G313" s="13"/>
      <c r="H313" s="13"/>
      <c r="I313" s="13"/>
      <c r="J313" s="13"/>
      <c r="K313" s="13"/>
      <c r="L313" s="13"/>
      <c r="M313" s="13"/>
      <c r="N313" s="13"/>
      <c r="O313" s="13"/>
      <c r="P313" s="13"/>
      <c r="Q313" s="13"/>
      <c r="R313" s="13"/>
      <c r="S313" s="13"/>
      <c r="T313" s="13"/>
      <c r="U313" s="13"/>
      <c r="V313" s="13"/>
      <c r="W313" s="13"/>
      <c r="X313" s="13"/>
      <c r="Y313" s="13"/>
      <c r="Z313" s="13"/>
    </row>
    <row r="314">
      <c r="A314" s="13" t="str">
        <f>IFERROR(__xludf.DUMMYFUNCTION("""COMPUTED_VALUE"""),"ORDER1688")</f>
        <v>ORDER1688</v>
      </c>
      <c r="B314" s="13" t="str">
        <f>VLOOKUP(A314,WN!$A$2:$C$2001,3,false)</f>
        <v>CUST8317</v>
      </c>
      <c r="C314" s="14">
        <f>VLOOKUP(A314,WN!$A$2:$F$2001,2,false)</f>
        <v>45434</v>
      </c>
      <c r="D314" s="13">
        <f>SUMIFS(WN!$F$2:$F$2001,WN!$A$2:$A$2001,A314)</f>
        <v>200</v>
      </c>
      <c r="E314" s="13">
        <f t="shared" si="1"/>
        <v>24</v>
      </c>
      <c r="F314" s="13" t="str">
        <f>VLOOKUP(B314,'Overall Analysis'!$A$3:$I$160,9,false)</f>
        <v>Basic Customer</v>
      </c>
      <c r="G314" s="13"/>
      <c r="H314" s="13"/>
      <c r="I314" s="13"/>
      <c r="J314" s="13"/>
      <c r="K314" s="13"/>
      <c r="L314" s="13"/>
      <c r="M314" s="13"/>
      <c r="N314" s="13"/>
      <c r="O314" s="13"/>
      <c r="P314" s="13"/>
      <c r="Q314" s="13"/>
      <c r="R314" s="13"/>
      <c r="S314" s="13"/>
      <c r="T314" s="13"/>
      <c r="U314" s="13"/>
      <c r="V314" s="13"/>
      <c r="W314" s="13"/>
      <c r="X314" s="13"/>
      <c r="Y314" s="13"/>
      <c r="Z314" s="13"/>
    </row>
    <row r="315">
      <c r="A315" s="13" t="str">
        <f>IFERROR(__xludf.DUMMYFUNCTION("""COMPUTED_VALUE"""),"ORDER1687")</f>
        <v>ORDER1687</v>
      </c>
      <c r="B315" s="13" t="str">
        <f>VLOOKUP(A315,WN!$A$2:$C$2001,3,false)</f>
        <v>CUST5670</v>
      </c>
      <c r="C315" s="14">
        <f>VLOOKUP(A315,WN!$A$2:$F$2001,2,false)</f>
        <v>45434</v>
      </c>
      <c r="D315" s="13">
        <f>SUMIFS(WN!$F$2:$F$2001,WN!$A$2:$A$2001,A315)</f>
        <v>55</v>
      </c>
      <c r="E315" s="13">
        <f t="shared" si="1"/>
        <v>24</v>
      </c>
      <c r="F315" s="13" t="str">
        <f>VLOOKUP(B315,'Overall Analysis'!$A$3:$I$160,9,false)</f>
        <v>Basic Customer</v>
      </c>
      <c r="G315" s="13"/>
      <c r="H315" s="13"/>
      <c r="I315" s="13"/>
      <c r="J315" s="13"/>
      <c r="K315" s="13"/>
      <c r="L315" s="13"/>
      <c r="M315" s="13"/>
      <c r="N315" s="13"/>
      <c r="O315" s="13"/>
      <c r="P315" s="13"/>
      <c r="Q315" s="13"/>
      <c r="R315" s="13"/>
      <c r="S315" s="13"/>
      <c r="T315" s="13"/>
      <c r="U315" s="13"/>
      <c r="V315" s="13"/>
      <c r="W315" s="13"/>
      <c r="X315" s="13"/>
      <c r="Y315" s="13"/>
      <c r="Z315" s="13"/>
    </row>
    <row r="316">
      <c r="A316" s="13" t="str">
        <f>IFERROR(__xludf.DUMMYFUNCTION("""COMPUTED_VALUE"""),"ORDER1686")</f>
        <v>ORDER1686</v>
      </c>
      <c r="B316" s="13" t="str">
        <f>VLOOKUP(A316,WN!$A$2:$C$2001,3,false)</f>
        <v>CUST8724</v>
      </c>
      <c r="C316" s="14">
        <f>VLOOKUP(A316,WN!$A$2:$F$2001,2,false)</f>
        <v>45434</v>
      </c>
      <c r="D316" s="13">
        <f>SUMIFS(WN!$F$2:$F$2001,WN!$A$2:$A$2001,A316)</f>
        <v>52.5</v>
      </c>
      <c r="E316" s="13">
        <f t="shared" si="1"/>
        <v>24</v>
      </c>
      <c r="F316" s="13" t="str">
        <f>VLOOKUP(B316,'Overall Analysis'!$A$3:$I$160,9,false)</f>
        <v>Basic Customer</v>
      </c>
      <c r="G316" s="13"/>
      <c r="H316" s="13"/>
      <c r="I316" s="13"/>
      <c r="J316" s="13"/>
      <c r="K316" s="13"/>
      <c r="L316" s="13"/>
      <c r="M316" s="13"/>
      <c r="N316" s="13"/>
      <c r="O316" s="13"/>
      <c r="P316" s="13"/>
      <c r="Q316" s="13"/>
      <c r="R316" s="13"/>
      <c r="S316" s="13"/>
      <c r="T316" s="13"/>
      <c r="U316" s="13"/>
      <c r="V316" s="13"/>
      <c r="W316" s="13"/>
      <c r="X316" s="13"/>
      <c r="Y316" s="13"/>
      <c r="Z316" s="13"/>
    </row>
    <row r="317">
      <c r="A317" s="13" t="str">
        <f>IFERROR(__xludf.DUMMYFUNCTION("""COMPUTED_VALUE"""),"ORDER1685")</f>
        <v>ORDER1685</v>
      </c>
      <c r="B317" s="13" t="str">
        <f>VLOOKUP(A317,WN!$A$2:$C$2001,3,false)</f>
        <v>CUST8836</v>
      </c>
      <c r="C317" s="14">
        <f>VLOOKUP(A317,WN!$A$2:$F$2001,2,false)</f>
        <v>45434</v>
      </c>
      <c r="D317" s="13">
        <f>SUMIFS(WN!$F$2:$F$2001,WN!$A$2:$A$2001,A317)</f>
        <v>185</v>
      </c>
      <c r="E317" s="13">
        <f t="shared" si="1"/>
        <v>24</v>
      </c>
      <c r="F317" s="13" t="str">
        <f>VLOOKUP(B317,'Overall Analysis'!$A$3:$I$160,9,false)</f>
        <v>Basic Customer</v>
      </c>
      <c r="G317" s="13"/>
      <c r="H317" s="13"/>
      <c r="I317" s="13"/>
      <c r="J317" s="13"/>
      <c r="K317" s="13"/>
      <c r="L317" s="13"/>
      <c r="M317" s="13"/>
      <c r="N317" s="13"/>
      <c r="O317" s="13"/>
      <c r="P317" s="13"/>
      <c r="Q317" s="13"/>
      <c r="R317" s="13"/>
      <c r="S317" s="13"/>
      <c r="T317" s="13"/>
      <c r="U317" s="13"/>
      <c r="V317" s="13"/>
      <c r="W317" s="13"/>
      <c r="X317" s="13"/>
      <c r="Y317" s="13"/>
      <c r="Z317" s="13"/>
    </row>
    <row r="318">
      <c r="A318" s="13" t="str">
        <f>IFERROR(__xludf.DUMMYFUNCTION("""COMPUTED_VALUE"""),"ORDER1684")</f>
        <v>ORDER1684</v>
      </c>
      <c r="B318" s="13" t="str">
        <f>VLOOKUP(A318,WN!$A$2:$C$2001,3,false)</f>
        <v>CUST7909</v>
      </c>
      <c r="C318" s="14">
        <f>VLOOKUP(A318,WN!$A$2:$F$2001,2,false)</f>
        <v>45434</v>
      </c>
      <c r="D318" s="13">
        <f>SUMIFS(WN!$F$2:$F$2001,WN!$A$2:$A$2001,A318)</f>
        <v>97.5</v>
      </c>
      <c r="E318" s="13">
        <f t="shared" si="1"/>
        <v>24</v>
      </c>
      <c r="F318" s="13" t="str">
        <f>VLOOKUP(B318,'Overall Analysis'!$A$3:$I$160,9,false)</f>
        <v>Basic Customer</v>
      </c>
      <c r="G318" s="13"/>
      <c r="H318" s="13"/>
      <c r="I318" s="13"/>
      <c r="J318" s="13"/>
      <c r="K318" s="13"/>
      <c r="L318" s="13"/>
      <c r="M318" s="13"/>
      <c r="N318" s="13"/>
      <c r="O318" s="13"/>
      <c r="P318" s="13"/>
      <c r="Q318" s="13"/>
      <c r="R318" s="13"/>
      <c r="S318" s="13"/>
      <c r="T318" s="13"/>
      <c r="U318" s="13"/>
      <c r="V318" s="13"/>
      <c r="W318" s="13"/>
      <c r="X318" s="13"/>
      <c r="Y318" s="13"/>
      <c r="Z318" s="13"/>
    </row>
    <row r="319">
      <c r="A319" s="13" t="str">
        <f>IFERROR(__xludf.DUMMYFUNCTION("""COMPUTED_VALUE"""),"ORDER1683")</f>
        <v>ORDER1683</v>
      </c>
      <c r="B319" s="13" t="str">
        <f>VLOOKUP(A319,WN!$A$2:$C$2001,3,false)</f>
        <v>CUST1193</v>
      </c>
      <c r="C319" s="14">
        <f>VLOOKUP(A319,WN!$A$2:$F$2001,2,false)</f>
        <v>45434</v>
      </c>
      <c r="D319" s="13">
        <f>SUMIFS(WN!$F$2:$F$2001,WN!$A$2:$A$2001,A319)</f>
        <v>165</v>
      </c>
      <c r="E319" s="13">
        <f t="shared" si="1"/>
        <v>24</v>
      </c>
      <c r="F319" s="13" t="str">
        <f>VLOOKUP(B319,'Overall Analysis'!$A$3:$I$160,9,false)</f>
        <v>Basic Customer</v>
      </c>
      <c r="G319" s="13"/>
      <c r="H319" s="13"/>
      <c r="I319" s="13"/>
      <c r="J319" s="13"/>
      <c r="K319" s="13"/>
      <c r="L319" s="13"/>
      <c r="M319" s="13"/>
      <c r="N319" s="13"/>
      <c r="O319" s="13"/>
      <c r="P319" s="13"/>
      <c r="Q319" s="13"/>
      <c r="R319" s="13"/>
      <c r="S319" s="13"/>
      <c r="T319" s="13"/>
      <c r="U319" s="13"/>
      <c r="V319" s="13"/>
      <c r="W319" s="13"/>
      <c r="X319" s="13"/>
      <c r="Y319" s="13"/>
      <c r="Z319" s="13"/>
    </row>
    <row r="320">
      <c r="A320" s="13" t="str">
        <f>IFERROR(__xludf.DUMMYFUNCTION("""COMPUTED_VALUE"""),"ORDER1682")</f>
        <v>ORDER1682</v>
      </c>
      <c r="B320" s="13" t="str">
        <f>VLOOKUP(A320,WN!$A$2:$C$2001,3,false)</f>
        <v>CUST3384</v>
      </c>
      <c r="C320" s="14">
        <f>VLOOKUP(A320,WN!$A$2:$F$2001,2,false)</f>
        <v>45434</v>
      </c>
      <c r="D320" s="13">
        <f>SUMIFS(WN!$F$2:$F$2001,WN!$A$2:$A$2001,A320)</f>
        <v>70</v>
      </c>
      <c r="E320" s="13">
        <f t="shared" si="1"/>
        <v>24</v>
      </c>
      <c r="F320" s="13" t="str">
        <f>VLOOKUP(B320,'Overall Analysis'!$A$3:$I$160,9,false)</f>
        <v>Basic Customer</v>
      </c>
      <c r="G320" s="13"/>
      <c r="H320" s="13"/>
      <c r="I320" s="13"/>
      <c r="J320" s="13"/>
      <c r="K320" s="13"/>
      <c r="L320" s="13"/>
      <c r="M320" s="13"/>
      <c r="N320" s="13"/>
      <c r="O320" s="13"/>
      <c r="P320" s="13"/>
      <c r="Q320" s="13"/>
      <c r="R320" s="13"/>
      <c r="S320" s="13"/>
      <c r="T320" s="13"/>
      <c r="U320" s="13"/>
      <c r="V320" s="13"/>
      <c r="W320" s="13"/>
      <c r="X320" s="13"/>
      <c r="Y320" s="13"/>
      <c r="Z320" s="13"/>
    </row>
    <row r="321">
      <c r="A321" s="13" t="str">
        <f>IFERROR(__xludf.DUMMYFUNCTION("""COMPUTED_VALUE"""),"ORDER1681")</f>
        <v>ORDER1681</v>
      </c>
      <c r="B321" s="13" t="str">
        <f>VLOOKUP(A321,WN!$A$2:$C$2001,3,false)</f>
        <v>CUST2658</v>
      </c>
      <c r="C321" s="14">
        <f>VLOOKUP(A321,WN!$A$2:$F$2001,2,false)</f>
        <v>45434</v>
      </c>
      <c r="D321" s="13">
        <f>SUMIFS(WN!$F$2:$F$2001,WN!$A$2:$A$2001,A321)</f>
        <v>140</v>
      </c>
      <c r="E321" s="13">
        <f t="shared" si="1"/>
        <v>24</v>
      </c>
      <c r="F321" s="13" t="str">
        <f>VLOOKUP(B321,'Overall Analysis'!$A$3:$I$160,9,false)</f>
        <v>Basic Customer</v>
      </c>
      <c r="G321" s="13"/>
      <c r="H321" s="13"/>
      <c r="I321" s="13"/>
      <c r="J321" s="13"/>
      <c r="K321" s="13"/>
      <c r="L321" s="13"/>
      <c r="M321" s="13"/>
      <c r="N321" s="13"/>
      <c r="O321" s="13"/>
      <c r="P321" s="13"/>
      <c r="Q321" s="13"/>
      <c r="R321" s="13"/>
      <c r="S321" s="13"/>
      <c r="T321" s="13"/>
      <c r="U321" s="13"/>
      <c r="V321" s="13"/>
      <c r="W321" s="13"/>
      <c r="X321" s="13"/>
      <c r="Y321" s="13"/>
      <c r="Z321" s="13"/>
    </row>
    <row r="322">
      <c r="A322" s="13" t="str">
        <f>IFERROR(__xludf.DUMMYFUNCTION("""COMPUTED_VALUE"""),"ORDER1680")</f>
        <v>ORDER1680</v>
      </c>
      <c r="B322" s="13" t="str">
        <f>VLOOKUP(A322,WN!$A$2:$C$2001,3,false)</f>
        <v>CUST4675</v>
      </c>
      <c r="C322" s="14">
        <f>VLOOKUP(A322,WN!$A$2:$F$2001,2,false)</f>
        <v>45434</v>
      </c>
      <c r="D322" s="13">
        <f>SUMIFS(WN!$F$2:$F$2001,WN!$A$2:$A$2001,A322)</f>
        <v>80</v>
      </c>
      <c r="E322" s="13">
        <f t="shared" si="1"/>
        <v>24</v>
      </c>
      <c r="F322" s="13" t="str">
        <f>VLOOKUP(B322,'Overall Analysis'!$A$3:$I$160,9,false)</f>
        <v>Basic Customer</v>
      </c>
      <c r="G322" s="13"/>
      <c r="H322" s="13"/>
      <c r="I322" s="13"/>
      <c r="J322" s="13"/>
      <c r="K322" s="13"/>
      <c r="L322" s="13"/>
      <c r="M322" s="13"/>
      <c r="N322" s="13"/>
      <c r="O322" s="13"/>
      <c r="P322" s="13"/>
      <c r="Q322" s="13"/>
      <c r="R322" s="13"/>
      <c r="S322" s="13"/>
      <c r="T322" s="13"/>
      <c r="U322" s="13"/>
      <c r="V322" s="13"/>
      <c r="W322" s="13"/>
      <c r="X322" s="13"/>
      <c r="Y322" s="13"/>
      <c r="Z322" s="13"/>
    </row>
    <row r="323">
      <c r="A323" s="13" t="str">
        <f>IFERROR(__xludf.DUMMYFUNCTION("""COMPUTED_VALUE"""),"ORDER1679")</f>
        <v>ORDER1679</v>
      </c>
      <c r="B323" s="13" t="str">
        <f>VLOOKUP(A323,WN!$A$2:$C$2001,3,false)</f>
        <v>CUST8924</v>
      </c>
      <c r="C323" s="14">
        <f>VLOOKUP(A323,WN!$A$2:$F$2001,2,false)</f>
        <v>45434</v>
      </c>
      <c r="D323" s="13">
        <f>SUMIFS(WN!$F$2:$F$2001,WN!$A$2:$A$2001,A323)</f>
        <v>100</v>
      </c>
      <c r="E323" s="13">
        <f t="shared" si="1"/>
        <v>24</v>
      </c>
      <c r="F323" s="13" t="str">
        <f>VLOOKUP(B323,'Overall Analysis'!$A$3:$I$160,9,false)</f>
        <v>Basic Customer</v>
      </c>
      <c r="G323" s="13"/>
      <c r="H323" s="13"/>
      <c r="I323" s="13"/>
      <c r="J323" s="13"/>
      <c r="K323" s="13"/>
      <c r="L323" s="13"/>
      <c r="M323" s="13"/>
      <c r="N323" s="13"/>
      <c r="O323" s="13"/>
      <c r="P323" s="13"/>
      <c r="Q323" s="13"/>
      <c r="R323" s="13"/>
      <c r="S323" s="13"/>
      <c r="T323" s="13"/>
      <c r="U323" s="13"/>
      <c r="V323" s="13"/>
      <c r="W323" s="13"/>
      <c r="X323" s="13"/>
      <c r="Y323" s="13"/>
      <c r="Z323" s="13"/>
    </row>
    <row r="324">
      <c r="A324" s="13" t="str">
        <f>IFERROR(__xludf.DUMMYFUNCTION("""COMPUTED_VALUE"""),"ORDER1678")</f>
        <v>ORDER1678</v>
      </c>
      <c r="B324" s="13" t="str">
        <f>VLOOKUP(A324,WN!$A$2:$C$2001,3,false)</f>
        <v>CUST2188</v>
      </c>
      <c r="C324" s="14">
        <f>VLOOKUP(A324,WN!$A$2:$F$2001,2,false)</f>
        <v>45434</v>
      </c>
      <c r="D324" s="13">
        <f>SUMIFS(WN!$F$2:$F$2001,WN!$A$2:$A$2001,A324)</f>
        <v>275</v>
      </c>
      <c r="E324" s="13">
        <f t="shared" si="1"/>
        <v>24</v>
      </c>
      <c r="F324" s="13" t="str">
        <f>VLOOKUP(B324,'Overall Analysis'!$A$3:$I$160,9,false)</f>
        <v>Platinum Customer</v>
      </c>
      <c r="G324" s="13"/>
      <c r="H324" s="13"/>
      <c r="I324" s="13"/>
      <c r="J324" s="13"/>
      <c r="K324" s="13"/>
      <c r="L324" s="13"/>
      <c r="M324" s="13"/>
      <c r="N324" s="13"/>
      <c r="O324" s="13"/>
      <c r="P324" s="13"/>
      <c r="Q324" s="13"/>
      <c r="R324" s="13"/>
      <c r="S324" s="13"/>
      <c r="T324" s="13"/>
      <c r="U324" s="13"/>
      <c r="V324" s="13"/>
      <c r="W324" s="13"/>
      <c r="X324" s="13"/>
      <c r="Y324" s="13"/>
      <c r="Z324" s="13"/>
    </row>
    <row r="325">
      <c r="A325" s="13" t="str">
        <f>IFERROR(__xludf.DUMMYFUNCTION("""COMPUTED_VALUE"""),"ORDER1677")</f>
        <v>ORDER1677</v>
      </c>
      <c r="B325" s="13" t="str">
        <f>VLOOKUP(A325,WN!$A$2:$C$2001,3,false)</f>
        <v>CUST4923</v>
      </c>
      <c r="C325" s="14">
        <f>VLOOKUP(A325,WN!$A$2:$F$2001,2,false)</f>
        <v>45434</v>
      </c>
      <c r="D325" s="13">
        <f>SUMIFS(WN!$F$2:$F$2001,WN!$A$2:$A$2001,A325)</f>
        <v>55</v>
      </c>
      <c r="E325" s="13">
        <f t="shared" si="1"/>
        <v>24</v>
      </c>
      <c r="F325" s="13" t="str">
        <f>VLOOKUP(B325,'Overall Analysis'!$A$3:$I$160,9,false)</f>
        <v>Basic Customer</v>
      </c>
      <c r="G325" s="13"/>
      <c r="H325" s="13"/>
      <c r="I325" s="13"/>
      <c r="J325" s="13"/>
      <c r="K325" s="13"/>
      <c r="L325" s="13"/>
      <c r="M325" s="13"/>
      <c r="N325" s="13"/>
      <c r="O325" s="13"/>
      <c r="P325" s="13"/>
      <c r="Q325" s="13"/>
      <c r="R325" s="13"/>
      <c r="S325" s="13"/>
      <c r="T325" s="13"/>
      <c r="U325" s="13"/>
      <c r="V325" s="13"/>
      <c r="W325" s="13"/>
      <c r="X325" s="13"/>
      <c r="Y325" s="13"/>
      <c r="Z325" s="13"/>
    </row>
    <row r="326">
      <c r="A326" s="13" t="str">
        <f>IFERROR(__xludf.DUMMYFUNCTION("""COMPUTED_VALUE"""),"ORDER1676")</f>
        <v>ORDER1676</v>
      </c>
      <c r="B326" s="13" t="str">
        <f>VLOOKUP(A326,WN!$A$2:$C$2001,3,false)</f>
        <v>CUST7461</v>
      </c>
      <c r="C326" s="14">
        <f>VLOOKUP(A326,WN!$A$2:$F$2001,2,false)</f>
        <v>45434</v>
      </c>
      <c r="D326" s="13">
        <f>SUMIFS(WN!$F$2:$F$2001,WN!$A$2:$A$2001,A326)</f>
        <v>65</v>
      </c>
      <c r="E326" s="13">
        <f t="shared" si="1"/>
        <v>24</v>
      </c>
      <c r="F326" s="13" t="str">
        <f>VLOOKUP(B326,'Overall Analysis'!$A$3:$I$160,9,false)</f>
        <v>Basic Customer</v>
      </c>
      <c r="G326" s="13"/>
      <c r="H326" s="13"/>
      <c r="I326" s="13"/>
      <c r="J326" s="13"/>
      <c r="K326" s="13"/>
      <c r="L326" s="13"/>
      <c r="M326" s="13"/>
      <c r="N326" s="13"/>
      <c r="O326" s="13"/>
      <c r="P326" s="13"/>
      <c r="Q326" s="13"/>
      <c r="R326" s="13"/>
      <c r="S326" s="13"/>
      <c r="T326" s="13"/>
      <c r="U326" s="13"/>
      <c r="V326" s="13"/>
      <c r="W326" s="13"/>
      <c r="X326" s="13"/>
      <c r="Y326" s="13"/>
      <c r="Z326" s="13"/>
    </row>
    <row r="327">
      <c r="A327" s="13" t="str">
        <f>IFERROR(__xludf.DUMMYFUNCTION("""COMPUTED_VALUE"""),"ORDER1675")</f>
        <v>ORDER1675</v>
      </c>
      <c r="B327" s="13" t="str">
        <f>VLOOKUP(A327,WN!$A$2:$C$2001,3,false)</f>
        <v>CUST7429</v>
      </c>
      <c r="C327" s="14">
        <f>VLOOKUP(A327,WN!$A$2:$F$2001,2,false)</f>
        <v>45434</v>
      </c>
      <c r="D327" s="13">
        <f>SUMIFS(WN!$F$2:$F$2001,WN!$A$2:$A$2001,A327)</f>
        <v>185</v>
      </c>
      <c r="E327" s="13">
        <f t="shared" si="1"/>
        <v>24</v>
      </c>
      <c r="F327" s="13" t="str">
        <f>VLOOKUP(B327,'Overall Analysis'!$A$3:$I$160,9,false)</f>
        <v>Basic Customer</v>
      </c>
      <c r="G327" s="13"/>
      <c r="H327" s="13"/>
      <c r="I327" s="13"/>
      <c r="J327" s="13"/>
      <c r="K327" s="13"/>
      <c r="L327" s="13"/>
      <c r="M327" s="13"/>
      <c r="N327" s="13"/>
      <c r="O327" s="13"/>
      <c r="P327" s="13"/>
      <c r="Q327" s="13"/>
      <c r="R327" s="13"/>
      <c r="S327" s="13"/>
      <c r="T327" s="13"/>
      <c r="U327" s="13"/>
      <c r="V327" s="13"/>
      <c r="W327" s="13"/>
      <c r="X327" s="13"/>
      <c r="Y327" s="13"/>
      <c r="Z327" s="13"/>
    </row>
    <row r="328">
      <c r="A328" s="13" t="str">
        <f>IFERROR(__xludf.DUMMYFUNCTION("""COMPUTED_VALUE"""),"ORDER1674")</f>
        <v>ORDER1674</v>
      </c>
      <c r="B328" s="13" t="str">
        <f>VLOOKUP(A328,WN!$A$2:$C$2001,3,false)</f>
        <v>CUST8616</v>
      </c>
      <c r="C328" s="14">
        <f>VLOOKUP(A328,WN!$A$2:$F$2001,2,false)</f>
        <v>45434</v>
      </c>
      <c r="D328" s="13">
        <f>SUMIFS(WN!$F$2:$F$2001,WN!$A$2:$A$2001,A328)</f>
        <v>97.5</v>
      </c>
      <c r="E328" s="13">
        <f t="shared" si="1"/>
        <v>24</v>
      </c>
      <c r="F328" s="13" t="str">
        <f>VLOOKUP(B328,'Overall Analysis'!$A$3:$I$160,9,false)</f>
        <v>Basic Customer</v>
      </c>
      <c r="G328" s="13"/>
      <c r="H328" s="13"/>
      <c r="I328" s="13"/>
      <c r="J328" s="13"/>
      <c r="K328" s="13"/>
      <c r="L328" s="13"/>
      <c r="M328" s="13"/>
      <c r="N328" s="13"/>
      <c r="O328" s="13"/>
      <c r="P328" s="13"/>
      <c r="Q328" s="13"/>
      <c r="R328" s="13"/>
      <c r="S328" s="13"/>
      <c r="T328" s="13"/>
      <c r="U328" s="13"/>
      <c r="V328" s="13"/>
      <c r="W328" s="13"/>
      <c r="X328" s="13"/>
      <c r="Y328" s="13"/>
      <c r="Z328" s="13"/>
    </row>
    <row r="329">
      <c r="A329" s="13" t="str">
        <f>IFERROR(__xludf.DUMMYFUNCTION("""COMPUTED_VALUE"""),"ORDER1673")</f>
        <v>ORDER1673</v>
      </c>
      <c r="B329" s="13" t="str">
        <f>VLOOKUP(A329,WN!$A$2:$C$2001,3,false)</f>
        <v>CUST7043</v>
      </c>
      <c r="C329" s="14">
        <f>VLOOKUP(A329,WN!$A$2:$F$2001,2,false)</f>
        <v>45434</v>
      </c>
      <c r="D329" s="13">
        <f>SUMIFS(WN!$F$2:$F$2001,WN!$A$2:$A$2001,A329)</f>
        <v>150</v>
      </c>
      <c r="E329" s="13">
        <f t="shared" si="1"/>
        <v>24</v>
      </c>
      <c r="F329" s="13" t="str">
        <f>VLOOKUP(B329,'Overall Analysis'!$A$3:$I$160,9,false)</f>
        <v>Basic Customer</v>
      </c>
      <c r="G329" s="13"/>
      <c r="H329" s="13"/>
      <c r="I329" s="13"/>
      <c r="J329" s="13"/>
      <c r="K329" s="13"/>
      <c r="L329" s="13"/>
      <c r="M329" s="13"/>
      <c r="N329" s="13"/>
      <c r="O329" s="13"/>
      <c r="P329" s="13"/>
      <c r="Q329" s="13"/>
      <c r="R329" s="13"/>
      <c r="S329" s="13"/>
      <c r="T329" s="13"/>
      <c r="U329" s="13"/>
      <c r="V329" s="13"/>
      <c r="W329" s="13"/>
      <c r="X329" s="13"/>
      <c r="Y329" s="13"/>
      <c r="Z329" s="13"/>
    </row>
    <row r="330">
      <c r="A330" s="13" t="str">
        <f>IFERROR(__xludf.DUMMYFUNCTION("""COMPUTED_VALUE"""),"ORDER1672")</f>
        <v>ORDER1672</v>
      </c>
      <c r="B330" s="13" t="str">
        <f>VLOOKUP(A330,WN!$A$2:$C$2001,3,false)</f>
        <v>CUST1509</v>
      </c>
      <c r="C330" s="14">
        <f>VLOOKUP(A330,WN!$A$2:$F$2001,2,false)</f>
        <v>45434</v>
      </c>
      <c r="D330" s="13">
        <f>SUMIFS(WN!$F$2:$F$2001,WN!$A$2:$A$2001,A330)</f>
        <v>120</v>
      </c>
      <c r="E330" s="13">
        <f t="shared" si="1"/>
        <v>24</v>
      </c>
      <c r="F330" s="13" t="str">
        <f>VLOOKUP(B330,'Overall Analysis'!$A$3:$I$160,9,false)</f>
        <v>Platinum Customer</v>
      </c>
      <c r="G330" s="13"/>
      <c r="H330" s="13"/>
      <c r="I330" s="13"/>
      <c r="J330" s="13"/>
      <c r="K330" s="13"/>
      <c r="L330" s="13"/>
      <c r="M330" s="13"/>
      <c r="N330" s="13"/>
      <c r="O330" s="13"/>
      <c r="P330" s="13"/>
      <c r="Q330" s="13"/>
      <c r="R330" s="13"/>
      <c r="S330" s="13"/>
      <c r="T330" s="13"/>
      <c r="U330" s="13"/>
      <c r="V330" s="13"/>
      <c r="W330" s="13"/>
      <c r="X330" s="13"/>
      <c r="Y330" s="13"/>
      <c r="Z330" s="13"/>
    </row>
    <row r="331">
      <c r="A331" s="13" t="str">
        <f>IFERROR(__xludf.DUMMYFUNCTION("""COMPUTED_VALUE"""),"ORDER1671")</f>
        <v>ORDER1671</v>
      </c>
      <c r="B331" s="13" t="str">
        <f>VLOOKUP(A331,WN!$A$2:$C$2001,3,false)</f>
        <v>CUST6869</v>
      </c>
      <c r="C331" s="14">
        <f>VLOOKUP(A331,WN!$A$2:$F$2001,2,false)</f>
        <v>45434</v>
      </c>
      <c r="D331" s="13">
        <f>SUMIFS(WN!$F$2:$F$2001,WN!$A$2:$A$2001,A331)</f>
        <v>190</v>
      </c>
      <c r="E331" s="13">
        <f t="shared" si="1"/>
        <v>24</v>
      </c>
      <c r="F331" s="13" t="str">
        <f>VLOOKUP(B331,'Overall Analysis'!$A$3:$I$160,9,false)</f>
        <v>Basic Customer</v>
      </c>
      <c r="G331" s="13"/>
      <c r="H331" s="13"/>
      <c r="I331" s="13"/>
      <c r="J331" s="13"/>
      <c r="K331" s="13"/>
      <c r="L331" s="13"/>
      <c r="M331" s="13"/>
      <c r="N331" s="13"/>
      <c r="O331" s="13"/>
      <c r="P331" s="13"/>
      <c r="Q331" s="13"/>
      <c r="R331" s="13"/>
      <c r="S331" s="13"/>
      <c r="T331" s="13"/>
      <c r="U331" s="13"/>
      <c r="V331" s="13"/>
      <c r="W331" s="13"/>
      <c r="X331" s="13"/>
      <c r="Y331" s="13"/>
      <c r="Z331" s="13"/>
    </row>
    <row r="332">
      <c r="A332" s="13" t="str">
        <f>IFERROR(__xludf.DUMMYFUNCTION("""COMPUTED_VALUE"""),"ORDER1670")</f>
        <v>ORDER1670</v>
      </c>
      <c r="B332" s="13" t="str">
        <f>VLOOKUP(A332,WN!$A$2:$C$2001,3,false)</f>
        <v>CUST6570</v>
      </c>
      <c r="C332" s="14">
        <f>VLOOKUP(A332,WN!$A$2:$F$2001,2,false)</f>
        <v>45434</v>
      </c>
      <c r="D332" s="13">
        <f>SUMIFS(WN!$F$2:$F$2001,WN!$A$2:$A$2001,A332)</f>
        <v>140</v>
      </c>
      <c r="E332" s="13">
        <f t="shared" si="1"/>
        <v>24</v>
      </c>
      <c r="F332" s="13" t="str">
        <f>VLOOKUP(B332,'Overall Analysis'!$A$3:$I$160,9,false)</f>
        <v>Basic Customer</v>
      </c>
      <c r="G332" s="13"/>
      <c r="H332" s="13"/>
      <c r="I332" s="13"/>
      <c r="J332" s="13"/>
      <c r="K332" s="13"/>
      <c r="L332" s="13"/>
      <c r="M332" s="13"/>
      <c r="N332" s="13"/>
      <c r="O332" s="13"/>
      <c r="P332" s="13"/>
      <c r="Q332" s="13"/>
      <c r="R332" s="13"/>
      <c r="S332" s="13"/>
      <c r="T332" s="13"/>
      <c r="U332" s="13"/>
      <c r="V332" s="13"/>
      <c r="W332" s="13"/>
      <c r="X332" s="13"/>
      <c r="Y332" s="13"/>
      <c r="Z332" s="13"/>
    </row>
    <row r="333">
      <c r="A333" s="13" t="str">
        <f>IFERROR(__xludf.DUMMYFUNCTION("""COMPUTED_VALUE"""),"ORDER1669")</f>
        <v>ORDER1669</v>
      </c>
      <c r="B333" s="13" t="str">
        <f>VLOOKUP(A333,WN!$A$2:$C$2001,3,false)</f>
        <v>CUST1960</v>
      </c>
      <c r="C333" s="14">
        <f>VLOOKUP(A333,WN!$A$2:$F$2001,2,false)</f>
        <v>45433</v>
      </c>
      <c r="D333" s="13">
        <f>SUMIFS(WN!$F$2:$F$2001,WN!$A$2:$A$2001,A333)</f>
        <v>70</v>
      </c>
      <c r="E333" s="13">
        <f t="shared" si="1"/>
        <v>25</v>
      </c>
      <c r="F333" s="13" t="str">
        <f>VLOOKUP(B333,'Overall Analysis'!$A$3:$I$160,9,false)</f>
        <v>Basic Customer</v>
      </c>
      <c r="G333" s="13"/>
      <c r="H333" s="13"/>
      <c r="I333" s="13"/>
      <c r="J333" s="13"/>
      <c r="K333" s="13"/>
      <c r="L333" s="13"/>
      <c r="M333" s="13"/>
      <c r="N333" s="13"/>
      <c r="O333" s="13"/>
      <c r="P333" s="13"/>
      <c r="Q333" s="13"/>
      <c r="R333" s="13"/>
      <c r="S333" s="13"/>
      <c r="T333" s="13"/>
      <c r="U333" s="13"/>
      <c r="V333" s="13"/>
      <c r="W333" s="13"/>
      <c r="X333" s="13"/>
      <c r="Y333" s="13"/>
      <c r="Z333" s="13"/>
    </row>
    <row r="334">
      <c r="A334" s="13" t="str">
        <f>IFERROR(__xludf.DUMMYFUNCTION("""COMPUTED_VALUE"""),"ORDER1668")</f>
        <v>ORDER1668</v>
      </c>
      <c r="B334" s="13" t="str">
        <f>VLOOKUP(A334,WN!$A$2:$C$2001,3,false)</f>
        <v>CUST4271</v>
      </c>
      <c r="C334" s="14">
        <f>VLOOKUP(A334,WN!$A$2:$F$2001,2,false)</f>
        <v>45433</v>
      </c>
      <c r="D334" s="13">
        <f>SUMIFS(WN!$F$2:$F$2001,WN!$A$2:$A$2001,A334)</f>
        <v>200</v>
      </c>
      <c r="E334" s="13">
        <f t="shared" si="1"/>
        <v>25</v>
      </c>
      <c r="F334" s="13" t="str">
        <f>VLOOKUP(B334,'Overall Analysis'!$A$3:$I$160,9,false)</f>
        <v>Basic Customer</v>
      </c>
      <c r="G334" s="13"/>
      <c r="H334" s="13"/>
      <c r="I334" s="13"/>
      <c r="J334" s="13"/>
      <c r="K334" s="13"/>
      <c r="L334" s="13"/>
      <c r="M334" s="13"/>
      <c r="N334" s="13"/>
      <c r="O334" s="13"/>
      <c r="P334" s="13"/>
      <c r="Q334" s="13"/>
      <c r="R334" s="13"/>
      <c r="S334" s="13"/>
      <c r="T334" s="13"/>
      <c r="U334" s="13"/>
      <c r="V334" s="13"/>
      <c r="W334" s="13"/>
      <c r="X334" s="13"/>
      <c r="Y334" s="13"/>
      <c r="Z334" s="13"/>
    </row>
    <row r="335">
      <c r="A335" s="13" t="str">
        <f>IFERROR(__xludf.DUMMYFUNCTION("""COMPUTED_VALUE"""),"ORDER1667")</f>
        <v>ORDER1667</v>
      </c>
      <c r="B335" s="13" t="str">
        <f>VLOOKUP(A335,WN!$A$2:$C$2001,3,false)</f>
        <v>CUST8552</v>
      </c>
      <c r="C335" s="14">
        <f>VLOOKUP(A335,WN!$A$2:$F$2001,2,false)</f>
        <v>45433</v>
      </c>
      <c r="D335" s="13">
        <f>SUMIFS(WN!$F$2:$F$2001,WN!$A$2:$A$2001,A335)</f>
        <v>40</v>
      </c>
      <c r="E335" s="13">
        <f t="shared" si="1"/>
        <v>25</v>
      </c>
      <c r="F335" s="13" t="str">
        <f>VLOOKUP(B335,'Overall Analysis'!$A$3:$I$160,9,false)</f>
        <v>Basic Customer</v>
      </c>
      <c r="G335" s="13"/>
      <c r="H335" s="13"/>
      <c r="I335" s="13"/>
      <c r="J335" s="13"/>
      <c r="K335" s="13"/>
      <c r="L335" s="13"/>
      <c r="M335" s="13"/>
      <c r="N335" s="13"/>
      <c r="O335" s="13"/>
      <c r="P335" s="13"/>
      <c r="Q335" s="13"/>
      <c r="R335" s="13"/>
      <c r="S335" s="13"/>
      <c r="T335" s="13"/>
      <c r="U335" s="13"/>
      <c r="V335" s="13"/>
      <c r="W335" s="13"/>
      <c r="X335" s="13"/>
      <c r="Y335" s="13"/>
      <c r="Z335" s="13"/>
    </row>
    <row r="336">
      <c r="A336" s="13" t="str">
        <f>IFERROR(__xludf.DUMMYFUNCTION("""COMPUTED_VALUE"""),"ORDER1666")</f>
        <v>ORDER1666</v>
      </c>
      <c r="B336" s="13" t="str">
        <f>VLOOKUP(A336,WN!$A$2:$C$2001,3,false)</f>
        <v>CUST5349</v>
      </c>
      <c r="C336" s="14">
        <f>VLOOKUP(A336,WN!$A$2:$F$2001,2,false)</f>
        <v>45433</v>
      </c>
      <c r="D336" s="13">
        <f>SUMIFS(WN!$F$2:$F$2001,WN!$A$2:$A$2001,A336)</f>
        <v>92.5</v>
      </c>
      <c r="E336" s="13">
        <f t="shared" si="1"/>
        <v>25</v>
      </c>
      <c r="F336" s="13" t="str">
        <f>VLOOKUP(B336,'Overall Analysis'!$A$3:$I$160,9,false)</f>
        <v>Basic Customer</v>
      </c>
      <c r="G336" s="13"/>
      <c r="H336" s="13"/>
      <c r="I336" s="13"/>
      <c r="J336" s="13"/>
      <c r="K336" s="13"/>
      <c r="L336" s="13"/>
      <c r="M336" s="13"/>
      <c r="N336" s="13"/>
      <c r="O336" s="13"/>
      <c r="P336" s="13"/>
      <c r="Q336" s="13"/>
      <c r="R336" s="13"/>
      <c r="S336" s="13"/>
      <c r="T336" s="13"/>
      <c r="U336" s="13"/>
      <c r="V336" s="13"/>
      <c r="W336" s="13"/>
      <c r="X336" s="13"/>
      <c r="Y336" s="13"/>
      <c r="Z336" s="13"/>
    </row>
    <row r="337">
      <c r="A337" s="13" t="str">
        <f>IFERROR(__xludf.DUMMYFUNCTION("""COMPUTED_VALUE"""),"ORDER1665")</f>
        <v>ORDER1665</v>
      </c>
      <c r="B337" s="13" t="str">
        <f>VLOOKUP(A337,WN!$A$2:$C$2001,3,false)</f>
        <v>CUST9680</v>
      </c>
      <c r="C337" s="14">
        <f>VLOOKUP(A337,WN!$A$2:$F$2001,2,false)</f>
        <v>45433</v>
      </c>
      <c r="D337" s="13">
        <f>SUMIFS(WN!$F$2:$F$2001,WN!$A$2:$A$2001,A337)</f>
        <v>185</v>
      </c>
      <c r="E337" s="13">
        <f t="shared" si="1"/>
        <v>25</v>
      </c>
      <c r="F337" s="13" t="str">
        <f>VLOOKUP(B337,'Overall Analysis'!$A$3:$I$160,9,false)</f>
        <v>Basic Customer</v>
      </c>
      <c r="G337" s="13"/>
      <c r="H337" s="13"/>
      <c r="I337" s="13"/>
      <c r="J337" s="13"/>
      <c r="K337" s="13"/>
      <c r="L337" s="13"/>
      <c r="M337" s="13"/>
      <c r="N337" s="13"/>
      <c r="O337" s="13"/>
      <c r="P337" s="13"/>
      <c r="Q337" s="13"/>
      <c r="R337" s="13"/>
      <c r="S337" s="13"/>
      <c r="T337" s="13"/>
      <c r="U337" s="13"/>
      <c r="V337" s="13"/>
      <c r="W337" s="13"/>
      <c r="X337" s="13"/>
      <c r="Y337" s="13"/>
      <c r="Z337" s="13"/>
    </row>
    <row r="338">
      <c r="A338" s="13" t="str">
        <f>IFERROR(__xludf.DUMMYFUNCTION("""COMPUTED_VALUE"""),"ORDER1664")</f>
        <v>ORDER1664</v>
      </c>
      <c r="B338" s="13" t="str">
        <f>VLOOKUP(A338,WN!$A$2:$C$2001,3,false)</f>
        <v>CUST8848</v>
      </c>
      <c r="C338" s="14">
        <f>VLOOKUP(A338,WN!$A$2:$F$2001,2,false)</f>
        <v>45433</v>
      </c>
      <c r="D338" s="13">
        <f>SUMIFS(WN!$F$2:$F$2001,WN!$A$2:$A$2001,A338)</f>
        <v>97.5</v>
      </c>
      <c r="E338" s="13">
        <f t="shared" si="1"/>
        <v>25</v>
      </c>
      <c r="F338" s="13" t="str">
        <f>VLOOKUP(B338,'Overall Analysis'!$A$3:$I$160,9,false)</f>
        <v>Basic Customer</v>
      </c>
      <c r="G338" s="13"/>
      <c r="H338" s="13"/>
      <c r="I338" s="13"/>
      <c r="J338" s="13"/>
      <c r="K338" s="13"/>
      <c r="L338" s="13"/>
      <c r="M338" s="13"/>
      <c r="N338" s="13"/>
      <c r="O338" s="13"/>
      <c r="P338" s="13"/>
      <c r="Q338" s="13"/>
      <c r="R338" s="13"/>
      <c r="S338" s="13"/>
      <c r="T338" s="13"/>
      <c r="U338" s="13"/>
      <c r="V338" s="13"/>
      <c r="W338" s="13"/>
      <c r="X338" s="13"/>
      <c r="Y338" s="13"/>
      <c r="Z338" s="13"/>
    </row>
    <row r="339">
      <c r="A339" s="13" t="str">
        <f>IFERROR(__xludf.DUMMYFUNCTION("""COMPUTED_VALUE"""),"ORDER1663")</f>
        <v>ORDER1663</v>
      </c>
      <c r="B339" s="13" t="str">
        <f>VLOOKUP(A339,WN!$A$2:$C$2001,3,false)</f>
        <v>CUST4291</v>
      </c>
      <c r="C339" s="14">
        <f>VLOOKUP(A339,WN!$A$2:$F$2001,2,false)</f>
        <v>45433</v>
      </c>
      <c r="D339" s="13">
        <f>SUMIFS(WN!$F$2:$F$2001,WN!$A$2:$A$2001,A339)</f>
        <v>150</v>
      </c>
      <c r="E339" s="13">
        <f t="shared" si="1"/>
        <v>25</v>
      </c>
      <c r="F339" s="13" t="str">
        <f>VLOOKUP(B339,'Overall Analysis'!$A$3:$I$160,9,false)</f>
        <v>Basic Customer</v>
      </c>
      <c r="G339" s="13"/>
      <c r="H339" s="13"/>
      <c r="I339" s="13"/>
      <c r="J339" s="13"/>
      <c r="K339" s="13"/>
      <c r="L339" s="13"/>
      <c r="M339" s="13"/>
      <c r="N339" s="13"/>
      <c r="O339" s="13"/>
      <c r="P339" s="13"/>
      <c r="Q339" s="13"/>
      <c r="R339" s="13"/>
      <c r="S339" s="13"/>
      <c r="T339" s="13"/>
      <c r="U339" s="13"/>
      <c r="V339" s="13"/>
      <c r="W339" s="13"/>
      <c r="X339" s="13"/>
      <c r="Y339" s="13"/>
      <c r="Z339" s="13"/>
    </row>
    <row r="340">
      <c r="A340" s="13" t="str">
        <f>IFERROR(__xludf.DUMMYFUNCTION("""COMPUTED_VALUE"""),"ORDER1662")</f>
        <v>ORDER1662</v>
      </c>
      <c r="B340" s="13" t="str">
        <f>VLOOKUP(A340,WN!$A$2:$C$2001,3,false)</f>
        <v>CUST8311</v>
      </c>
      <c r="C340" s="14">
        <f>VLOOKUP(A340,WN!$A$2:$F$2001,2,false)</f>
        <v>45433</v>
      </c>
      <c r="D340" s="13">
        <f>SUMIFS(WN!$F$2:$F$2001,WN!$A$2:$A$2001,A340)</f>
        <v>70</v>
      </c>
      <c r="E340" s="13">
        <f t="shared" si="1"/>
        <v>25</v>
      </c>
      <c r="F340" s="13" t="str">
        <f>VLOOKUP(B340,'Overall Analysis'!$A$3:$I$160,9,false)</f>
        <v>Basic Customer</v>
      </c>
      <c r="G340" s="13"/>
      <c r="H340" s="13"/>
      <c r="I340" s="13"/>
      <c r="J340" s="13"/>
      <c r="K340" s="13"/>
      <c r="L340" s="13"/>
      <c r="M340" s="13"/>
      <c r="N340" s="13"/>
      <c r="O340" s="13"/>
      <c r="P340" s="13"/>
      <c r="Q340" s="13"/>
      <c r="R340" s="13"/>
      <c r="S340" s="13"/>
      <c r="T340" s="13"/>
      <c r="U340" s="13"/>
      <c r="V340" s="13"/>
      <c r="W340" s="13"/>
      <c r="X340" s="13"/>
      <c r="Y340" s="13"/>
      <c r="Z340" s="13"/>
    </row>
    <row r="341">
      <c r="A341" s="13" t="str">
        <f>IFERROR(__xludf.DUMMYFUNCTION("""COMPUTED_VALUE"""),"ORDER1661")</f>
        <v>ORDER1661</v>
      </c>
      <c r="B341" s="13" t="str">
        <f>VLOOKUP(A341,WN!$A$2:$C$2001,3,false)</f>
        <v>CUST2624</v>
      </c>
      <c r="C341" s="14">
        <f>VLOOKUP(A341,WN!$A$2:$F$2001,2,false)</f>
        <v>45433</v>
      </c>
      <c r="D341" s="13">
        <f>SUMIFS(WN!$F$2:$F$2001,WN!$A$2:$A$2001,A341)</f>
        <v>230</v>
      </c>
      <c r="E341" s="13">
        <f t="shared" si="1"/>
        <v>25</v>
      </c>
      <c r="F341" s="13" t="str">
        <f>VLOOKUP(B341,'Overall Analysis'!$A$3:$I$160,9,false)</f>
        <v>Basic Customer</v>
      </c>
      <c r="G341" s="13"/>
      <c r="H341" s="13"/>
      <c r="I341" s="13"/>
      <c r="J341" s="13"/>
      <c r="K341" s="13"/>
      <c r="L341" s="13"/>
      <c r="M341" s="13"/>
      <c r="N341" s="13"/>
      <c r="O341" s="13"/>
      <c r="P341" s="13"/>
      <c r="Q341" s="13"/>
      <c r="R341" s="13"/>
      <c r="S341" s="13"/>
      <c r="T341" s="13"/>
      <c r="U341" s="13"/>
      <c r="V341" s="13"/>
      <c r="W341" s="13"/>
      <c r="X341" s="13"/>
      <c r="Y341" s="13"/>
      <c r="Z341" s="13"/>
    </row>
    <row r="342">
      <c r="A342" s="13" t="str">
        <f>IFERROR(__xludf.DUMMYFUNCTION("""COMPUTED_VALUE"""),"ORDER1660")</f>
        <v>ORDER1660</v>
      </c>
      <c r="B342" s="13" t="str">
        <f>VLOOKUP(A342,WN!$A$2:$C$2001,3,false)</f>
        <v>CUST2562</v>
      </c>
      <c r="C342" s="14">
        <f>VLOOKUP(A342,WN!$A$2:$F$2001,2,false)</f>
        <v>45432</v>
      </c>
      <c r="D342" s="13">
        <f>SUMIFS(WN!$F$2:$F$2001,WN!$A$2:$A$2001,A342)</f>
        <v>80</v>
      </c>
      <c r="E342" s="13">
        <f t="shared" si="1"/>
        <v>26</v>
      </c>
      <c r="F342" s="13" t="str">
        <f>VLOOKUP(B342,'Overall Analysis'!$A$3:$I$160,9,false)</f>
        <v>Basic Customer</v>
      </c>
      <c r="G342" s="13"/>
      <c r="H342" s="13"/>
      <c r="I342" s="13"/>
      <c r="J342" s="13"/>
      <c r="K342" s="13"/>
      <c r="L342" s="13"/>
      <c r="M342" s="13"/>
      <c r="N342" s="13"/>
      <c r="O342" s="13"/>
      <c r="P342" s="13"/>
      <c r="Q342" s="13"/>
      <c r="R342" s="13"/>
      <c r="S342" s="13"/>
      <c r="T342" s="13"/>
      <c r="U342" s="13"/>
      <c r="V342" s="13"/>
      <c r="W342" s="13"/>
      <c r="X342" s="13"/>
      <c r="Y342" s="13"/>
      <c r="Z342" s="13"/>
    </row>
    <row r="343">
      <c r="A343" s="13" t="str">
        <f>IFERROR(__xludf.DUMMYFUNCTION("""COMPUTED_VALUE"""),"ORDER1659")</f>
        <v>ORDER1659</v>
      </c>
      <c r="B343" s="13" t="str">
        <f>VLOOKUP(A343,WN!$A$2:$C$2001,3,false)</f>
        <v>CUST5107</v>
      </c>
      <c r="C343" s="14">
        <f>VLOOKUP(A343,WN!$A$2:$F$2001,2,false)</f>
        <v>45432</v>
      </c>
      <c r="D343" s="13">
        <f>SUMIFS(WN!$F$2:$F$2001,WN!$A$2:$A$2001,A343)</f>
        <v>100</v>
      </c>
      <c r="E343" s="13">
        <f t="shared" si="1"/>
        <v>26</v>
      </c>
      <c r="F343" s="13" t="str">
        <f>VLOOKUP(B343,'Overall Analysis'!$A$3:$I$160,9,false)</f>
        <v>Basic Customer</v>
      </c>
      <c r="G343" s="13"/>
      <c r="H343" s="13"/>
      <c r="I343" s="13"/>
      <c r="J343" s="13"/>
      <c r="K343" s="13"/>
      <c r="L343" s="13"/>
      <c r="M343" s="13"/>
      <c r="N343" s="13"/>
      <c r="O343" s="13"/>
      <c r="P343" s="13"/>
      <c r="Q343" s="13"/>
      <c r="R343" s="13"/>
      <c r="S343" s="13"/>
      <c r="T343" s="13"/>
      <c r="U343" s="13"/>
      <c r="V343" s="13"/>
      <c r="W343" s="13"/>
      <c r="X343" s="13"/>
      <c r="Y343" s="13"/>
      <c r="Z343" s="13"/>
    </row>
    <row r="344">
      <c r="A344" s="13" t="str">
        <f>IFERROR(__xludf.DUMMYFUNCTION("""COMPUTED_VALUE"""),"ORDER1658")</f>
        <v>ORDER1658</v>
      </c>
      <c r="B344" s="13" t="str">
        <f>VLOOKUP(A344,WN!$A$2:$C$2001,3,false)</f>
        <v>CUST4675</v>
      </c>
      <c r="C344" s="14">
        <f>VLOOKUP(A344,WN!$A$2:$F$2001,2,false)</f>
        <v>45432</v>
      </c>
      <c r="D344" s="13">
        <f>SUMIFS(WN!$F$2:$F$2001,WN!$A$2:$A$2001,A344)</f>
        <v>200</v>
      </c>
      <c r="E344" s="13">
        <f t="shared" si="1"/>
        <v>26</v>
      </c>
      <c r="F344" s="13" t="str">
        <f>VLOOKUP(B344,'Overall Analysis'!$A$3:$I$160,9,false)</f>
        <v>Basic Customer</v>
      </c>
      <c r="G344" s="13"/>
      <c r="H344" s="13"/>
      <c r="I344" s="13"/>
      <c r="J344" s="13"/>
      <c r="K344" s="13"/>
      <c r="L344" s="13"/>
      <c r="M344" s="13"/>
      <c r="N344" s="13"/>
      <c r="O344" s="13"/>
      <c r="P344" s="13"/>
      <c r="Q344" s="13"/>
      <c r="R344" s="13"/>
      <c r="S344" s="13"/>
      <c r="T344" s="13"/>
      <c r="U344" s="13"/>
      <c r="V344" s="13"/>
      <c r="W344" s="13"/>
      <c r="X344" s="13"/>
      <c r="Y344" s="13"/>
      <c r="Z344" s="13"/>
    </row>
    <row r="345">
      <c r="A345" s="13" t="str">
        <f>IFERROR(__xludf.DUMMYFUNCTION("""COMPUTED_VALUE"""),"ORDER1657")</f>
        <v>ORDER1657</v>
      </c>
      <c r="B345" s="13" t="str">
        <f>VLOOKUP(A345,WN!$A$2:$C$2001,3,false)</f>
        <v>CUST2832</v>
      </c>
      <c r="C345" s="14">
        <f>VLOOKUP(A345,WN!$A$2:$F$2001,2,false)</f>
        <v>45432</v>
      </c>
      <c r="D345" s="13">
        <f>SUMIFS(WN!$F$2:$F$2001,WN!$A$2:$A$2001,A345)</f>
        <v>65</v>
      </c>
      <c r="E345" s="13">
        <f t="shared" si="1"/>
        <v>26</v>
      </c>
      <c r="F345" s="13" t="str">
        <f>VLOOKUP(B345,'Overall Analysis'!$A$3:$I$160,9,false)</f>
        <v>Basic Customer</v>
      </c>
      <c r="G345" s="13"/>
      <c r="H345" s="13"/>
      <c r="I345" s="13"/>
      <c r="J345" s="13"/>
      <c r="K345" s="13"/>
      <c r="L345" s="13"/>
      <c r="M345" s="13"/>
      <c r="N345" s="13"/>
      <c r="O345" s="13"/>
      <c r="P345" s="13"/>
      <c r="Q345" s="13"/>
      <c r="R345" s="13"/>
      <c r="S345" s="13"/>
      <c r="T345" s="13"/>
      <c r="U345" s="13"/>
      <c r="V345" s="13"/>
      <c r="W345" s="13"/>
      <c r="X345" s="13"/>
      <c r="Y345" s="13"/>
      <c r="Z345" s="13"/>
    </row>
    <row r="346">
      <c r="A346" s="13" t="str">
        <f>IFERROR(__xludf.DUMMYFUNCTION("""COMPUTED_VALUE"""),"ORDER1656")</f>
        <v>ORDER1656</v>
      </c>
      <c r="B346" s="13" t="str">
        <f>VLOOKUP(A346,WN!$A$2:$C$2001,3,false)</f>
        <v>CUST8909</v>
      </c>
      <c r="C346" s="14">
        <f>VLOOKUP(A346,WN!$A$2:$F$2001,2,false)</f>
        <v>45432</v>
      </c>
      <c r="D346" s="13">
        <f>SUMIFS(WN!$F$2:$F$2001,WN!$A$2:$A$2001,A346)</f>
        <v>92.5</v>
      </c>
      <c r="E346" s="13">
        <f t="shared" si="1"/>
        <v>26</v>
      </c>
      <c r="F346" s="13" t="str">
        <f>VLOOKUP(B346,'Overall Analysis'!$A$3:$I$160,9,false)</f>
        <v>Basic Customer</v>
      </c>
      <c r="G346" s="13"/>
      <c r="H346" s="13"/>
      <c r="I346" s="13"/>
      <c r="J346" s="13"/>
      <c r="K346" s="13"/>
      <c r="L346" s="13"/>
      <c r="M346" s="13"/>
      <c r="N346" s="13"/>
      <c r="O346" s="13"/>
      <c r="P346" s="13"/>
      <c r="Q346" s="13"/>
      <c r="R346" s="13"/>
      <c r="S346" s="13"/>
      <c r="T346" s="13"/>
      <c r="U346" s="13"/>
      <c r="V346" s="13"/>
      <c r="W346" s="13"/>
      <c r="X346" s="13"/>
      <c r="Y346" s="13"/>
      <c r="Z346" s="13"/>
    </row>
    <row r="347">
      <c r="A347" s="13" t="str">
        <f>IFERROR(__xludf.DUMMYFUNCTION("""COMPUTED_VALUE"""),"ORDER1655")</f>
        <v>ORDER1655</v>
      </c>
      <c r="B347" s="13" t="str">
        <f>VLOOKUP(A347,WN!$A$2:$C$2001,3,false)</f>
        <v>CUST2124</v>
      </c>
      <c r="C347" s="14">
        <f>VLOOKUP(A347,WN!$A$2:$F$2001,2,false)</f>
        <v>45432</v>
      </c>
      <c r="D347" s="13">
        <f>SUMIFS(WN!$F$2:$F$2001,WN!$A$2:$A$2001,A347)</f>
        <v>245</v>
      </c>
      <c r="E347" s="13">
        <f t="shared" si="1"/>
        <v>26</v>
      </c>
      <c r="F347" s="13" t="str">
        <f>VLOOKUP(B347,'Overall Analysis'!$A$3:$I$160,9,false)</f>
        <v>Basic Customer</v>
      </c>
      <c r="G347" s="13"/>
      <c r="H347" s="13"/>
      <c r="I347" s="13"/>
      <c r="J347" s="13"/>
      <c r="K347" s="13"/>
      <c r="L347" s="13"/>
      <c r="M347" s="13"/>
      <c r="N347" s="13"/>
      <c r="O347" s="13"/>
      <c r="P347" s="13"/>
      <c r="Q347" s="13"/>
      <c r="R347" s="13"/>
      <c r="S347" s="13"/>
      <c r="T347" s="13"/>
      <c r="U347" s="13"/>
      <c r="V347" s="13"/>
      <c r="W347" s="13"/>
      <c r="X347" s="13"/>
      <c r="Y347" s="13"/>
      <c r="Z347" s="13"/>
    </row>
    <row r="348">
      <c r="A348" s="13" t="str">
        <f>IFERROR(__xludf.DUMMYFUNCTION("""COMPUTED_VALUE"""),"ORDER1654")</f>
        <v>ORDER1654</v>
      </c>
      <c r="B348" s="13" t="str">
        <f>VLOOKUP(A348,WN!$A$2:$C$2001,3,false)</f>
        <v>CUST2970</v>
      </c>
      <c r="C348" s="14">
        <f>VLOOKUP(A348,WN!$A$2:$F$2001,2,false)</f>
        <v>45432</v>
      </c>
      <c r="D348" s="13">
        <f>SUMIFS(WN!$F$2:$F$2001,WN!$A$2:$A$2001,A348)</f>
        <v>97.5</v>
      </c>
      <c r="E348" s="13">
        <f t="shared" si="1"/>
        <v>26</v>
      </c>
      <c r="F348" s="13" t="str">
        <f>VLOOKUP(B348,'Overall Analysis'!$A$3:$I$160,9,false)</f>
        <v>Platinum Customer</v>
      </c>
      <c r="G348" s="13"/>
      <c r="H348" s="13"/>
      <c r="I348" s="13"/>
      <c r="J348" s="13"/>
      <c r="K348" s="13"/>
      <c r="L348" s="13"/>
      <c r="M348" s="13"/>
      <c r="N348" s="13"/>
      <c r="O348" s="13"/>
      <c r="P348" s="13"/>
      <c r="Q348" s="13"/>
      <c r="R348" s="13"/>
      <c r="S348" s="13"/>
      <c r="T348" s="13"/>
      <c r="U348" s="13"/>
      <c r="V348" s="13"/>
      <c r="W348" s="13"/>
      <c r="X348" s="13"/>
      <c r="Y348" s="13"/>
      <c r="Z348" s="13"/>
    </row>
    <row r="349">
      <c r="A349" s="13" t="str">
        <f>IFERROR(__xludf.DUMMYFUNCTION("""COMPUTED_VALUE"""),"ORDER1653")</f>
        <v>ORDER1653</v>
      </c>
      <c r="B349" s="13" t="str">
        <f>VLOOKUP(A349,WN!$A$2:$C$2001,3,false)</f>
        <v>CUST8317</v>
      </c>
      <c r="C349" s="14">
        <f>VLOOKUP(A349,WN!$A$2:$F$2001,2,false)</f>
        <v>45432</v>
      </c>
      <c r="D349" s="13">
        <f>SUMIFS(WN!$F$2:$F$2001,WN!$A$2:$A$2001,A349)</f>
        <v>105</v>
      </c>
      <c r="E349" s="13">
        <f t="shared" si="1"/>
        <v>26</v>
      </c>
      <c r="F349" s="13" t="str">
        <f>VLOOKUP(B349,'Overall Analysis'!$A$3:$I$160,9,false)</f>
        <v>Basic Customer</v>
      </c>
      <c r="G349" s="13"/>
      <c r="H349" s="13"/>
      <c r="I349" s="13"/>
      <c r="J349" s="13"/>
      <c r="K349" s="13"/>
      <c r="L349" s="13"/>
      <c r="M349" s="13"/>
      <c r="N349" s="13"/>
      <c r="O349" s="13"/>
      <c r="P349" s="13"/>
      <c r="Q349" s="13"/>
      <c r="R349" s="13"/>
      <c r="S349" s="13"/>
      <c r="T349" s="13"/>
      <c r="U349" s="13"/>
      <c r="V349" s="13"/>
      <c r="W349" s="13"/>
      <c r="X349" s="13"/>
      <c r="Y349" s="13"/>
      <c r="Z349" s="13"/>
    </row>
    <row r="350">
      <c r="A350" s="13" t="str">
        <f>IFERROR(__xludf.DUMMYFUNCTION("""COMPUTED_VALUE"""),"ORDER1652")</f>
        <v>ORDER1652</v>
      </c>
      <c r="B350" s="13" t="str">
        <f>VLOOKUP(A350,WN!$A$2:$C$2001,3,false)</f>
        <v>CUST8836</v>
      </c>
      <c r="C350" s="14">
        <f>VLOOKUP(A350,WN!$A$2:$F$2001,2,false)</f>
        <v>45432</v>
      </c>
      <c r="D350" s="13">
        <f>SUMIFS(WN!$F$2:$F$2001,WN!$A$2:$A$2001,A350)</f>
        <v>70</v>
      </c>
      <c r="E350" s="13">
        <f t="shared" si="1"/>
        <v>26</v>
      </c>
      <c r="F350" s="13" t="str">
        <f>VLOOKUP(B350,'Overall Analysis'!$A$3:$I$160,9,false)</f>
        <v>Basic Customer</v>
      </c>
      <c r="G350" s="13"/>
      <c r="H350" s="13"/>
      <c r="I350" s="13"/>
      <c r="J350" s="13"/>
      <c r="K350" s="13"/>
      <c r="L350" s="13"/>
      <c r="M350" s="13"/>
      <c r="N350" s="13"/>
      <c r="O350" s="13"/>
      <c r="P350" s="13"/>
      <c r="Q350" s="13"/>
      <c r="R350" s="13"/>
      <c r="S350" s="13"/>
      <c r="T350" s="13"/>
      <c r="U350" s="13"/>
      <c r="V350" s="13"/>
      <c r="W350" s="13"/>
      <c r="X350" s="13"/>
      <c r="Y350" s="13"/>
      <c r="Z350" s="13"/>
    </row>
    <row r="351">
      <c r="A351" s="13" t="str">
        <f>IFERROR(__xludf.DUMMYFUNCTION("""COMPUTED_VALUE"""),"ORDER1651")</f>
        <v>ORDER1651</v>
      </c>
      <c r="B351" s="13" t="str">
        <f>VLOOKUP(A351,WN!$A$2:$C$2001,3,false)</f>
        <v>CUST8909</v>
      </c>
      <c r="C351" s="14">
        <f>VLOOKUP(A351,WN!$A$2:$F$2001,2,false)</f>
        <v>45432</v>
      </c>
      <c r="D351" s="13">
        <f>SUMIFS(WN!$F$2:$F$2001,WN!$A$2:$A$2001,A351)</f>
        <v>140</v>
      </c>
      <c r="E351" s="13">
        <f t="shared" si="1"/>
        <v>26</v>
      </c>
      <c r="F351" s="13" t="str">
        <f>VLOOKUP(B351,'Overall Analysis'!$A$3:$I$160,9,false)</f>
        <v>Basic Customer</v>
      </c>
      <c r="G351" s="13"/>
      <c r="H351" s="13"/>
      <c r="I351" s="13"/>
      <c r="J351" s="13"/>
      <c r="K351" s="13"/>
      <c r="L351" s="13"/>
      <c r="M351" s="13"/>
      <c r="N351" s="13"/>
      <c r="O351" s="13"/>
      <c r="P351" s="13"/>
      <c r="Q351" s="13"/>
      <c r="R351" s="13"/>
      <c r="S351" s="13"/>
      <c r="T351" s="13"/>
      <c r="U351" s="13"/>
      <c r="V351" s="13"/>
      <c r="W351" s="13"/>
      <c r="X351" s="13"/>
      <c r="Y351" s="13"/>
      <c r="Z351" s="13"/>
    </row>
    <row r="352">
      <c r="A352" s="13" t="str">
        <f>IFERROR(__xludf.DUMMYFUNCTION("""COMPUTED_VALUE"""),"ORDER1650")</f>
        <v>ORDER1650</v>
      </c>
      <c r="B352" s="13" t="str">
        <f>VLOOKUP(A352,WN!$A$2:$C$2001,3,false)</f>
        <v>CUST4485</v>
      </c>
      <c r="C352" s="14">
        <f>VLOOKUP(A352,WN!$A$2:$F$2001,2,false)</f>
        <v>45432</v>
      </c>
      <c r="D352" s="13">
        <f>SUMIFS(WN!$F$2:$F$2001,WN!$A$2:$A$2001,A352)</f>
        <v>140</v>
      </c>
      <c r="E352" s="13">
        <f t="shared" si="1"/>
        <v>26</v>
      </c>
      <c r="F352" s="13" t="str">
        <f>VLOOKUP(B352,'Overall Analysis'!$A$3:$I$160,9,false)</f>
        <v>Basic Customer</v>
      </c>
      <c r="G352" s="13"/>
      <c r="H352" s="13"/>
      <c r="I352" s="13"/>
      <c r="J352" s="13"/>
      <c r="K352" s="13"/>
      <c r="L352" s="13"/>
      <c r="M352" s="13"/>
      <c r="N352" s="13"/>
      <c r="O352" s="13"/>
      <c r="P352" s="13"/>
      <c r="Q352" s="13"/>
      <c r="R352" s="13"/>
      <c r="S352" s="13"/>
      <c r="T352" s="13"/>
      <c r="U352" s="13"/>
      <c r="V352" s="13"/>
      <c r="W352" s="13"/>
      <c r="X352" s="13"/>
      <c r="Y352" s="13"/>
      <c r="Z352" s="13"/>
    </row>
    <row r="353">
      <c r="A353" s="13" t="str">
        <f>IFERROR(__xludf.DUMMYFUNCTION("""COMPUTED_VALUE"""),"ORDER1649")</f>
        <v>ORDER1649</v>
      </c>
      <c r="B353" s="13" t="str">
        <f>VLOOKUP(A353,WN!$A$2:$C$2001,3,false)</f>
        <v>CUST4022</v>
      </c>
      <c r="C353" s="14">
        <f>VLOOKUP(A353,WN!$A$2:$F$2001,2,false)</f>
        <v>45432</v>
      </c>
      <c r="D353" s="13">
        <f>SUMIFS(WN!$F$2:$F$2001,WN!$A$2:$A$2001,A353)</f>
        <v>110</v>
      </c>
      <c r="E353" s="13">
        <f t="shared" si="1"/>
        <v>26</v>
      </c>
      <c r="F353" s="13" t="str">
        <f>VLOOKUP(B353,'Overall Analysis'!$A$3:$I$160,9,false)</f>
        <v>Basic Customer</v>
      </c>
      <c r="G353" s="13"/>
      <c r="H353" s="13"/>
      <c r="I353" s="13"/>
      <c r="J353" s="13"/>
      <c r="K353" s="13"/>
      <c r="L353" s="13"/>
      <c r="M353" s="13"/>
      <c r="N353" s="13"/>
      <c r="O353" s="13"/>
      <c r="P353" s="13"/>
      <c r="Q353" s="13"/>
      <c r="R353" s="13"/>
      <c r="S353" s="13"/>
      <c r="T353" s="13"/>
      <c r="U353" s="13"/>
      <c r="V353" s="13"/>
      <c r="W353" s="13"/>
      <c r="X353" s="13"/>
      <c r="Y353" s="13"/>
      <c r="Z353" s="13"/>
    </row>
    <row r="354">
      <c r="A354" s="13" t="str">
        <f>IFERROR(__xludf.DUMMYFUNCTION("""COMPUTED_VALUE"""),"ORDER1648")</f>
        <v>ORDER1648</v>
      </c>
      <c r="B354" s="13" t="str">
        <f>VLOOKUP(A354,WN!$A$2:$C$2001,3,false)</f>
        <v>CUST8369</v>
      </c>
      <c r="C354" s="14">
        <f>VLOOKUP(A354,WN!$A$2:$F$2001,2,false)</f>
        <v>45432</v>
      </c>
      <c r="D354" s="13">
        <f>SUMIFS(WN!$F$2:$F$2001,WN!$A$2:$A$2001,A354)</f>
        <v>275</v>
      </c>
      <c r="E354" s="13">
        <f t="shared" si="1"/>
        <v>26</v>
      </c>
      <c r="F354" s="13" t="str">
        <f>VLOOKUP(B354,'Overall Analysis'!$A$3:$I$160,9,false)</f>
        <v>Basic Customer</v>
      </c>
      <c r="G354" s="13"/>
      <c r="H354" s="13"/>
      <c r="I354" s="13"/>
      <c r="J354" s="13"/>
      <c r="K354" s="13"/>
      <c r="L354" s="13"/>
      <c r="M354" s="13"/>
      <c r="N354" s="13"/>
      <c r="O354" s="13"/>
      <c r="P354" s="13"/>
      <c r="Q354" s="13"/>
      <c r="R354" s="13"/>
      <c r="S354" s="13"/>
      <c r="T354" s="13"/>
      <c r="U354" s="13"/>
      <c r="V354" s="13"/>
      <c r="W354" s="13"/>
      <c r="X354" s="13"/>
      <c r="Y354" s="13"/>
      <c r="Z354" s="13"/>
    </row>
    <row r="355">
      <c r="A355" s="13" t="str">
        <f>IFERROR(__xludf.DUMMYFUNCTION("""COMPUTED_VALUE"""),"ORDER1647")</f>
        <v>ORDER1647</v>
      </c>
      <c r="B355" s="13" t="str">
        <f>VLOOKUP(A355,WN!$A$2:$C$2001,3,false)</f>
        <v>CUST7909</v>
      </c>
      <c r="C355" s="14">
        <f>VLOOKUP(A355,WN!$A$2:$F$2001,2,false)</f>
        <v>45431</v>
      </c>
      <c r="D355" s="13">
        <f>SUMIFS(WN!$F$2:$F$2001,WN!$A$2:$A$2001,A355)</f>
        <v>40</v>
      </c>
      <c r="E355" s="13">
        <f t="shared" si="1"/>
        <v>27</v>
      </c>
      <c r="F355" s="13" t="str">
        <f>VLOOKUP(B355,'Overall Analysis'!$A$3:$I$160,9,false)</f>
        <v>Basic Customer</v>
      </c>
      <c r="G355" s="13"/>
      <c r="H355" s="13"/>
      <c r="I355" s="13"/>
      <c r="J355" s="13"/>
      <c r="K355" s="13"/>
      <c r="L355" s="13"/>
      <c r="M355" s="13"/>
      <c r="N355" s="13"/>
      <c r="O355" s="13"/>
      <c r="P355" s="13"/>
      <c r="Q355" s="13"/>
      <c r="R355" s="13"/>
      <c r="S355" s="13"/>
      <c r="T355" s="13"/>
      <c r="U355" s="13"/>
      <c r="V355" s="13"/>
      <c r="W355" s="13"/>
      <c r="X355" s="13"/>
      <c r="Y355" s="13"/>
      <c r="Z355" s="13"/>
    </row>
    <row r="356">
      <c r="A356" s="13" t="str">
        <f>IFERROR(__xludf.DUMMYFUNCTION("""COMPUTED_VALUE"""),"ORDER1646")</f>
        <v>ORDER1646</v>
      </c>
      <c r="B356" s="13" t="str">
        <f>VLOOKUP(A356,WN!$A$2:$C$2001,3,false)</f>
        <v>CUST2624</v>
      </c>
      <c r="C356" s="14">
        <f>VLOOKUP(A356,WN!$A$2:$F$2001,2,false)</f>
        <v>45431</v>
      </c>
      <c r="D356" s="13">
        <f>SUMIFS(WN!$F$2:$F$2001,WN!$A$2:$A$2001,A356)</f>
        <v>92.5</v>
      </c>
      <c r="E356" s="13">
        <f t="shared" si="1"/>
        <v>27</v>
      </c>
      <c r="F356" s="13" t="str">
        <f>VLOOKUP(B356,'Overall Analysis'!$A$3:$I$160,9,false)</f>
        <v>Basic Customer</v>
      </c>
      <c r="G356" s="13"/>
      <c r="H356" s="13"/>
      <c r="I356" s="13"/>
      <c r="J356" s="13"/>
      <c r="K356" s="13"/>
      <c r="L356" s="13"/>
      <c r="M356" s="13"/>
      <c r="N356" s="13"/>
      <c r="O356" s="13"/>
      <c r="P356" s="13"/>
      <c r="Q356" s="13"/>
      <c r="R356" s="13"/>
      <c r="S356" s="13"/>
      <c r="T356" s="13"/>
      <c r="U356" s="13"/>
      <c r="V356" s="13"/>
      <c r="W356" s="13"/>
      <c r="X356" s="13"/>
      <c r="Y356" s="13"/>
      <c r="Z356" s="13"/>
    </row>
    <row r="357">
      <c r="A357" s="13" t="str">
        <f>IFERROR(__xludf.DUMMYFUNCTION("""COMPUTED_VALUE"""),"ORDER1645")</f>
        <v>ORDER1645</v>
      </c>
      <c r="B357" s="13" t="str">
        <f>VLOOKUP(A357,WN!$A$2:$C$2001,3,false)</f>
        <v>CUST4759</v>
      </c>
      <c r="C357" s="14">
        <f>VLOOKUP(A357,WN!$A$2:$F$2001,2,false)</f>
        <v>45431</v>
      </c>
      <c r="D357" s="13">
        <f>SUMIFS(WN!$F$2:$F$2001,WN!$A$2:$A$2001,A357)</f>
        <v>245</v>
      </c>
      <c r="E357" s="13">
        <f t="shared" si="1"/>
        <v>27</v>
      </c>
      <c r="F357" s="13" t="str">
        <f>VLOOKUP(B357,'Overall Analysis'!$A$3:$I$160,9,false)</f>
        <v>Platinum Customer</v>
      </c>
      <c r="G357" s="13"/>
      <c r="H357" s="13"/>
      <c r="I357" s="13"/>
      <c r="J357" s="13"/>
      <c r="K357" s="13"/>
      <c r="L357" s="13"/>
      <c r="M357" s="13"/>
      <c r="N357" s="13"/>
      <c r="O357" s="13"/>
      <c r="P357" s="13"/>
      <c r="Q357" s="13"/>
      <c r="R357" s="13"/>
      <c r="S357" s="13"/>
      <c r="T357" s="13"/>
      <c r="U357" s="13"/>
      <c r="V357" s="13"/>
      <c r="W357" s="13"/>
      <c r="X357" s="13"/>
      <c r="Y357" s="13"/>
      <c r="Z357" s="13"/>
    </row>
    <row r="358">
      <c r="A358" s="13" t="str">
        <f>IFERROR(__xludf.DUMMYFUNCTION("""COMPUTED_VALUE"""),"ORDER1644")</f>
        <v>ORDER1644</v>
      </c>
      <c r="B358" s="13" t="str">
        <f>VLOOKUP(A358,WN!$A$2:$C$2001,3,false)</f>
        <v>CUST2124</v>
      </c>
      <c r="C358" s="14">
        <f>VLOOKUP(A358,WN!$A$2:$F$2001,2,false)</f>
        <v>45431</v>
      </c>
      <c r="D358" s="13">
        <f>SUMIFS(WN!$F$2:$F$2001,WN!$A$2:$A$2001,A358)</f>
        <v>172.5</v>
      </c>
      <c r="E358" s="13">
        <f t="shared" si="1"/>
        <v>27</v>
      </c>
      <c r="F358" s="13" t="str">
        <f>VLOOKUP(B358,'Overall Analysis'!$A$3:$I$160,9,false)</f>
        <v>Basic Customer</v>
      </c>
      <c r="G358" s="13"/>
      <c r="H358" s="13"/>
      <c r="I358" s="13"/>
      <c r="J358" s="13"/>
      <c r="K358" s="13"/>
      <c r="L358" s="13"/>
      <c r="M358" s="13"/>
      <c r="N358" s="13"/>
      <c r="O358" s="13"/>
      <c r="P358" s="13"/>
      <c r="Q358" s="13"/>
      <c r="R358" s="13"/>
      <c r="S358" s="13"/>
      <c r="T358" s="13"/>
      <c r="U358" s="13"/>
      <c r="V358" s="13"/>
      <c r="W358" s="13"/>
      <c r="X358" s="13"/>
      <c r="Y358" s="13"/>
      <c r="Z358" s="13"/>
    </row>
    <row r="359">
      <c r="A359" s="13" t="str">
        <f>IFERROR(__xludf.DUMMYFUNCTION("""COMPUTED_VALUE"""),"ORDER1643")</f>
        <v>ORDER1643</v>
      </c>
      <c r="B359" s="13" t="str">
        <f>VLOOKUP(A359,WN!$A$2:$C$2001,3,false)</f>
        <v>CUST2679</v>
      </c>
      <c r="C359" s="14">
        <f>VLOOKUP(A359,WN!$A$2:$F$2001,2,false)</f>
        <v>45431</v>
      </c>
      <c r="D359" s="13">
        <f>SUMIFS(WN!$F$2:$F$2001,WN!$A$2:$A$2001,A359)</f>
        <v>150</v>
      </c>
      <c r="E359" s="13">
        <f t="shared" si="1"/>
        <v>27</v>
      </c>
      <c r="F359" s="13" t="str">
        <f>VLOOKUP(B359,'Overall Analysis'!$A$3:$I$160,9,false)</f>
        <v>Basic Customer</v>
      </c>
      <c r="G359" s="13"/>
      <c r="H359" s="13"/>
      <c r="I359" s="13"/>
      <c r="J359" s="13"/>
      <c r="K359" s="13"/>
      <c r="L359" s="13"/>
      <c r="M359" s="13"/>
      <c r="N359" s="13"/>
      <c r="O359" s="13"/>
      <c r="P359" s="13"/>
      <c r="Q359" s="13"/>
      <c r="R359" s="13"/>
      <c r="S359" s="13"/>
      <c r="T359" s="13"/>
      <c r="U359" s="13"/>
      <c r="V359" s="13"/>
      <c r="W359" s="13"/>
      <c r="X359" s="13"/>
      <c r="Y359" s="13"/>
      <c r="Z359" s="13"/>
    </row>
    <row r="360">
      <c r="A360" s="13" t="str">
        <f>IFERROR(__xludf.DUMMYFUNCTION("""COMPUTED_VALUE"""),"ORDER1642")</f>
        <v>ORDER1642</v>
      </c>
      <c r="B360" s="13" t="str">
        <f>VLOOKUP(A360,WN!$A$2:$C$2001,3,false)</f>
        <v>CUST8225</v>
      </c>
      <c r="C360" s="14">
        <f>VLOOKUP(A360,WN!$A$2:$F$2001,2,false)</f>
        <v>45431</v>
      </c>
      <c r="D360" s="13">
        <f>SUMIFS(WN!$F$2:$F$2001,WN!$A$2:$A$2001,A360)</f>
        <v>90</v>
      </c>
      <c r="E360" s="13">
        <f t="shared" si="1"/>
        <v>27</v>
      </c>
      <c r="F360" s="13" t="str">
        <f>VLOOKUP(B360,'Overall Analysis'!$A$3:$I$160,9,false)</f>
        <v>Basic Customer</v>
      </c>
      <c r="G360" s="13"/>
      <c r="H360" s="13"/>
      <c r="I360" s="13"/>
      <c r="J360" s="13"/>
      <c r="K360" s="13"/>
      <c r="L360" s="13"/>
      <c r="M360" s="13"/>
      <c r="N360" s="13"/>
      <c r="O360" s="13"/>
      <c r="P360" s="13"/>
      <c r="Q360" s="13"/>
      <c r="R360" s="13"/>
      <c r="S360" s="13"/>
      <c r="T360" s="13"/>
      <c r="U360" s="13"/>
      <c r="V360" s="13"/>
      <c r="W360" s="13"/>
      <c r="X360" s="13"/>
      <c r="Y360" s="13"/>
      <c r="Z360" s="13"/>
    </row>
    <row r="361">
      <c r="A361" s="13" t="str">
        <f>IFERROR(__xludf.DUMMYFUNCTION("""COMPUTED_VALUE"""),"ORDER1641")</f>
        <v>ORDER1641</v>
      </c>
      <c r="B361" s="13" t="str">
        <f>VLOOKUP(A361,WN!$A$2:$C$2001,3,false)</f>
        <v>CUST4912</v>
      </c>
      <c r="C361" s="14">
        <f>VLOOKUP(A361,WN!$A$2:$F$2001,2,false)</f>
        <v>45431</v>
      </c>
      <c r="D361" s="13">
        <f>SUMIFS(WN!$F$2:$F$2001,WN!$A$2:$A$2001,A361)</f>
        <v>140</v>
      </c>
      <c r="E361" s="13">
        <f t="shared" si="1"/>
        <v>27</v>
      </c>
      <c r="F361" s="13" t="str">
        <f>VLOOKUP(B361,'Overall Analysis'!$A$3:$I$160,9,false)</f>
        <v>Basic Customer</v>
      </c>
      <c r="G361" s="13"/>
      <c r="H361" s="13"/>
      <c r="I361" s="13"/>
      <c r="J361" s="13"/>
      <c r="K361" s="13"/>
      <c r="L361" s="13"/>
      <c r="M361" s="13"/>
      <c r="N361" s="13"/>
      <c r="O361" s="13"/>
      <c r="P361" s="13"/>
      <c r="Q361" s="13"/>
      <c r="R361" s="13"/>
      <c r="S361" s="13"/>
      <c r="T361" s="13"/>
      <c r="U361" s="13"/>
      <c r="V361" s="13"/>
      <c r="W361" s="13"/>
      <c r="X361" s="13"/>
      <c r="Y361" s="13"/>
      <c r="Z361" s="13"/>
    </row>
    <row r="362">
      <c r="A362" s="13" t="str">
        <f>IFERROR(__xludf.DUMMYFUNCTION("""COMPUTED_VALUE"""),"ORDER1640")</f>
        <v>ORDER1640</v>
      </c>
      <c r="B362" s="13" t="str">
        <f>VLOOKUP(A362,WN!$A$2:$C$2001,3,false)</f>
        <v>CUST9482</v>
      </c>
      <c r="C362" s="14">
        <f>VLOOKUP(A362,WN!$A$2:$F$2001,2,false)</f>
        <v>45431</v>
      </c>
      <c r="D362" s="13">
        <f>SUMIFS(WN!$F$2:$F$2001,WN!$A$2:$A$2001,A362)</f>
        <v>80</v>
      </c>
      <c r="E362" s="13">
        <f t="shared" si="1"/>
        <v>27</v>
      </c>
      <c r="F362" s="13" t="str">
        <f>VLOOKUP(B362,'Overall Analysis'!$A$3:$I$160,9,false)</f>
        <v>Basic Customer</v>
      </c>
      <c r="G362" s="13"/>
      <c r="H362" s="13"/>
      <c r="I362" s="13"/>
      <c r="J362" s="13"/>
      <c r="K362" s="13"/>
      <c r="L362" s="13"/>
      <c r="M362" s="13"/>
      <c r="N362" s="13"/>
      <c r="O362" s="13"/>
      <c r="P362" s="13"/>
      <c r="Q362" s="13"/>
      <c r="R362" s="13"/>
      <c r="S362" s="13"/>
      <c r="T362" s="13"/>
      <c r="U362" s="13"/>
      <c r="V362" s="13"/>
      <c r="W362" s="13"/>
      <c r="X362" s="13"/>
      <c r="Y362" s="13"/>
      <c r="Z362" s="13"/>
    </row>
    <row r="363">
      <c r="A363" s="13" t="str">
        <f>IFERROR(__xludf.DUMMYFUNCTION("""COMPUTED_VALUE"""),"ORDER1639")</f>
        <v>ORDER1639</v>
      </c>
      <c r="B363" s="13" t="str">
        <f>VLOOKUP(A363,WN!$A$2:$C$2001,3,false)</f>
        <v>CUST6869</v>
      </c>
      <c r="C363" s="14">
        <f>VLOOKUP(A363,WN!$A$2:$F$2001,2,false)</f>
        <v>45431</v>
      </c>
      <c r="D363" s="13">
        <f>SUMIFS(WN!$F$2:$F$2001,WN!$A$2:$A$2001,A363)</f>
        <v>140</v>
      </c>
      <c r="E363" s="13">
        <f t="shared" si="1"/>
        <v>27</v>
      </c>
      <c r="F363" s="13" t="str">
        <f>VLOOKUP(B363,'Overall Analysis'!$A$3:$I$160,9,false)</f>
        <v>Basic Customer</v>
      </c>
      <c r="G363" s="13"/>
      <c r="H363" s="13"/>
      <c r="I363" s="13"/>
      <c r="J363" s="13"/>
      <c r="K363" s="13"/>
      <c r="L363" s="13"/>
      <c r="M363" s="13"/>
      <c r="N363" s="13"/>
      <c r="O363" s="13"/>
      <c r="P363" s="13"/>
      <c r="Q363" s="13"/>
      <c r="R363" s="13"/>
      <c r="S363" s="13"/>
      <c r="T363" s="13"/>
      <c r="U363" s="13"/>
      <c r="V363" s="13"/>
      <c r="W363" s="13"/>
      <c r="X363" s="13"/>
      <c r="Y363" s="13"/>
      <c r="Z363" s="13"/>
    </row>
    <row r="364">
      <c r="A364" s="13" t="str">
        <f>IFERROR(__xludf.DUMMYFUNCTION("""COMPUTED_VALUE"""),"ORDER1638")</f>
        <v>ORDER1638</v>
      </c>
      <c r="B364" s="13" t="str">
        <f>VLOOKUP(A364,WN!$A$2:$C$2001,3,false)</f>
        <v>CUST6549</v>
      </c>
      <c r="C364" s="14">
        <f>VLOOKUP(A364,WN!$A$2:$F$2001,2,false)</f>
        <v>45431</v>
      </c>
      <c r="D364" s="13">
        <f>SUMIFS(WN!$F$2:$F$2001,WN!$A$2:$A$2001,A364)</f>
        <v>200</v>
      </c>
      <c r="E364" s="13">
        <f t="shared" si="1"/>
        <v>27</v>
      </c>
      <c r="F364" s="13" t="str">
        <f>VLOOKUP(B364,'Overall Analysis'!$A$3:$I$160,9,false)</f>
        <v>Basic Customer</v>
      </c>
      <c r="G364" s="13"/>
      <c r="H364" s="13"/>
      <c r="I364" s="13"/>
      <c r="J364" s="13"/>
      <c r="K364" s="13"/>
      <c r="L364" s="13"/>
      <c r="M364" s="13"/>
      <c r="N364" s="13"/>
      <c r="O364" s="13"/>
      <c r="P364" s="13"/>
      <c r="Q364" s="13"/>
      <c r="R364" s="13"/>
      <c r="S364" s="13"/>
      <c r="T364" s="13"/>
      <c r="U364" s="13"/>
      <c r="V364" s="13"/>
      <c r="W364" s="13"/>
      <c r="X364" s="13"/>
      <c r="Y364" s="13"/>
      <c r="Z364" s="13"/>
    </row>
    <row r="365">
      <c r="A365" s="13" t="str">
        <f>IFERROR(__xludf.DUMMYFUNCTION("""COMPUTED_VALUE"""),"ORDER1637")</f>
        <v>ORDER1637</v>
      </c>
      <c r="B365" s="13" t="str">
        <f>VLOOKUP(A365,WN!$A$2:$C$2001,3,false)</f>
        <v>CUST3384</v>
      </c>
      <c r="C365" s="14">
        <f>VLOOKUP(A365,WN!$A$2:$F$2001,2,false)</f>
        <v>45431</v>
      </c>
      <c r="D365" s="13">
        <f>SUMIFS(WN!$F$2:$F$2001,WN!$A$2:$A$2001,A365)</f>
        <v>40</v>
      </c>
      <c r="E365" s="13">
        <f t="shared" si="1"/>
        <v>27</v>
      </c>
      <c r="F365" s="13" t="str">
        <f>VLOOKUP(B365,'Overall Analysis'!$A$3:$I$160,9,false)</f>
        <v>Basic Customer</v>
      </c>
      <c r="G365" s="13"/>
      <c r="H365" s="13"/>
      <c r="I365" s="13"/>
      <c r="J365" s="13"/>
      <c r="K365" s="13"/>
      <c r="L365" s="13"/>
      <c r="M365" s="13"/>
      <c r="N365" s="13"/>
      <c r="O365" s="13"/>
      <c r="P365" s="13"/>
      <c r="Q365" s="13"/>
      <c r="R365" s="13"/>
      <c r="S365" s="13"/>
      <c r="T365" s="13"/>
      <c r="U365" s="13"/>
      <c r="V365" s="13"/>
      <c r="W365" s="13"/>
      <c r="X365" s="13"/>
      <c r="Y365" s="13"/>
      <c r="Z365" s="13"/>
    </row>
    <row r="366">
      <c r="A366" s="13" t="str">
        <f>IFERROR(__xludf.DUMMYFUNCTION("""COMPUTED_VALUE"""),"ORDER1636")</f>
        <v>ORDER1636</v>
      </c>
      <c r="B366" s="13" t="str">
        <f>VLOOKUP(A366,WN!$A$2:$C$2001,3,false)</f>
        <v>CUST2658</v>
      </c>
      <c r="C366" s="14">
        <f>VLOOKUP(A366,WN!$A$2:$F$2001,2,false)</f>
        <v>45431</v>
      </c>
      <c r="D366" s="13">
        <f>SUMIFS(WN!$F$2:$F$2001,WN!$A$2:$A$2001,A366)</f>
        <v>52.5</v>
      </c>
      <c r="E366" s="13">
        <f t="shared" si="1"/>
        <v>27</v>
      </c>
      <c r="F366" s="13" t="str">
        <f>VLOOKUP(B366,'Overall Analysis'!$A$3:$I$160,9,false)</f>
        <v>Basic Customer</v>
      </c>
      <c r="G366" s="13"/>
      <c r="H366" s="13"/>
      <c r="I366" s="13"/>
      <c r="J366" s="13"/>
      <c r="K366" s="13"/>
      <c r="L366" s="13"/>
      <c r="M366" s="13"/>
      <c r="N366" s="13"/>
      <c r="O366" s="13"/>
      <c r="P366" s="13"/>
      <c r="Q366" s="13"/>
      <c r="R366" s="13"/>
      <c r="S366" s="13"/>
      <c r="T366" s="13"/>
      <c r="U366" s="13"/>
      <c r="V366" s="13"/>
      <c r="W366" s="13"/>
      <c r="X366" s="13"/>
      <c r="Y366" s="13"/>
      <c r="Z366" s="13"/>
    </row>
    <row r="367">
      <c r="A367" s="13" t="str">
        <f>IFERROR(__xludf.DUMMYFUNCTION("""COMPUTED_VALUE"""),"ORDER1635")</f>
        <v>ORDER1635</v>
      </c>
      <c r="B367" s="13" t="str">
        <f>VLOOKUP(A367,WN!$A$2:$C$2001,3,false)</f>
        <v>CUST4675</v>
      </c>
      <c r="C367" s="14">
        <f>VLOOKUP(A367,WN!$A$2:$F$2001,2,false)</f>
        <v>45431</v>
      </c>
      <c r="D367" s="13">
        <f>SUMIFS(WN!$F$2:$F$2001,WN!$A$2:$A$2001,A367)</f>
        <v>185</v>
      </c>
      <c r="E367" s="13">
        <f t="shared" si="1"/>
        <v>27</v>
      </c>
      <c r="F367" s="13" t="str">
        <f>VLOOKUP(B367,'Overall Analysis'!$A$3:$I$160,9,false)</f>
        <v>Basic Customer</v>
      </c>
      <c r="G367" s="13"/>
      <c r="H367" s="13"/>
      <c r="I367" s="13"/>
      <c r="J367" s="13"/>
      <c r="K367" s="13"/>
      <c r="L367" s="13"/>
      <c r="M367" s="13"/>
      <c r="N367" s="13"/>
      <c r="O367" s="13"/>
      <c r="P367" s="13"/>
      <c r="Q367" s="13"/>
      <c r="R367" s="13"/>
      <c r="S367" s="13"/>
      <c r="T367" s="13"/>
      <c r="U367" s="13"/>
      <c r="V367" s="13"/>
      <c r="W367" s="13"/>
      <c r="X367" s="13"/>
      <c r="Y367" s="13"/>
      <c r="Z367" s="13"/>
    </row>
    <row r="368">
      <c r="A368" s="13" t="str">
        <f>IFERROR(__xludf.DUMMYFUNCTION("""COMPUTED_VALUE"""),"ORDER1634")</f>
        <v>ORDER1634</v>
      </c>
      <c r="B368" s="13" t="str">
        <f>VLOOKUP(A368,WN!$A$2:$C$2001,3,false)</f>
        <v>CUST6570</v>
      </c>
      <c r="C368" s="14">
        <f>VLOOKUP(A368,WN!$A$2:$F$2001,2,false)</f>
        <v>45431</v>
      </c>
      <c r="D368" s="13">
        <f>SUMIFS(WN!$F$2:$F$2001,WN!$A$2:$A$2001,A368)</f>
        <v>97.5</v>
      </c>
      <c r="E368" s="13">
        <f t="shared" si="1"/>
        <v>27</v>
      </c>
      <c r="F368" s="13" t="str">
        <f>VLOOKUP(B368,'Overall Analysis'!$A$3:$I$160,9,false)</f>
        <v>Basic Customer</v>
      </c>
      <c r="G368" s="13"/>
      <c r="H368" s="13"/>
      <c r="I368" s="13"/>
      <c r="J368" s="13"/>
      <c r="K368" s="13"/>
      <c r="L368" s="13"/>
      <c r="M368" s="13"/>
      <c r="N368" s="13"/>
      <c r="O368" s="13"/>
      <c r="P368" s="13"/>
      <c r="Q368" s="13"/>
      <c r="R368" s="13"/>
      <c r="S368" s="13"/>
      <c r="T368" s="13"/>
      <c r="U368" s="13"/>
      <c r="V368" s="13"/>
      <c r="W368" s="13"/>
      <c r="X368" s="13"/>
      <c r="Y368" s="13"/>
      <c r="Z368" s="13"/>
    </row>
    <row r="369">
      <c r="A369" s="13" t="str">
        <f>IFERROR(__xludf.DUMMYFUNCTION("""COMPUTED_VALUE"""),"ORDER1633")</f>
        <v>ORDER1633</v>
      </c>
      <c r="B369" s="13" t="str">
        <f>VLOOKUP(A369,WN!$A$2:$C$2001,3,false)</f>
        <v>CUST3954</v>
      </c>
      <c r="C369" s="14">
        <f>VLOOKUP(A369,WN!$A$2:$F$2001,2,false)</f>
        <v>45431</v>
      </c>
      <c r="D369" s="13">
        <f>SUMIFS(WN!$F$2:$F$2001,WN!$A$2:$A$2001,A369)</f>
        <v>165</v>
      </c>
      <c r="E369" s="13">
        <f t="shared" si="1"/>
        <v>27</v>
      </c>
      <c r="F369" s="13" t="str">
        <f>VLOOKUP(B369,'Overall Analysis'!$A$3:$I$160,9,false)</f>
        <v>Basic Customer</v>
      </c>
      <c r="G369" s="13"/>
      <c r="H369" s="13"/>
      <c r="I369" s="13"/>
      <c r="J369" s="13"/>
      <c r="K369" s="13"/>
      <c r="L369" s="13"/>
      <c r="M369" s="13"/>
      <c r="N369" s="13"/>
      <c r="O369" s="13"/>
      <c r="P369" s="13"/>
      <c r="Q369" s="13"/>
      <c r="R369" s="13"/>
      <c r="S369" s="13"/>
      <c r="T369" s="13"/>
      <c r="U369" s="13"/>
      <c r="V369" s="13"/>
      <c r="W369" s="13"/>
      <c r="X369" s="13"/>
      <c r="Y369" s="13"/>
      <c r="Z369" s="13"/>
    </row>
    <row r="370">
      <c r="A370" s="13" t="str">
        <f>IFERROR(__xludf.DUMMYFUNCTION("""COMPUTED_VALUE"""),"ORDER1632")</f>
        <v>ORDER1632</v>
      </c>
      <c r="B370" s="13" t="str">
        <f>VLOOKUP(A370,WN!$A$2:$C$2001,3,false)</f>
        <v>CUST7334</v>
      </c>
      <c r="C370" s="14">
        <f>VLOOKUP(A370,WN!$A$2:$F$2001,2,false)</f>
        <v>45431</v>
      </c>
      <c r="D370" s="13">
        <f>SUMIFS(WN!$F$2:$F$2001,WN!$A$2:$A$2001,A370)</f>
        <v>120</v>
      </c>
      <c r="E370" s="13">
        <f t="shared" si="1"/>
        <v>27</v>
      </c>
      <c r="F370" s="13" t="str">
        <f>VLOOKUP(B370,'Overall Analysis'!$A$3:$I$160,9,false)</f>
        <v>Basic Customer</v>
      </c>
      <c r="G370" s="13"/>
      <c r="H370" s="13"/>
      <c r="I370" s="13"/>
      <c r="J370" s="13"/>
      <c r="K370" s="13"/>
      <c r="L370" s="13"/>
      <c r="M370" s="13"/>
      <c r="N370" s="13"/>
      <c r="O370" s="13"/>
      <c r="P370" s="13"/>
      <c r="Q370" s="13"/>
      <c r="R370" s="13"/>
      <c r="S370" s="13"/>
      <c r="T370" s="13"/>
      <c r="U370" s="13"/>
      <c r="V370" s="13"/>
      <c r="W370" s="13"/>
      <c r="X370" s="13"/>
      <c r="Y370" s="13"/>
      <c r="Z370" s="13"/>
    </row>
    <row r="371">
      <c r="A371" s="13" t="str">
        <f>IFERROR(__xludf.DUMMYFUNCTION("""COMPUTED_VALUE"""),"ORDER1631")</f>
        <v>ORDER1631</v>
      </c>
      <c r="B371" s="13" t="str">
        <f>VLOOKUP(A371,WN!$A$2:$C$2001,3,false)</f>
        <v>CUST3153</v>
      </c>
      <c r="C371" s="14">
        <f>VLOOKUP(A371,WN!$A$2:$F$2001,2,false)</f>
        <v>45431</v>
      </c>
      <c r="D371" s="13">
        <f>SUMIFS(WN!$F$2:$F$2001,WN!$A$2:$A$2001,A371)</f>
        <v>140</v>
      </c>
      <c r="E371" s="13">
        <f t="shared" si="1"/>
        <v>27</v>
      </c>
      <c r="F371" s="13" t="str">
        <f>VLOOKUP(B371,'Overall Analysis'!$A$3:$I$160,9,false)</f>
        <v>Basic Customer</v>
      </c>
      <c r="G371" s="13"/>
      <c r="H371" s="13"/>
      <c r="I371" s="13"/>
      <c r="J371" s="13"/>
      <c r="K371" s="13"/>
      <c r="L371" s="13"/>
      <c r="M371" s="13"/>
      <c r="N371" s="13"/>
      <c r="O371" s="13"/>
      <c r="P371" s="13"/>
      <c r="Q371" s="13"/>
      <c r="R371" s="13"/>
      <c r="S371" s="13"/>
      <c r="T371" s="13"/>
      <c r="U371" s="13"/>
      <c r="V371" s="13"/>
      <c r="W371" s="13"/>
      <c r="X371" s="13"/>
      <c r="Y371" s="13"/>
      <c r="Z371" s="13"/>
    </row>
    <row r="372">
      <c r="A372" s="13" t="str">
        <f>IFERROR(__xludf.DUMMYFUNCTION("""COMPUTED_VALUE"""),"ORDER1630")</f>
        <v>ORDER1630</v>
      </c>
      <c r="B372" s="13" t="str">
        <f>VLOOKUP(A372,WN!$A$2:$C$2001,3,false)</f>
        <v>CUST8836</v>
      </c>
      <c r="C372" s="14">
        <f>VLOOKUP(A372,WN!$A$2:$F$2001,2,false)</f>
        <v>45431</v>
      </c>
      <c r="D372" s="13">
        <f>SUMIFS(WN!$F$2:$F$2001,WN!$A$2:$A$2001,A372)</f>
        <v>160</v>
      </c>
      <c r="E372" s="13">
        <f t="shared" si="1"/>
        <v>27</v>
      </c>
      <c r="F372" s="13" t="str">
        <f>VLOOKUP(B372,'Overall Analysis'!$A$3:$I$160,9,false)</f>
        <v>Basic Customer</v>
      </c>
      <c r="G372" s="13"/>
      <c r="H372" s="13"/>
      <c r="I372" s="13"/>
      <c r="J372" s="13"/>
      <c r="K372" s="13"/>
      <c r="L372" s="13"/>
      <c r="M372" s="13"/>
      <c r="N372" s="13"/>
      <c r="O372" s="13"/>
      <c r="P372" s="13"/>
      <c r="Q372" s="13"/>
      <c r="R372" s="13"/>
      <c r="S372" s="13"/>
      <c r="T372" s="13"/>
      <c r="U372" s="13"/>
      <c r="V372" s="13"/>
      <c r="W372" s="13"/>
      <c r="X372" s="13"/>
      <c r="Y372" s="13"/>
      <c r="Z372" s="13"/>
    </row>
    <row r="373">
      <c r="A373" s="13" t="str">
        <f>IFERROR(__xludf.DUMMYFUNCTION("""COMPUTED_VALUE"""),"ORDER1629")</f>
        <v>ORDER1629</v>
      </c>
      <c r="B373" s="13" t="str">
        <f>VLOOKUP(A373,WN!$A$2:$C$2001,3,false)</f>
        <v>CUST8616</v>
      </c>
      <c r="C373" s="14">
        <f>VLOOKUP(A373,WN!$A$2:$F$2001,2,false)</f>
        <v>45430</v>
      </c>
      <c r="D373" s="13">
        <f>SUMIFS(WN!$F$2:$F$2001,WN!$A$2:$A$2001,A373)</f>
        <v>140</v>
      </c>
      <c r="E373" s="13">
        <f t="shared" si="1"/>
        <v>28</v>
      </c>
      <c r="F373" s="13" t="str">
        <f>VLOOKUP(B373,'Overall Analysis'!$A$3:$I$160,9,false)</f>
        <v>Basic Customer</v>
      </c>
      <c r="G373" s="13"/>
      <c r="H373" s="13"/>
      <c r="I373" s="13"/>
      <c r="J373" s="13"/>
      <c r="K373" s="13"/>
      <c r="L373" s="13"/>
      <c r="M373" s="13"/>
      <c r="N373" s="13"/>
      <c r="O373" s="13"/>
      <c r="P373" s="13"/>
      <c r="Q373" s="13"/>
      <c r="R373" s="13"/>
      <c r="S373" s="13"/>
      <c r="T373" s="13"/>
      <c r="U373" s="13"/>
      <c r="V373" s="13"/>
      <c r="W373" s="13"/>
      <c r="X373" s="13"/>
      <c r="Y373" s="13"/>
      <c r="Z373" s="13"/>
    </row>
    <row r="374">
      <c r="A374" s="13" t="str">
        <f>IFERROR(__xludf.DUMMYFUNCTION("""COMPUTED_VALUE"""),"ORDER1628")</f>
        <v>ORDER1628</v>
      </c>
      <c r="B374" s="13" t="str">
        <f>VLOOKUP(A374,WN!$A$2:$C$2001,3,false)</f>
        <v>CUST4759</v>
      </c>
      <c r="C374" s="14">
        <f>VLOOKUP(A374,WN!$A$2:$F$2001,2,false)</f>
        <v>45430</v>
      </c>
      <c r="D374" s="13">
        <f>SUMIFS(WN!$F$2:$F$2001,WN!$A$2:$A$2001,A374)</f>
        <v>200</v>
      </c>
      <c r="E374" s="13">
        <f t="shared" si="1"/>
        <v>28</v>
      </c>
      <c r="F374" s="13" t="str">
        <f>VLOOKUP(B374,'Overall Analysis'!$A$3:$I$160,9,false)</f>
        <v>Platinum Customer</v>
      </c>
      <c r="G374" s="13"/>
      <c r="H374" s="13"/>
      <c r="I374" s="13"/>
      <c r="J374" s="13"/>
      <c r="K374" s="13"/>
      <c r="L374" s="13"/>
      <c r="M374" s="13"/>
      <c r="N374" s="13"/>
      <c r="O374" s="13"/>
      <c r="P374" s="13"/>
      <c r="Q374" s="13"/>
      <c r="R374" s="13"/>
      <c r="S374" s="13"/>
      <c r="T374" s="13"/>
      <c r="U374" s="13"/>
      <c r="V374" s="13"/>
      <c r="W374" s="13"/>
      <c r="X374" s="13"/>
      <c r="Y374" s="13"/>
      <c r="Z374" s="13"/>
    </row>
    <row r="375">
      <c r="A375" s="13" t="str">
        <f>IFERROR(__xludf.DUMMYFUNCTION("""COMPUTED_VALUE"""),"ORDER1627")</f>
        <v>ORDER1627</v>
      </c>
      <c r="B375" s="13" t="str">
        <f>VLOOKUP(A375,WN!$A$2:$C$2001,3,false)</f>
        <v>CUST8836</v>
      </c>
      <c r="C375" s="14">
        <f>VLOOKUP(A375,WN!$A$2:$F$2001,2,false)</f>
        <v>45430</v>
      </c>
      <c r="D375" s="13">
        <f>SUMIFS(WN!$F$2:$F$2001,WN!$A$2:$A$2001,A375)</f>
        <v>55</v>
      </c>
      <c r="E375" s="13">
        <f t="shared" si="1"/>
        <v>28</v>
      </c>
      <c r="F375" s="13" t="str">
        <f>VLOOKUP(B375,'Overall Analysis'!$A$3:$I$160,9,false)</f>
        <v>Basic Customer</v>
      </c>
      <c r="G375" s="13"/>
      <c r="H375" s="13"/>
      <c r="I375" s="13"/>
      <c r="J375" s="13"/>
      <c r="K375" s="13"/>
      <c r="L375" s="13"/>
      <c r="M375" s="13"/>
      <c r="N375" s="13"/>
      <c r="O375" s="13"/>
      <c r="P375" s="13"/>
      <c r="Q375" s="13"/>
      <c r="R375" s="13"/>
      <c r="S375" s="13"/>
      <c r="T375" s="13"/>
      <c r="U375" s="13"/>
      <c r="V375" s="13"/>
      <c r="W375" s="13"/>
      <c r="X375" s="13"/>
      <c r="Y375" s="13"/>
      <c r="Z375" s="13"/>
    </row>
    <row r="376">
      <c r="A376" s="13" t="str">
        <f>IFERROR(__xludf.DUMMYFUNCTION("""COMPUTED_VALUE"""),"ORDER1626")</f>
        <v>ORDER1626</v>
      </c>
      <c r="B376" s="13" t="str">
        <f>VLOOKUP(A376,WN!$A$2:$C$2001,3,false)</f>
        <v>CUST4485</v>
      </c>
      <c r="C376" s="14">
        <f>VLOOKUP(A376,WN!$A$2:$F$2001,2,false)</f>
        <v>45430</v>
      </c>
      <c r="D376" s="13">
        <f>SUMIFS(WN!$F$2:$F$2001,WN!$A$2:$A$2001,A376)</f>
        <v>92.5</v>
      </c>
      <c r="E376" s="13">
        <f t="shared" si="1"/>
        <v>28</v>
      </c>
      <c r="F376" s="13" t="str">
        <f>VLOOKUP(B376,'Overall Analysis'!$A$3:$I$160,9,false)</f>
        <v>Basic Customer</v>
      </c>
      <c r="G376" s="13"/>
      <c r="H376" s="13"/>
      <c r="I376" s="13"/>
      <c r="J376" s="13"/>
      <c r="K376" s="13"/>
      <c r="L376" s="13"/>
      <c r="M376" s="13"/>
      <c r="N376" s="13"/>
      <c r="O376" s="13"/>
      <c r="P376" s="13"/>
      <c r="Q376" s="13"/>
      <c r="R376" s="13"/>
      <c r="S376" s="13"/>
      <c r="T376" s="13"/>
      <c r="U376" s="13"/>
      <c r="V376" s="13"/>
      <c r="W376" s="13"/>
      <c r="X376" s="13"/>
      <c r="Y376" s="13"/>
      <c r="Z376" s="13"/>
    </row>
    <row r="377">
      <c r="A377" s="13" t="str">
        <f>IFERROR(__xludf.DUMMYFUNCTION("""COMPUTED_VALUE"""),"ORDER1625")</f>
        <v>ORDER1625</v>
      </c>
      <c r="B377" s="13" t="str">
        <f>VLOOKUP(A377,WN!$A$2:$C$2001,3,false)</f>
        <v>CUST4022</v>
      </c>
      <c r="C377" s="14">
        <f>VLOOKUP(A377,WN!$A$2:$F$2001,2,false)</f>
        <v>45430</v>
      </c>
      <c r="D377" s="13">
        <f>SUMIFS(WN!$F$2:$F$2001,WN!$A$2:$A$2001,A377)</f>
        <v>185</v>
      </c>
      <c r="E377" s="13">
        <f t="shared" si="1"/>
        <v>28</v>
      </c>
      <c r="F377" s="13" t="str">
        <f>VLOOKUP(B377,'Overall Analysis'!$A$3:$I$160,9,false)</f>
        <v>Basic Customer</v>
      </c>
      <c r="G377" s="13"/>
      <c r="H377" s="13"/>
      <c r="I377" s="13"/>
      <c r="J377" s="13"/>
      <c r="K377" s="13"/>
      <c r="L377" s="13"/>
      <c r="M377" s="13"/>
      <c r="N377" s="13"/>
      <c r="O377" s="13"/>
      <c r="P377" s="13"/>
      <c r="Q377" s="13"/>
      <c r="R377" s="13"/>
      <c r="S377" s="13"/>
      <c r="T377" s="13"/>
      <c r="U377" s="13"/>
      <c r="V377" s="13"/>
      <c r="W377" s="13"/>
      <c r="X377" s="13"/>
      <c r="Y377" s="13"/>
      <c r="Z377" s="13"/>
    </row>
    <row r="378">
      <c r="A378" s="13" t="str">
        <f>IFERROR(__xludf.DUMMYFUNCTION("""COMPUTED_VALUE"""),"ORDER1624")</f>
        <v>ORDER1624</v>
      </c>
      <c r="B378" s="13" t="str">
        <f>VLOOKUP(A378,WN!$A$2:$C$2001,3,false)</f>
        <v>CUST2188</v>
      </c>
      <c r="C378" s="14">
        <f>VLOOKUP(A378,WN!$A$2:$F$2001,2,false)</f>
        <v>45430</v>
      </c>
      <c r="D378" s="13">
        <f>SUMIFS(WN!$F$2:$F$2001,WN!$A$2:$A$2001,A378)</f>
        <v>195</v>
      </c>
      <c r="E378" s="13">
        <f t="shared" si="1"/>
        <v>28</v>
      </c>
      <c r="F378" s="13" t="str">
        <f>VLOOKUP(B378,'Overall Analysis'!$A$3:$I$160,9,false)</f>
        <v>Platinum Customer</v>
      </c>
      <c r="G378" s="13"/>
      <c r="H378" s="13"/>
      <c r="I378" s="13"/>
      <c r="J378" s="13"/>
      <c r="K378" s="13"/>
      <c r="L378" s="13"/>
      <c r="M378" s="13"/>
      <c r="N378" s="13"/>
      <c r="O378" s="13"/>
      <c r="P378" s="13"/>
      <c r="Q378" s="13"/>
      <c r="R378" s="13"/>
      <c r="S378" s="13"/>
      <c r="T378" s="13"/>
      <c r="U378" s="13"/>
      <c r="V378" s="13"/>
      <c r="W378" s="13"/>
      <c r="X378" s="13"/>
      <c r="Y378" s="13"/>
      <c r="Z378" s="13"/>
    </row>
    <row r="379">
      <c r="A379" s="13" t="str">
        <f>IFERROR(__xludf.DUMMYFUNCTION("""COMPUTED_VALUE"""),"ORDER1623")</f>
        <v>ORDER1623</v>
      </c>
      <c r="B379" s="13" t="str">
        <f>VLOOKUP(A379,WN!$A$2:$C$2001,3,false)</f>
        <v>CUST2679</v>
      </c>
      <c r="C379" s="14">
        <f>VLOOKUP(A379,WN!$A$2:$F$2001,2,false)</f>
        <v>45430</v>
      </c>
      <c r="D379" s="13">
        <f>SUMIFS(WN!$F$2:$F$2001,WN!$A$2:$A$2001,A379)</f>
        <v>105</v>
      </c>
      <c r="E379" s="13">
        <f t="shared" si="1"/>
        <v>28</v>
      </c>
      <c r="F379" s="13" t="str">
        <f>VLOOKUP(B379,'Overall Analysis'!$A$3:$I$160,9,false)</f>
        <v>Basic Customer</v>
      </c>
      <c r="G379" s="13"/>
      <c r="H379" s="13"/>
      <c r="I379" s="13"/>
      <c r="J379" s="13"/>
      <c r="K379" s="13"/>
      <c r="L379" s="13"/>
      <c r="M379" s="13"/>
      <c r="N379" s="13"/>
      <c r="O379" s="13"/>
      <c r="P379" s="13"/>
      <c r="Q379" s="13"/>
      <c r="R379" s="13"/>
      <c r="S379" s="13"/>
      <c r="T379" s="13"/>
      <c r="U379" s="13"/>
      <c r="V379" s="13"/>
      <c r="W379" s="13"/>
      <c r="X379" s="13"/>
      <c r="Y379" s="13"/>
      <c r="Z379" s="13"/>
    </row>
    <row r="380">
      <c r="A380" s="13" t="str">
        <f>IFERROR(__xludf.DUMMYFUNCTION("""COMPUTED_VALUE"""),"ORDER1622")</f>
        <v>ORDER1622</v>
      </c>
      <c r="B380" s="13" t="str">
        <f>VLOOKUP(A380,WN!$A$2:$C$2001,3,false)</f>
        <v>CUST3634</v>
      </c>
      <c r="C380" s="14">
        <f>VLOOKUP(A380,WN!$A$2:$F$2001,2,false)</f>
        <v>45430</v>
      </c>
      <c r="D380" s="13">
        <f>SUMIFS(WN!$F$2:$F$2001,WN!$A$2:$A$2001,A380)</f>
        <v>70</v>
      </c>
      <c r="E380" s="13">
        <f t="shared" si="1"/>
        <v>28</v>
      </c>
      <c r="F380" s="13" t="str">
        <f>VLOOKUP(B380,'Overall Analysis'!$A$3:$I$160,9,false)</f>
        <v>Basic Customer</v>
      </c>
      <c r="G380" s="13"/>
      <c r="H380" s="13"/>
      <c r="I380" s="13"/>
      <c r="J380" s="13"/>
      <c r="K380" s="13"/>
      <c r="L380" s="13"/>
      <c r="M380" s="13"/>
      <c r="N380" s="13"/>
      <c r="O380" s="13"/>
      <c r="P380" s="13"/>
      <c r="Q380" s="13"/>
      <c r="R380" s="13"/>
      <c r="S380" s="13"/>
      <c r="T380" s="13"/>
      <c r="U380" s="13"/>
      <c r="V380" s="13"/>
      <c r="W380" s="13"/>
      <c r="X380" s="13"/>
      <c r="Y380" s="13"/>
      <c r="Z380" s="13"/>
    </row>
    <row r="381">
      <c r="A381" s="13" t="str">
        <f>IFERROR(__xludf.DUMMYFUNCTION("""COMPUTED_VALUE"""),"ORDER1621")</f>
        <v>ORDER1621</v>
      </c>
      <c r="B381" s="13" t="str">
        <f>VLOOKUP(A381,WN!$A$2:$C$2001,3,false)</f>
        <v>CUST6210</v>
      </c>
      <c r="C381" s="14">
        <f>VLOOKUP(A381,WN!$A$2:$F$2001,2,false)</f>
        <v>45430</v>
      </c>
      <c r="D381" s="13">
        <f>SUMIFS(WN!$F$2:$F$2001,WN!$A$2:$A$2001,A381)</f>
        <v>140</v>
      </c>
      <c r="E381" s="13">
        <f t="shared" si="1"/>
        <v>28</v>
      </c>
      <c r="F381" s="13" t="str">
        <f>VLOOKUP(B381,'Overall Analysis'!$A$3:$I$160,9,false)</f>
        <v>Basic Customer</v>
      </c>
      <c r="G381" s="13"/>
      <c r="H381" s="13"/>
      <c r="I381" s="13"/>
      <c r="J381" s="13"/>
      <c r="K381" s="13"/>
      <c r="L381" s="13"/>
      <c r="M381" s="13"/>
      <c r="N381" s="13"/>
      <c r="O381" s="13"/>
      <c r="P381" s="13"/>
      <c r="Q381" s="13"/>
      <c r="R381" s="13"/>
      <c r="S381" s="13"/>
      <c r="T381" s="13"/>
      <c r="U381" s="13"/>
      <c r="V381" s="13"/>
      <c r="W381" s="13"/>
      <c r="X381" s="13"/>
      <c r="Y381" s="13"/>
      <c r="Z381" s="13"/>
    </row>
    <row r="382">
      <c r="A382" s="13" t="str">
        <f>IFERROR(__xludf.DUMMYFUNCTION("""COMPUTED_VALUE"""),"ORDER1620")</f>
        <v>ORDER1620</v>
      </c>
      <c r="B382" s="13" t="str">
        <f>VLOOKUP(A382,WN!$A$2:$C$2001,3,false)</f>
        <v>CUST6327</v>
      </c>
      <c r="C382" s="14">
        <f>VLOOKUP(A382,WN!$A$2:$F$2001,2,false)</f>
        <v>45429</v>
      </c>
      <c r="D382" s="13">
        <f>SUMIFS(WN!$F$2:$F$2001,WN!$A$2:$A$2001,A382)</f>
        <v>100</v>
      </c>
      <c r="E382" s="13">
        <f t="shared" si="1"/>
        <v>29</v>
      </c>
      <c r="F382" s="13" t="str">
        <f>VLOOKUP(B382,'Overall Analysis'!$A$3:$I$160,9,false)</f>
        <v>Basic Customer</v>
      </c>
      <c r="G382" s="13"/>
      <c r="H382" s="13"/>
      <c r="I382" s="13"/>
      <c r="J382" s="13"/>
      <c r="K382" s="13"/>
      <c r="L382" s="13"/>
      <c r="M382" s="13"/>
      <c r="N382" s="13"/>
      <c r="O382" s="13"/>
      <c r="P382" s="13"/>
      <c r="Q382" s="13"/>
      <c r="R382" s="13"/>
      <c r="S382" s="13"/>
      <c r="T382" s="13"/>
      <c r="U382" s="13"/>
      <c r="V382" s="13"/>
      <c r="W382" s="13"/>
      <c r="X382" s="13"/>
      <c r="Y382" s="13"/>
      <c r="Z382" s="13"/>
    </row>
    <row r="383">
      <c r="A383" s="13" t="str">
        <f>IFERROR(__xludf.DUMMYFUNCTION("""COMPUTED_VALUE"""),"ORDER1619")</f>
        <v>ORDER1619</v>
      </c>
      <c r="B383" s="13" t="str">
        <f>VLOOKUP(A383,WN!$A$2:$C$2001,3,false)</f>
        <v>CUST1960</v>
      </c>
      <c r="C383" s="14">
        <f>VLOOKUP(A383,WN!$A$2:$F$2001,2,false)</f>
        <v>45429</v>
      </c>
      <c r="D383" s="13">
        <f>SUMIFS(WN!$F$2:$F$2001,WN!$A$2:$A$2001,A383)</f>
        <v>70</v>
      </c>
      <c r="E383" s="13">
        <f t="shared" si="1"/>
        <v>29</v>
      </c>
      <c r="F383" s="13" t="str">
        <f>VLOOKUP(B383,'Overall Analysis'!$A$3:$I$160,9,false)</f>
        <v>Basic Customer</v>
      </c>
      <c r="G383" s="13"/>
      <c r="H383" s="13"/>
      <c r="I383" s="13"/>
      <c r="J383" s="13"/>
      <c r="K383" s="13"/>
      <c r="L383" s="13"/>
      <c r="M383" s="13"/>
      <c r="N383" s="13"/>
      <c r="O383" s="13"/>
      <c r="P383" s="13"/>
      <c r="Q383" s="13"/>
      <c r="R383" s="13"/>
      <c r="S383" s="13"/>
      <c r="T383" s="13"/>
      <c r="U383" s="13"/>
      <c r="V383" s="13"/>
      <c r="W383" s="13"/>
      <c r="X383" s="13"/>
      <c r="Y383" s="13"/>
      <c r="Z383" s="13"/>
    </row>
    <row r="384">
      <c r="A384" s="13" t="str">
        <f>IFERROR(__xludf.DUMMYFUNCTION("""COMPUTED_VALUE"""),"ORDER1618")</f>
        <v>ORDER1618</v>
      </c>
      <c r="B384" s="13" t="str">
        <f>VLOOKUP(A384,WN!$A$2:$C$2001,3,false)</f>
        <v>CUST1520</v>
      </c>
      <c r="C384" s="14">
        <f>VLOOKUP(A384,WN!$A$2:$F$2001,2,false)</f>
        <v>45429</v>
      </c>
      <c r="D384" s="13">
        <f>SUMIFS(WN!$F$2:$F$2001,WN!$A$2:$A$2001,A384)</f>
        <v>200</v>
      </c>
      <c r="E384" s="13">
        <f t="shared" si="1"/>
        <v>29</v>
      </c>
      <c r="F384" s="13" t="str">
        <f>VLOOKUP(B384,'Overall Analysis'!$A$3:$I$160,9,false)</f>
        <v>Basic Customer</v>
      </c>
      <c r="G384" s="13"/>
      <c r="H384" s="13"/>
      <c r="I384" s="13"/>
      <c r="J384" s="13"/>
      <c r="K384" s="13"/>
      <c r="L384" s="13"/>
      <c r="M384" s="13"/>
      <c r="N384" s="13"/>
      <c r="O384" s="13"/>
      <c r="P384" s="13"/>
      <c r="Q384" s="13"/>
      <c r="R384" s="13"/>
      <c r="S384" s="13"/>
      <c r="T384" s="13"/>
      <c r="U384" s="13"/>
      <c r="V384" s="13"/>
      <c r="W384" s="13"/>
      <c r="X384" s="13"/>
      <c r="Y384" s="13"/>
      <c r="Z384" s="13"/>
    </row>
    <row r="385">
      <c r="A385" s="13" t="str">
        <f>IFERROR(__xludf.DUMMYFUNCTION("""COMPUTED_VALUE"""),"ORDER1617")</f>
        <v>ORDER1617</v>
      </c>
      <c r="B385" s="13" t="str">
        <f>VLOOKUP(A385,WN!$A$2:$C$2001,3,false)</f>
        <v>CUST3954</v>
      </c>
      <c r="C385" s="14">
        <f>VLOOKUP(A385,WN!$A$2:$F$2001,2,false)</f>
        <v>45429</v>
      </c>
      <c r="D385" s="13">
        <f>SUMIFS(WN!$F$2:$F$2001,WN!$A$2:$A$2001,A385)</f>
        <v>40</v>
      </c>
      <c r="E385" s="13">
        <f t="shared" si="1"/>
        <v>29</v>
      </c>
      <c r="F385" s="13" t="str">
        <f>VLOOKUP(B385,'Overall Analysis'!$A$3:$I$160,9,false)</f>
        <v>Basic Customer</v>
      </c>
      <c r="G385" s="13"/>
      <c r="H385" s="13"/>
      <c r="I385" s="13"/>
      <c r="J385" s="13"/>
      <c r="K385" s="13"/>
      <c r="L385" s="13"/>
      <c r="M385" s="13"/>
      <c r="N385" s="13"/>
      <c r="O385" s="13"/>
      <c r="P385" s="13"/>
      <c r="Q385" s="13"/>
      <c r="R385" s="13"/>
      <c r="S385" s="13"/>
      <c r="T385" s="13"/>
      <c r="U385" s="13"/>
      <c r="V385" s="13"/>
      <c r="W385" s="13"/>
      <c r="X385" s="13"/>
      <c r="Y385" s="13"/>
      <c r="Z385" s="13"/>
    </row>
    <row r="386">
      <c r="A386" s="13" t="str">
        <f>IFERROR(__xludf.DUMMYFUNCTION("""COMPUTED_VALUE"""),"ORDER1616")</f>
        <v>ORDER1616</v>
      </c>
      <c r="B386" s="13" t="str">
        <f>VLOOKUP(A386,WN!$A$2:$C$2001,3,false)</f>
        <v>CUST7461</v>
      </c>
      <c r="C386" s="14">
        <f>VLOOKUP(A386,WN!$A$2:$F$2001,2,false)</f>
        <v>45429</v>
      </c>
      <c r="D386" s="13">
        <f>SUMIFS(WN!$F$2:$F$2001,WN!$A$2:$A$2001,A386)</f>
        <v>52.5</v>
      </c>
      <c r="E386" s="13">
        <f t="shared" si="1"/>
        <v>29</v>
      </c>
      <c r="F386" s="13" t="str">
        <f>VLOOKUP(B386,'Overall Analysis'!$A$3:$I$160,9,false)</f>
        <v>Basic Customer</v>
      </c>
      <c r="G386" s="13"/>
      <c r="H386" s="13"/>
      <c r="I386" s="13"/>
      <c r="J386" s="13"/>
      <c r="K386" s="13"/>
      <c r="L386" s="13"/>
      <c r="M386" s="13"/>
      <c r="N386" s="13"/>
      <c r="O386" s="13"/>
      <c r="P386" s="13"/>
      <c r="Q386" s="13"/>
      <c r="R386" s="13"/>
      <c r="S386" s="13"/>
      <c r="T386" s="13"/>
      <c r="U386" s="13"/>
      <c r="V386" s="13"/>
      <c r="W386" s="13"/>
      <c r="X386" s="13"/>
      <c r="Y386" s="13"/>
      <c r="Z386" s="13"/>
    </row>
    <row r="387">
      <c r="A387" s="13" t="str">
        <f>IFERROR(__xludf.DUMMYFUNCTION("""COMPUTED_VALUE"""),"ORDER1615")</f>
        <v>ORDER1615</v>
      </c>
      <c r="B387" s="13" t="str">
        <f>VLOOKUP(A387,WN!$A$2:$C$2001,3,false)</f>
        <v>CUST7461</v>
      </c>
      <c r="C387" s="14">
        <f>VLOOKUP(A387,WN!$A$2:$F$2001,2,false)</f>
        <v>45429</v>
      </c>
      <c r="D387" s="13">
        <f>SUMIFS(WN!$F$2:$F$2001,WN!$A$2:$A$2001,A387)</f>
        <v>245</v>
      </c>
      <c r="E387" s="13">
        <f t="shared" si="1"/>
        <v>29</v>
      </c>
      <c r="F387" s="13" t="str">
        <f>VLOOKUP(B387,'Overall Analysis'!$A$3:$I$160,9,false)</f>
        <v>Basic Customer</v>
      </c>
      <c r="G387" s="13"/>
      <c r="H387" s="13"/>
      <c r="I387" s="13"/>
      <c r="J387" s="13"/>
      <c r="K387" s="13"/>
      <c r="L387" s="13"/>
      <c r="M387" s="13"/>
      <c r="N387" s="13"/>
      <c r="O387" s="13"/>
      <c r="P387" s="13"/>
      <c r="Q387" s="13"/>
      <c r="R387" s="13"/>
      <c r="S387" s="13"/>
      <c r="T387" s="13"/>
      <c r="U387" s="13"/>
      <c r="V387" s="13"/>
      <c r="W387" s="13"/>
      <c r="X387" s="13"/>
      <c r="Y387" s="13"/>
      <c r="Z387" s="13"/>
    </row>
    <row r="388">
      <c r="A388" s="13" t="str">
        <f>IFERROR(__xludf.DUMMYFUNCTION("""COMPUTED_VALUE"""),"ORDER1614")</f>
        <v>ORDER1614</v>
      </c>
      <c r="B388" s="13" t="str">
        <f>VLOOKUP(A388,WN!$A$2:$C$2001,3,false)</f>
        <v>CUST4475</v>
      </c>
      <c r="C388" s="14">
        <f>VLOOKUP(A388,WN!$A$2:$F$2001,2,false)</f>
        <v>45429</v>
      </c>
      <c r="D388" s="13">
        <f>SUMIFS(WN!$F$2:$F$2001,WN!$A$2:$A$2001,A388)</f>
        <v>172.5</v>
      </c>
      <c r="E388" s="13">
        <f t="shared" si="1"/>
        <v>29</v>
      </c>
      <c r="F388" s="13" t="str">
        <f>VLOOKUP(B388,'Overall Analysis'!$A$3:$I$160,9,false)</f>
        <v>Basic Customer</v>
      </c>
      <c r="G388" s="13"/>
      <c r="H388" s="13"/>
      <c r="I388" s="13"/>
      <c r="J388" s="13"/>
      <c r="K388" s="13"/>
      <c r="L388" s="13"/>
      <c r="M388" s="13"/>
      <c r="N388" s="13"/>
      <c r="O388" s="13"/>
      <c r="P388" s="13"/>
      <c r="Q388" s="13"/>
      <c r="R388" s="13"/>
      <c r="S388" s="13"/>
      <c r="T388" s="13"/>
      <c r="U388" s="13"/>
      <c r="V388" s="13"/>
      <c r="W388" s="13"/>
      <c r="X388" s="13"/>
      <c r="Y388" s="13"/>
      <c r="Z388" s="13"/>
    </row>
    <row r="389">
      <c r="A389" s="13" t="str">
        <f>IFERROR(__xludf.DUMMYFUNCTION("""COMPUTED_VALUE"""),"ORDER1613")</f>
        <v>ORDER1613</v>
      </c>
      <c r="B389" s="13" t="str">
        <f>VLOOKUP(A389,WN!$A$2:$C$2001,3,false)</f>
        <v>CUST1502</v>
      </c>
      <c r="C389" s="14">
        <f>VLOOKUP(A389,WN!$A$2:$F$2001,2,false)</f>
        <v>45429</v>
      </c>
      <c r="D389" s="13">
        <f>SUMIFS(WN!$F$2:$F$2001,WN!$A$2:$A$2001,A389)</f>
        <v>105</v>
      </c>
      <c r="E389" s="13">
        <f t="shared" si="1"/>
        <v>29</v>
      </c>
      <c r="F389" s="13" t="str">
        <f>VLOOKUP(B389,'Overall Analysis'!$A$3:$I$160,9,false)</f>
        <v>Basic Customer</v>
      </c>
      <c r="G389" s="13"/>
      <c r="H389" s="13"/>
      <c r="I389" s="13"/>
      <c r="J389" s="13"/>
      <c r="K389" s="13"/>
      <c r="L389" s="13"/>
      <c r="M389" s="13"/>
      <c r="N389" s="13"/>
      <c r="O389" s="13"/>
      <c r="P389" s="13"/>
      <c r="Q389" s="13"/>
      <c r="R389" s="13"/>
      <c r="S389" s="13"/>
      <c r="T389" s="13"/>
      <c r="U389" s="13"/>
      <c r="V389" s="13"/>
      <c r="W389" s="13"/>
      <c r="X389" s="13"/>
      <c r="Y389" s="13"/>
      <c r="Z389" s="13"/>
    </row>
    <row r="390">
      <c r="A390" s="13" t="str">
        <f>IFERROR(__xludf.DUMMYFUNCTION("""COMPUTED_VALUE"""),"ORDER1612")</f>
        <v>ORDER1612</v>
      </c>
      <c r="B390" s="13" t="str">
        <f>VLOOKUP(A390,WN!$A$2:$C$2001,3,false)</f>
        <v>CUST2679</v>
      </c>
      <c r="C390" s="14">
        <f>VLOOKUP(A390,WN!$A$2:$F$2001,2,false)</f>
        <v>45429</v>
      </c>
      <c r="D390" s="13">
        <f>SUMIFS(WN!$F$2:$F$2001,WN!$A$2:$A$2001,A390)</f>
        <v>70</v>
      </c>
      <c r="E390" s="13">
        <f t="shared" si="1"/>
        <v>29</v>
      </c>
      <c r="F390" s="13" t="str">
        <f>VLOOKUP(B390,'Overall Analysis'!$A$3:$I$160,9,false)</f>
        <v>Basic Customer</v>
      </c>
      <c r="G390" s="13"/>
      <c r="H390" s="13"/>
      <c r="I390" s="13"/>
      <c r="J390" s="13"/>
      <c r="K390" s="13"/>
      <c r="L390" s="13"/>
      <c r="M390" s="13"/>
      <c r="N390" s="13"/>
      <c r="O390" s="13"/>
      <c r="P390" s="13"/>
      <c r="Q390" s="13"/>
      <c r="R390" s="13"/>
      <c r="S390" s="13"/>
      <c r="T390" s="13"/>
      <c r="U390" s="13"/>
      <c r="V390" s="13"/>
      <c r="W390" s="13"/>
      <c r="X390" s="13"/>
      <c r="Y390" s="13"/>
      <c r="Z390" s="13"/>
    </row>
    <row r="391">
      <c r="A391" s="13" t="str">
        <f>IFERROR(__xludf.DUMMYFUNCTION("""COMPUTED_VALUE"""),"ORDER1611")</f>
        <v>ORDER1611</v>
      </c>
      <c r="B391" s="13" t="str">
        <f>VLOOKUP(A391,WN!$A$2:$C$2001,3,false)</f>
        <v>CUST2468</v>
      </c>
      <c r="C391" s="14">
        <f>VLOOKUP(A391,WN!$A$2:$F$2001,2,false)</f>
        <v>45429</v>
      </c>
      <c r="D391" s="13">
        <f>SUMIFS(WN!$F$2:$F$2001,WN!$A$2:$A$2001,A391)</f>
        <v>140</v>
      </c>
      <c r="E391" s="13">
        <f t="shared" si="1"/>
        <v>29</v>
      </c>
      <c r="F391" s="13" t="str">
        <f>VLOOKUP(B391,'Overall Analysis'!$A$3:$I$160,9,false)</f>
        <v>Basic Customer</v>
      </c>
      <c r="G391" s="13"/>
      <c r="H391" s="13"/>
      <c r="I391" s="13"/>
      <c r="J391" s="13"/>
      <c r="K391" s="13"/>
      <c r="L391" s="13"/>
      <c r="M391" s="13"/>
      <c r="N391" s="13"/>
      <c r="O391" s="13"/>
      <c r="P391" s="13"/>
      <c r="Q391" s="13"/>
      <c r="R391" s="13"/>
      <c r="S391" s="13"/>
      <c r="T391" s="13"/>
      <c r="U391" s="13"/>
      <c r="V391" s="13"/>
      <c r="W391" s="13"/>
      <c r="X391" s="13"/>
      <c r="Y391" s="13"/>
      <c r="Z391" s="13"/>
    </row>
    <row r="392">
      <c r="A392" s="13" t="str">
        <f>IFERROR(__xludf.DUMMYFUNCTION("""COMPUTED_VALUE"""),"ORDER1610")</f>
        <v>ORDER1610</v>
      </c>
      <c r="B392" s="13" t="str">
        <f>VLOOKUP(A392,WN!$A$2:$C$2001,3,false)</f>
        <v>CUST9482</v>
      </c>
      <c r="C392" s="14">
        <f>VLOOKUP(A392,WN!$A$2:$F$2001,2,false)</f>
        <v>45429</v>
      </c>
      <c r="D392" s="13">
        <f>SUMIFS(WN!$F$2:$F$2001,WN!$A$2:$A$2001,A392)</f>
        <v>160</v>
      </c>
      <c r="E392" s="13">
        <f t="shared" si="1"/>
        <v>29</v>
      </c>
      <c r="F392" s="13" t="str">
        <f>VLOOKUP(B392,'Overall Analysis'!$A$3:$I$160,9,false)</f>
        <v>Basic Customer</v>
      </c>
      <c r="G392" s="13"/>
      <c r="H392" s="13"/>
      <c r="I392" s="13"/>
      <c r="J392" s="13"/>
      <c r="K392" s="13"/>
      <c r="L392" s="13"/>
      <c r="M392" s="13"/>
      <c r="N392" s="13"/>
      <c r="O392" s="13"/>
      <c r="P392" s="13"/>
      <c r="Q392" s="13"/>
      <c r="R392" s="13"/>
      <c r="S392" s="13"/>
      <c r="T392" s="13"/>
      <c r="U392" s="13"/>
      <c r="V392" s="13"/>
      <c r="W392" s="13"/>
      <c r="X392" s="13"/>
      <c r="Y392" s="13"/>
      <c r="Z392" s="13"/>
    </row>
    <row r="393">
      <c r="A393" s="13" t="str">
        <f>IFERROR(__xludf.DUMMYFUNCTION("""COMPUTED_VALUE"""),"ORDER1609")</f>
        <v>ORDER1609</v>
      </c>
      <c r="B393" s="13" t="str">
        <f>VLOOKUP(A393,WN!$A$2:$C$2001,3,false)</f>
        <v>CUST6420</v>
      </c>
      <c r="C393" s="14">
        <f>VLOOKUP(A393,WN!$A$2:$F$2001,2,false)</f>
        <v>45429</v>
      </c>
      <c r="D393" s="13">
        <f>SUMIFS(WN!$F$2:$F$2001,WN!$A$2:$A$2001,A393)</f>
        <v>110</v>
      </c>
      <c r="E393" s="13">
        <f t="shared" si="1"/>
        <v>29</v>
      </c>
      <c r="F393" s="13" t="str">
        <f>VLOOKUP(B393,'Overall Analysis'!$A$3:$I$160,9,false)</f>
        <v>Basic Customer</v>
      </c>
      <c r="G393" s="13"/>
      <c r="H393" s="13"/>
      <c r="I393" s="13"/>
      <c r="J393" s="13"/>
      <c r="K393" s="13"/>
      <c r="L393" s="13"/>
      <c r="M393" s="13"/>
      <c r="N393" s="13"/>
      <c r="O393" s="13"/>
      <c r="P393" s="13"/>
      <c r="Q393" s="13"/>
      <c r="R393" s="13"/>
      <c r="S393" s="13"/>
      <c r="T393" s="13"/>
      <c r="U393" s="13"/>
      <c r="V393" s="13"/>
      <c r="W393" s="13"/>
      <c r="X393" s="13"/>
      <c r="Y393" s="13"/>
      <c r="Z393" s="13"/>
    </row>
    <row r="394">
      <c r="A394" s="13" t="str">
        <f>IFERROR(__xludf.DUMMYFUNCTION("""COMPUTED_VALUE"""),"ORDER1608")</f>
        <v>ORDER1608</v>
      </c>
      <c r="B394" s="13" t="str">
        <f>VLOOKUP(A394,WN!$A$2:$C$2001,3,false)</f>
        <v>CUST1509</v>
      </c>
      <c r="C394" s="14">
        <f>VLOOKUP(A394,WN!$A$2:$F$2001,2,false)</f>
        <v>45428</v>
      </c>
      <c r="D394" s="13">
        <f>SUMIFS(WN!$F$2:$F$2001,WN!$A$2:$A$2001,A394)</f>
        <v>200</v>
      </c>
      <c r="E394" s="13">
        <f t="shared" si="1"/>
        <v>30</v>
      </c>
      <c r="F394" s="13" t="str">
        <f>VLOOKUP(B394,'Overall Analysis'!$A$3:$I$160,9,false)</f>
        <v>Platinum Customer</v>
      </c>
      <c r="G394" s="13"/>
      <c r="H394" s="13"/>
      <c r="I394" s="13"/>
      <c r="J394" s="13"/>
      <c r="K394" s="13"/>
      <c r="L394" s="13"/>
      <c r="M394" s="13"/>
      <c r="N394" s="13"/>
      <c r="O394" s="13"/>
      <c r="P394" s="13"/>
      <c r="Q394" s="13"/>
      <c r="R394" s="13"/>
      <c r="S394" s="13"/>
      <c r="T394" s="13"/>
      <c r="U394" s="13"/>
      <c r="V394" s="13"/>
      <c r="W394" s="13"/>
      <c r="X394" s="13"/>
      <c r="Y394" s="13"/>
      <c r="Z394" s="13"/>
    </row>
    <row r="395">
      <c r="A395" s="13" t="str">
        <f>IFERROR(__xludf.DUMMYFUNCTION("""COMPUTED_VALUE"""),"ORDER1607")</f>
        <v>ORDER1607</v>
      </c>
      <c r="B395" s="13" t="str">
        <f>VLOOKUP(A395,WN!$A$2:$C$2001,3,false)</f>
        <v>CUST6201</v>
      </c>
      <c r="C395" s="14">
        <f>VLOOKUP(A395,WN!$A$2:$F$2001,2,false)</f>
        <v>45428</v>
      </c>
      <c r="D395" s="13">
        <f>SUMIFS(WN!$F$2:$F$2001,WN!$A$2:$A$2001,A395)</f>
        <v>65</v>
      </c>
      <c r="E395" s="13">
        <f t="shared" si="1"/>
        <v>30</v>
      </c>
      <c r="F395" s="13" t="str">
        <f>VLOOKUP(B395,'Overall Analysis'!$A$3:$I$160,9,false)</f>
        <v>Basic Customer</v>
      </c>
      <c r="G395" s="13"/>
      <c r="H395" s="13"/>
      <c r="I395" s="13"/>
      <c r="J395" s="13"/>
      <c r="K395" s="13"/>
      <c r="L395" s="13"/>
      <c r="M395" s="13"/>
      <c r="N395" s="13"/>
      <c r="O395" s="13"/>
      <c r="P395" s="13"/>
      <c r="Q395" s="13"/>
      <c r="R395" s="13"/>
      <c r="S395" s="13"/>
      <c r="T395" s="13"/>
      <c r="U395" s="13"/>
      <c r="V395" s="13"/>
      <c r="W395" s="13"/>
      <c r="X395" s="13"/>
      <c r="Y395" s="13"/>
      <c r="Z395" s="13"/>
    </row>
    <row r="396">
      <c r="A396" s="13" t="str">
        <f>IFERROR(__xludf.DUMMYFUNCTION("""COMPUTED_VALUE"""),"ORDER1606")</f>
        <v>ORDER1606</v>
      </c>
      <c r="B396" s="13" t="str">
        <f>VLOOKUP(A396,WN!$A$2:$C$2001,3,false)</f>
        <v>CUST6570</v>
      </c>
      <c r="C396" s="14">
        <f>VLOOKUP(A396,WN!$A$2:$F$2001,2,false)</f>
        <v>45428</v>
      </c>
      <c r="D396" s="13">
        <f>SUMIFS(WN!$F$2:$F$2001,WN!$A$2:$A$2001,A396)</f>
        <v>52.5</v>
      </c>
      <c r="E396" s="13">
        <f t="shared" si="1"/>
        <v>30</v>
      </c>
      <c r="F396" s="13" t="str">
        <f>VLOOKUP(B396,'Overall Analysis'!$A$3:$I$160,9,false)</f>
        <v>Basic Customer</v>
      </c>
      <c r="G396" s="13"/>
      <c r="H396" s="13"/>
      <c r="I396" s="13"/>
      <c r="J396" s="13"/>
      <c r="K396" s="13"/>
      <c r="L396" s="13"/>
      <c r="M396" s="13"/>
      <c r="N396" s="13"/>
      <c r="O396" s="13"/>
      <c r="P396" s="13"/>
      <c r="Q396" s="13"/>
      <c r="R396" s="13"/>
      <c r="S396" s="13"/>
      <c r="T396" s="13"/>
      <c r="U396" s="13"/>
      <c r="V396" s="13"/>
      <c r="W396" s="13"/>
      <c r="X396" s="13"/>
      <c r="Y396" s="13"/>
      <c r="Z396" s="13"/>
    </row>
    <row r="397">
      <c r="A397" s="13" t="str">
        <f>IFERROR(__xludf.DUMMYFUNCTION("""COMPUTED_VALUE"""),"ORDER1605")</f>
        <v>ORDER1605</v>
      </c>
      <c r="B397" s="13" t="str">
        <f>VLOOKUP(A397,WN!$A$2:$C$2001,3,false)</f>
        <v>CUST2188</v>
      </c>
      <c r="C397" s="14">
        <f>VLOOKUP(A397,WN!$A$2:$F$2001,2,false)</f>
        <v>45428</v>
      </c>
      <c r="D397" s="13">
        <f>SUMIFS(WN!$F$2:$F$2001,WN!$A$2:$A$2001,A397)</f>
        <v>245</v>
      </c>
      <c r="E397" s="13">
        <f t="shared" si="1"/>
        <v>30</v>
      </c>
      <c r="F397" s="13" t="str">
        <f>VLOOKUP(B397,'Overall Analysis'!$A$3:$I$160,9,false)</f>
        <v>Platinum Customer</v>
      </c>
      <c r="G397" s="13"/>
      <c r="H397" s="13"/>
      <c r="I397" s="13"/>
      <c r="J397" s="13"/>
      <c r="K397" s="13"/>
      <c r="L397" s="13"/>
      <c r="M397" s="13"/>
      <c r="N397" s="13"/>
      <c r="O397" s="13"/>
      <c r="P397" s="13"/>
      <c r="Q397" s="13"/>
      <c r="R397" s="13"/>
      <c r="S397" s="13"/>
      <c r="T397" s="13"/>
      <c r="U397" s="13"/>
      <c r="V397" s="13"/>
      <c r="W397" s="13"/>
      <c r="X397" s="13"/>
      <c r="Y397" s="13"/>
      <c r="Z397" s="13"/>
    </row>
    <row r="398">
      <c r="A398" s="13" t="str">
        <f>IFERROR(__xludf.DUMMYFUNCTION("""COMPUTED_VALUE"""),"ORDER1604")</f>
        <v>ORDER1604</v>
      </c>
      <c r="B398" s="13" t="str">
        <f>VLOOKUP(A398,WN!$A$2:$C$2001,3,false)</f>
        <v>CUST3704</v>
      </c>
      <c r="C398" s="14">
        <f>VLOOKUP(A398,WN!$A$2:$F$2001,2,false)</f>
        <v>45428</v>
      </c>
      <c r="D398" s="13">
        <f>SUMIFS(WN!$F$2:$F$2001,WN!$A$2:$A$2001,A398)</f>
        <v>97.5</v>
      </c>
      <c r="E398" s="13">
        <f t="shared" si="1"/>
        <v>30</v>
      </c>
      <c r="F398" s="13" t="str">
        <f>VLOOKUP(B398,'Overall Analysis'!$A$3:$I$160,9,false)</f>
        <v>Basic Customer</v>
      </c>
      <c r="G398" s="13"/>
      <c r="H398" s="13"/>
      <c r="I398" s="13"/>
      <c r="J398" s="13"/>
      <c r="K398" s="13"/>
      <c r="L398" s="13"/>
      <c r="M398" s="13"/>
      <c r="N398" s="13"/>
      <c r="O398" s="13"/>
      <c r="P398" s="13"/>
      <c r="Q398" s="13"/>
      <c r="R398" s="13"/>
      <c r="S398" s="13"/>
      <c r="T398" s="13"/>
      <c r="U398" s="13"/>
      <c r="V398" s="13"/>
      <c r="W398" s="13"/>
      <c r="X398" s="13"/>
      <c r="Y398" s="13"/>
      <c r="Z398" s="13"/>
    </row>
    <row r="399">
      <c r="A399" s="13" t="str">
        <f>IFERROR(__xludf.DUMMYFUNCTION("""COMPUTED_VALUE"""),"ORDER1603")</f>
        <v>ORDER1603</v>
      </c>
      <c r="B399" s="13" t="str">
        <f>VLOOKUP(A399,WN!$A$2:$C$2001,3,false)</f>
        <v>CUST4029</v>
      </c>
      <c r="C399" s="14">
        <f>VLOOKUP(A399,WN!$A$2:$F$2001,2,false)</f>
        <v>45428</v>
      </c>
      <c r="D399" s="13">
        <f>SUMIFS(WN!$F$2:$F$2001,WN!$A$2:$A$2001,A399)</f>
        <v>165</v>
      </c>
      <c r="E399" s="13">
        <f t="shared" si="1"/>
        <v>30</v>
      </c>
      <c r="F399" s="13" t="str">
        <f>VLOOKUP(B399,'Overall Analysis'!$A$3:$I$160,9,false)</f>
        <v>Basic Customer</v>
      </c>
      <c r="G399" s="13"/>
      <c r="H399" s="13"/>
      <c r="I399" s="13"/>
      <c r="J399" s="13"/>
      <c r="K399" s="13"/>
      <c r="L399" s="13"/>
      <c r="M399" s="13"/>
      <c r="N399" s="13"/>
      <c r="O399" s="13"/>
      <c r="P399" s="13"/>
      <c r="Q399" s="13"/>
      <c r="R399" s="13"/>
      <c r="S399" s="13"/>
      <c r="T399" s="13"/>
      <c r="U399" s="13"/>
      <c r="V399" s="13"/>
      <c r="W399" s="13"/>
      <c r="X399" s="13"/>
      <c r="Y399" s="13"/>
      <c r="Z399" s="13"/>
    </row>
    <row r="400">
      <c r="A400" s="13" t="str">
        <f>IFERROR(__xludf.DUMMYFUNCTION("""COMPUTED_VALUE"""),"ORDER1602")</f>
        <v>ORDER1602</v>
      </c>
      <c r="B400" s="13" t="str">
        <f>VLOOKUP(A400,WN!$A$2:$C$2001,3,false)</f>
        <v>CUST7437</v>
      </c>
      <c r="C400" s="14">
        <f>VLOOKUP(A400,WN!$A$2:$F$2001,2,false)</f>
        <v>45428</v>
      </c>
      <c r="D400" s="13">
        <f>SUMIFS(WN!$F$2:$F$2001,WN!$A$2:$A$2001,A400)</f>
        <v>90</v>
      </c>
      <c r="E400" s="13">
        <f t="shared" si="1"/>
        <v>30</v>
      </c>
      <c r="F400" s="13" t="str">
        <f>VLOOKUP(B400,'Overall Analysis'!$A$3:$I$160,9,false)</f>
        <v>Basic Customer</v>
      </c>
      <c r="G400" s="13"/>
      <c r="H400" s="13"/>
      <c r="I400" s="13"/>
      <c r="J400" s="13"/>
      <c r="K400" s="13"/>
      <c r="L400" s="13"/>
      <c r="M400" s="13"/>
      <c r="N400" s="13"/>
      <c r="O400" s="13"/>
      <c r="P400" s="13"/>
      <c r="Q400" s="13"/>
      <c r="R400" s="13"/>
      <c r="S400" s="13"/>
      <c r="T400" s="13"/>
      <c r="U400" s="13"/>
      <c r="V400" s="13"/>
      <c r="W400" s="13"/>
      <c r="X400" s="13"/>
      <c r="Y400" s="13"/>
      <c r="Z400" s="13"/>
    </row>
    <row r="401">
      <c r="A401" s="13" t="str">
        <f>IFERROR(__xludf.DUMMYFUNCTION("""COMPUTED_VALUE"""),"ORDER1601")</f>
        <v>ORDER1601</v>
      </c>
      <c r="B401" s="13" t="str">
        <f>VLOOKUP(A401,WN!$A$2:$C$2001,3,false)</f>
        <v>CUST8814</v>
      </c>
      <c r="C401" s="14">
        <f>VLOOKUP(A401,WN!$A$2:$F$2001,2,false)</f>
        <v>45428</v>
      </c>
      <c r="D401" s="13">
        <f>SUMIFS(WN!$F$2:$F$2001,WN!$A$2:$A$2001,A401)</f>
        <v>280</v>
      </c>
      <c r="E401" s="13">
        <f t="shared" si="1"/>
        <v>30</v>
      </c>
      <c r="F401" s="13" t="str">
        <f>VLOOKUP(B401,'Overall Analysis'!$A$3:$I$160,9,false)</f>
        <v>Platinum Customer</v>
      </c>
      <c r="G401" s="13"/>
      <c r="H401" s="13"/>
      <c r="I401" s="13"/>
      <c r="J401" s="13"/>
      <c r="K401" s="13"/>
      <c r="L401" s="13"/>
      <c r="M401" s="13"/>
      <c r="N401" s="13"/>
      <c r="O401" s="13"/>
      <c r="P401" s="13"/>
      <c r="Q401" s="13"/>
      <c r="R401" s="13"/>
      <c r="S401" s="13"/>
      <c r="T401" s="13"/>
      <c r="U401" s="13"/>
      <c r="V401" s="13"/>
      <c r="W401" s="13"/>
      <c r="X401" s="13"/>
      <c r="Y401" s="13"/>
      <c r="Z401" s="13"/>
    </row>
    <row r="402">
      <c r="A402" s="13" t="str">
        <f>IFERROR(__xludf.DUMMYFUNCTION("""COMPUTED_VALUE"""),"ORDER1600")</f>
        <v>ORDER1600</v>
      </c>
      <c r="B402" s="13" t="str">
        <f>VLOOKUP(A402,WN!$A$2:$C$2001,3,false)</f>
        <v>CUST3384</v>
      </c>
      <c r="C402" s="14">
        <f>VLOOKUP(A402,WN!$A$2:$F$2001,2,false)</f>
        <v>45428</v>
      </c>
      <c r="D402" s="13">
        <f>SUMIFS(WN!$F$2:$F$2001,WN!$A$2:$A$2001,A402)</f>
        <v>100</v>
      </c>
      <c r="E402" s="13">
        <f t="shared" si="1"/>
        <v>30</v>
      </c>
      <c r="F402" s="13" t="str">
        <f>VLOOKUP(B402,'Overall Analysis'!$A$3:$I$160,9,false)</f>
        <v>Basic Customer</v>
      </c>
      <c r="G402" s="13"/>
      <c r="H402" s="13"/>
      <c r="I402" s="13"/>
      <c r="J402" s="13"/>
      <c r="K402" s="13"/>
      <c r="L402" s="13"/>
      <c r="M402" s="13"/>
      <c r="N402" s="13"/>
      <c r="O402" s="13"/>
      <c r="P402" s="13"/>
      <c r="Q402" s="13"/>
      <c r="R402" s="13"/>
      <c r="S402" s="13"/>
      <c r="T402" s="13"/>
      <c r="U402" s="13"/>
      <c r="V402" s="13"/>
      <c r="W402" s="13"/>
      <c r="X402" s="13"/>
      <c r="Y402" s="13"/>
      <c r="Z402" s="13"/>
    </row>
    <row r="403">
      <c r="A403" s="13" t="str">
        <f>IFERROR(__xludf.DUMMYFUNCTION("""COMPUTED_VALUE"""),"ORDER1599")</f>
        <v>ORDER1599</v>
      </c>
      <c r="B403" s="13" t="str">
        <f>VLOOKUP(A403,WN!$A$2:$C$2001,3,false)</f>
        <v>CUST8836</v>
      </c>
      <c r="C403" s="14">
        <f>VLOOKUP(A403,WN!$A$2:$F$2001,2,false)</f>
        <v>45428</v>
      </c>
      <c r="D403" s="13">
        <f>SUMIFS(WN!$F$2:$F$2001,WN!$A$2:$A$2001,A403)</f>
        <v>70</v>
      </c>
      <c r="E403" s="13">
        <f t="shared" si="1"/>
        <v>30</v>
      </c>
      <c r="F403" s="13" t="str">
        <f>VLOOKUP(B403,'Overall Analysis'!$A$3:$I$160,9,false)</f>
        <v>Basic Customer</v>
      </c>
      <c r="G403" s="13"/>
      <c r="H403" s="13"/>
      <c r="I403" s="13"/>
      <c r="J403" s="13"/>
      <c r="K403" s="13"/>
      <c r="L403" s="13"/>
      <c r="M403" s="13"/>
      <c r="N403" s="13"/>
      <c r="O403" s="13"/>
      <c r="P403" s="13"/>
      <c r="Q403" s="13"/>
      <c r="R403" s="13"/>
      <c r="S403" s="13"/>
      <c r="T403" s="13"/>
      <c r="U403" s="13"/>
      <c r="V403" s="13"/>
      <c r="W403" s="13"/>
      <c r="X403" s="13"/>
      <c r="Y403" s="13"/>
      <c r="Z403" s="13"/>
    </row>
    <row r="404">
      <c r="A404" s="13" t="str">
        <f>IFERROR(__xludf.DUMMYFUNCTION("""COMPUTED_VALUE"""),"ORDER1598")</f>
        <v>ORDER1598</v>
      </c>
      <c r="B404" s="13" t="str">
        <f>VLOOKUP(A404,WN!$A$2:$C$2001,3,false)</f>
        <v>CUST4675</v>
      </c>
      <c r="C404" s="14">
        <f>VLOOKUP(A404,WN!$A$2:$F$2001,2,false)</f>
        <v>45428</v>
      </c>
      <c r="D404" s="13">
        <f>SUMIFS(WN!$F$2:$F$2001,WN!$A$2:$A$2001,A404)</f>
        <v>200</v>
      </c>
      <c r="E404" s="13">
        <f t="shared" si="1"/>
        <v>30</v>
      </c>
      <c r="F404" s="13" t="str">
        <f>VLOOKUP(B404,'Overall Analysis'!$A$3:$I$160,9,false)</f>
        <v>Basic Customer</v>
      </c>
      <c r="G404" s="13"/>
      <c r="H404" s="13"/>
      <c r="I404" s="13"/>
      <c r="J404" s="13"/>
      <c r="K404" s="13"/>
      <c r="L404" s="13"/>
      <c r="M404" s="13"/>
      <c r="N404" s="13"/>
      <c r="O404" s="13"/>
      <c r="P404" s="13"/>
      <c r="Q404" s="13"/>
      <c r="R404" s="13"/>
      <c r="S404" s="13"/>
      <c r="T404" s="13"/>
      <c r="U404" s="13"/>
      <c r="V404" s="13"/>
      <c r="W404" s="13"/>
      <c r="X404" s="13"/>
      <c r="Y404" s="13"/>
      <c r="Z404" s="13"/>
    </row>
    <row r="405">
      <c r="A405" s="13" t="str">
        <f>IFERROR(__xludf.DUMMYFUNCTION("""COMPUTED_VALUE"""),"ORDER1597")</f>
        <v>ORDER1597</v>
      </c>
      <c r="B405" s="13" t="str">
        <f>VLOOKUP(A405,WN!$A$2:$C$2001,3,false)</f>
        <v>CUST9409</v>
      </c>
      <c r="C405" s="14">
        <f>VLOOKUP(A405,WN!$A$2:$F$2001,2,false)</f>
        <v>45428</v>
      </c>
      <c r="D405" s="13">
        <f>SUMIFS(WN!$F$2:$F$2001,WN!$A$2:$A$2001,A405)</f>
        <v>65</v>
      </c>
      <c r="E405" s="13">
        <f t="shared" si="1"/>
        <v>30</v>
      </c>
      <c r="F405" s="13" t="str">
        <f>VLOOKUP(B405,'Overall Analysis'!$A$3:$I$160,9,false)</f>
        <v>Basic Customer</v>
      </c>
      <c r="G405" s="13"/>
      <c r="H405" s="13"/>
      <c r="I405" s="13"/>
      <c r="J405" s="13"/>
      <c r="K405" s="13"/>
      <c r="L405" s="13"/>
      <c r="M405" s="13"/>
      <c r="N405" s="13"/>
      <c r="O405" s="13"/>
      <c r="P405" s="13"/>
      <c r="Q405" s="13"/>
      <c r="R405" s="13"/>
      <c r="S405" s="13"/>
      <c r="T405" s="13"/>
      <c r="U405" s="13"/>
      <c r="V405" s="13"/>
      <c r="W405" s="13"/>
      <c r="X405" s="13"/>
      <c r="Y405" s="13"/>
      <c r="Z405" s="13"/>
    </row>
    <row r="406">
      <c r="A406" s="13" t="str">
        <f>IFERROR(__xludf.DUMMYFUNCTION("""COMPUTED_VALUE"""),"ORDER1596")</f>
        <v>ORDER1596</v>
      </c>
      <c r="B406" s="13" t="str">
        <f>VLOOKUP(A406,WN!$A$2:$C$2001,3,false)</f>
        <v>CUST2337</v>
      </c>
      <c r="C406" s="14">
        <f>VLOOKUP(A406,WN!$A$2:$F$2001,2,false)</f>
        <v>45428</v>
      </c>
      <c r="D406" s="13">
        <f>SUMIFS(WN!$F$2:$F$2001,WN!$A$2:$A$2001,A406)</f>
        <v>52.5</v>
      </c>
      <c r="E406" s="13">
        <f t="shared" si="1"/>
        <v>30</v>
      </c>
      <c r="F406" s="13" t="str">
        <f>VLOOKUP(B406,'Overall Analysis'!$A$3:$I$160,9,false)</f>
        <v>Basic Customer</v>
      </c>
      <c r="G406" s="13"/>
      <c r="H406" s="13"/>
      <c r="I406" s="13"/>
      <c r="J406" s="13"/>
      <c r="K406" s="13"/>
      <c r="L406" s="13"/>
      <c r="M406" s="13"/>
      <c r="N406" s="13"/>
      <c r="O406" s="13"/>
      <c r="P406" s="13"/>
      <c r="Q406" s="13"/>
      <c r="R406" s="13"/>
      <c r="S406" s="13"/>
      <c r="T406" s="13"/>
      <c r="U406" s="13"/>
      <c r="V406" s="13"/>
      <c r="W406" s="13"/>
      <c r="X406" s="13"/>
      <c r="Y406" s="13"/>
      <c r="Z406" s="13"/>
    </row>
    <row r="407">
      <c r="A407" s="13" t="str">
        <f>IFERROR(__xludf.DUMMYFUNCTION("""COMPUTED_VALUE"""),"ORDER1595")</f>
        <v>ORDER1595</v>
      </c>
      <c r="B407" s="13" t="str">
        <f>VLOOKUP(A407,WN!$A$2:$C$2001,3,false)</f>
        <v>CUST4178</v>
      </c>
      <c r="C407" s="14">
        <f>VLOOKUP(A407,WN!$A$2:$F$2001,2,false)</f>
        <v>45428</v>
      </c>
      <c r="D407" s="13">
        <f>SUMIFS(WN!$F$2:$F$2001,WN!$A$2:$A$2001,A407)</f>
        <v>185</v>
      </c>
      <c r="E407" s="13">
        <f t="shared" si="1"/>
        <v>30</v>
      </c>
      <c r="F407" s="13" t="str">
        <f>VLOOKUP(B407,'Overall Analysis'!$A$3:$I$160,9,false)</f>
        <v>Basic Customer</v>
      </c>
      <c r="G407" s="13"/>
      <c r="H407" s="13"/>
      <c r="I407" s="13"/>
      <c r="J407" s="13"/>
      <c r="K407" s="13"/>
      <c r="L407" s="13"/>
      <c r="M407" s="13"/>
      <c r="N407" s="13"/>
      <c r="O407" s="13"/>
      <c r="P407" s="13"/>
      <c r="Q407" s="13"/>
      <c r="R407" s="13"/>
      <c r="S407" s="13"/>
      <c r="T407" s="13"/>
      <c r="U407" s="13"/>
      <c r="V407" s="13"/>
      <c r="W407" s="13"/>
      <c r="X407" s="13"/>
      <c r="Y407" s="13"/>
      <c r="Z407" s="13"/>
    </row>
    <row r="408">
      <c r="A408" s="13" t="str">
        <f>IFERROR(__xludf.DUMMYFUNCTION("""COMPUTED_VALUE"""),"ORDER1594")</f>
        <v>ORDER1594</v>
      </c>
      <c r="B408" s="13" t="str">
        <f>VLOOKUP(A408,WN!$A$2:$C$2001,3,false)</f>
        <v>CUST9368</v>
      </c>
      <c r="C408" s="14">
        <f>VLOOKUP(A408,WN!$A$2:$F$2001,2,false)</f>
        <v>45428</v>
      </c>
      <c r="D408" s="13">
        <f>SUMIFS(WN!$F$2:$F$2001,WN!$A$2:$A$2001,A408)</f>
        <v>172.5</v>
      </c>
      <c r="E408" s="13">
        <f t="shared" si="1"/>
        <v>30</v>
      </c>
      <c r="F408" s="13" t="str">
        <f>VLOOKUP(B408,'Overall Analysis'!$A$3:$I$160,9,false)</f>
        <v>Basic Customer</v>
      </c>
      <c r="G408" s="13"/>
      <c r="H408" s="13"/>
      <c r="I408" s="13"/>
      <c r="J408" s="13"/>
      <c r="K408" s="13"/>
      <c r="L408" s="13"/>
      <c r="M408" s="13"/>
      <c r="N408" s="13"/>
      <c r="O408" s="13"/>
      <c r="P408" s="13"/>
      <c r="Q408" s="13"/>
      <c r="R408" s="13"/>
      <c r="S408" s="13"/>
      <c r="T408" s="13"/>
      <c r="U408" s="13"/>
      <c r="V408" s="13"/>
      <c r="W408" s="13"/>
      <c r="X408" s="13"/>
      <c r="Y408" s="13"/>
      <c r="Z408" s="13"/>
    </row>
    <row r="409">
      <c r="A409" s="13" t="str">
        <f>IFERROR(__xludf.DUMMYFUNCTION("""COMPUTED_VALUE"""),"ORDER1593")</f>
        <v>ORDER1593</v>
      </c>
      <c r="B409" s="13" t="str">
        <f>VLOOKUP(A409,WN!$A$2:$C$2001,3,false)</f>
        <v>CUST7043</v>
      </c>
      <c r="C409" s="14">
        <f>VLOOKUP(A409,WN!$A$2:$F$2001,2,false)</f>
        <v>45428</v>
      </c>
      <c r="D409" s="13">
        <f>SUMIFS(WN!$F$2:$F$2001,WN!$A$2:$A$2001,A409)</f>
        <v>105</v>
      </c>
      <c r="E409" s="13">
        <f t="shared" si="1"/>
        <v>30</v>
      </c>
      <c r="F409" s="13" t="str">
        <f>VLOOKUP(B409,'Overall Analysis'!$A$3:$I$160,9,false)</f>
        <v>Basic Customer</v>
      </c>
      <c r="G409" s="13"/>
      <c r="H409" s="13"/>
      <c r="I409" s="13"/>
      <c r="J409" s="13"/>
      <c r="K409" s="13"/>
      <c r="L409" s="13"/>
      <c r="M409" s="13"/>
      <c r="N409" s="13"/>
      <c r="O409" s="13"/>
      <c r="P409" s="13"/>
      <c r="Q409" s="13"/>
      <c r="R409" s="13"/>
      <c r="S409" s="13"/>
      <c r="T409" s="13"/>
      <c r="U409" s="13"/>
      <c r="V409" s="13"/>
      <c r="W409" s="13"/>
      <c r="X409" s="13"/>
      <c r="Y409" s="13"/>
      <c r="Z409" s="13"/>
    </row>
    <row r="410">
      <c r="A410" s="13" t="str">
        <f>IFERROR(__xludf.DUMMYFUNCTION("""COMPUTED_VALUE"""),"ORDER1592")</f>
        <v>ORDER1592</v>
      </c>
      <c r="B410" s="13" t="str">
        <f>VLOOKUP(A410,WN!$A$2:$C$2001,3,false)</f>
        <v>CUST4982</v>
      </c>
      <c r="C410" s="14">
        <f>VLOOKUP(A410,WN!$A$2:$F$2001,2,false)</f>
        <v>45427</v>
      </c>
      <c r="D410" s="13">
        <f>SUMIFS(WN!$F$2:$F$2001,WN!$A$2:$A$2001,A410)</f>
        <v>90</v>
      </c>
      <c r="E410" s="13">
        <f t="shared" si="1"/>
        <v>31</v>
      </c>
      <c r="F410" s="13" t="str">
        <f>VLOOKUP(B410,'Overall Analysis'!$A$3:$I$160,9,false)</f>
        <v>Basic Customer</v>
      </c>
      <c r="G410" s="13"/>
      <c r="H410" s="13"/>
      <c r="I410" s="13"/>
      <c r="J410" s="13"/>
      <c r="K410" s="13"/>
      <c r="L410" s="13"/>
      <c r="M410" s="13"/>
      <c r="N410" s="13"/>
      <c r="O410" s="13"/>
      <c r="P410" s="13"/>
      <c r="Q410" s="13"/>
      <c r="R410" s="13"/>
      <c r="S410" s="13"/>
      <c r="T410" s="13"/>
      <c r="U410" s="13"/>
      <c r="V410" s="13"/>
      <c r="W410" s="13"/>
      <c r="X410" s="13"/>
      <c r="Y410" s="13"/>
      <c r="Z410" s="13"/>
    </row>
    <row r="411">
      <c r="A411" s="13" t="str">
        <f>IFERROR(__xludf.DUMMYFUNCTION("""COMPUTED_VALUE"""),"ORDER1591")</f>
        <v>ORDER1591</v>
      </c>
      <c r="B411" s="13" t="str">
        <f>VLOOKUP(A411,WN!$A$2:$C$2001,3,false)</f>
        <v>CUST2679</v>
      </c>
      <c r="C411" s="14">
        <f>VLOOKUP(A411,WN!$A$2:$F$2001,2,false)</f>
        <v>45427</v>
      </c>
      <c r="D411" s="13">
        <f>SUMIFS(WN!$F$2:$F$2001,WN!$A$2:$A$2001,A411)</f>
        <v>140</v>
      </c>
      <c r="E411" s="13">
        <f t="shared" si="1"/>
        <v>31</v>
      </c>
      <c r="F411" s="13" t="str">
        <f>VLOOKUP(B411,'Overall Analysis'!$A$3:$I$160,9,false)</f>
        <v>Basic Customer</v>
      </c>
      <c r="G411" s="13"/>
      <c r="H411" s="13"/>
      <c r="I411" s="13"/>
      <c r="J411" s="13"/>
      <c r="K411" s="13"/>
      <c r="L411" s="13"/>
      <c r="M411" s="13"/>
      <c r="N411" s="13"/>
      <c r="O411" s="13"/>
      <c r="P411" s="13"/>
      <c r="Q411" s="13"/>
      <c r="R411" s="13"/>
      <c r="S411" s="13"/>
      <c r="T411" s="13"/>
      <c r="U411" s="13"/>
      <c r="V411" s="13"/>
      <c r="W411" s="13"/>
      <c r="X411" s="13"/>
      <c r="Y411" s="13"/>
      <c r="Z411" s="13"/>
    </row>
    <row r="412">
      <c r="A412" s="13" t="str">
        <f>IFERROR(__xludf.DUMMYFUNCTION("""COMPUTED_VALUE"""),"ORDER1590")</f>
        <v>ORDER1590</v>
      </c>
      <c r="B412" s="13" t="str">
        <f>VLOOKUP(A412,WN!$A$2:$C$2001,3,false)</f>
        <v>CUST2527</v>
      </c>
      <c r="C412" s="14">
        <f>VLOOKUP(A412,WN!$A$2:$F$2001,2,false)</f>
        <v>45427</v>
      </c>
      <c r="D412" s="13">
        <f>SUMIFS(WN!$F$2:$F$2001,WN!$A$2:$A$2001,A412)</f>
        <v>80</v>
      </c>
      <c r="E412" s="13">
        <f t="shared" si="1"/>
        <v>31</v>
      </c>
      <c r="F412" s="13" t="str">
        <f>VLOOKUP(B412,'Overall Analysis'!$A$3:$I$160,9,false)</f>
        <v>Basic Customer</v>
      </c>
      <c r="G412" s="13"/>
      <c r="H412" s="13"/>
      <c r="I412" s="13"/>
      <c r="J412" s="13"/>
      <c r="K412" s="13"/>
      <c r="L412" s="13"/>
      <c r="M412" s="13"/>
      <c r="N412" s="13"/>
      <c r="O412" s="13"/>
      <c r="P412" s="13"/>
      <c r="Q412" s="13"/>
      <c r="R412" s="13"/>
      <c r="S412" s="13"/>
      <c r="T412" s="13"/>
      <c r="U412" s="13"/>
      <c r="V412" s="13"/>
      <c r="W412" s="13"/>
      <c r="X412" s="13"/>
      <c r="Y412" s="13"/>
      <c r="Z412" s="13"/>
    </row>
    <row r="413">
      <c r="A413" s="13" t="str">
        <f>IFERROR(__xludf.DUMMYFUNCTION("""COMPUTED_VALUE"""),"ORDER1589")</f>
        <v>ORDER1589</v>
      </c>
      <c r="B413" s="13" t="str">
        <f>VLOOKUP(A413,WN!$A$2:$C$2001,3,false)</f>
        <v>CUST6228</v>
      </c>
      <c r="C413" s="14">
        <f>VLOOKUP(A413,WN!$A$2:$F$2001,2,false)</f>
        <v>45427</v>
      </c>
      <c r="D413" s="13">
        <f>SUMIFS(WN!$F$2:$F$2001,WN!$A$2:$A$2001,A413)</f>
        <v>110</v>
      </c>
      <c r="E413" s="13">
        <f t="shared" si="1"/>
        <v>31</v>
      </c>
      <c r="F413" s="13" t="str">
        <f>VLOOKUP(B413,'Overall Analysis'!$A$3:$I$160,9,false)</f>
        <v>Basic Customer</v>
      </c>
      <c r="G413" s="13"/>
      <c r="H413" s="13"/>
      <c r="I413" s="13"/>
      <c r="J413" s="13"/>
      <c r="K413" s="13"/>
      <c r="L413" s="13"/>
      <c r="M413" s="13"/>
      <c r="N413" s="13"/>
      <c r="O413" s="13"/>
      <c r="P413" s="13"/>
      <c r="Q413" s="13"/>
      <c r="R413" s="13"/>
      <c r="S413" s="13"/>
      <c r="T413" s="13"/>
      <c r="U413" s="13"/>
      <c r="V413" s="13"/>
      <c r="W413" s="13"/>
      <c r="X413" s="13"/>
      <c r="Y413" s="13"/>
      <c r="Z413" s="13"/>
    </row>
    <row r="414">
      <c r="A414" s="13" t="str">
        <f>IFERROR(__xludf.DUMMYFUNCTION("""COMPUTED_VALUE"""),"ORDER1588")</f>
        <v>ORDER1588</v>
      </c>
      <c r="B414" s="13" t="str">
        <f>VLOOKUP(A414,WN!$A$2:$C$2001,3,false)</f>
        <v>CUST2982</v>
      </c>
      <c r="C414" s="14">
        <f>VLOOKUP(A414,WN!$A$2:$F$2001,2,false)</f>
        <v>45427</v>
      </c>
      <c r="D414" s="13">
        <f>SUMIFS(WN!$F$2:$F$2001,WN!$A$2:$A$2001,A414)</f>
        <v>275</v>
      </c>
      <c r="E414" s="13">
        <f t="shared" si="1"/>
        <v>31</v>
      </c>
      <c r="F414" s="13" t="str">
        <f>VLOOKUP(B414,'Overall Analysis'!$A$3:$I$160,9,false)</f>
        <v>Basic Customer</v>
      </c>
      <c r="G414" s="13"/>
      <c r="H414" s="13"/>
      <c r="I414" s="13"/>
      <c r="J414" s="13"/>
      <c r="K414" s="13"/>
      <c r="L414" s="13"/>
      <c r="M414" s="13"/>
      <c r="N414" s="13"/>
      <c r="O414" s="13"/>
      <c r="P414" s="13"/>
      <c r="Q414" s="13"/>
      <c r="R414" s="13"/>
      <c r="S414" s="13"/>
      <c r="T414" s="13"/>
      <c r="U414" s="13"/>
      <c r="V414" s="13"/>
      <c r="W414" s="13"/>
      <c r="X414" s="13"/>
      <c r="Y414" s="13"/>
      <c r="Z414" s="13"/>
    </row>
    <row r="415">
      <c r="A415" s="13" t="str">
        <f>IFERROR(__xludf.DUMMYFUNCTION("""COMPUTED_VALUE"""),"ORDER1587")</f>
        <v>ORDER1587</v>
      </c>
      <c r="B415" s="13" t="str">
        <f>VLOOKUP(A415,WN!$A$2:$C$2001,3,false)</f>
        <v>CUST8317</v>
      </c>
      <c r="C415" s="14">
        <f>VLOOKUP(A415,WN!$A$2:$F$2001,2,false)</f>
        <v>45427</v>
      </c>
      <c r="D415" s="13">
        <f>SUMIFS(WN!$F$2:$F$2001,WN!$A$2:$A$2001,A415)</f>
        <v>40</v>
      </c>
      <c r="E415" s="13">
        <f t="shared" si="1"/>
        <v>31</v>
      </c>
      <c r="F415" s="13" t="str">
        <f>VLOOKUP(B415,'Overall Analysis'!$A$3:$I$160,9,false)</f>
        <v>Basic Customer</v>
      </c>
      <c r="G415" s="13"/>
      <c r="H415" s="13"/>
      <c r="I415" s="13"/>
      <c r="J415" s="13"/>
      <c r="K415" s="13"/>
      <c r="L415" s="13"/>
      <c r="M415" s="13"/>
      <c r="N415" s="13"/>
      <c r="O415" s="13"/>
      <c r="P415" s="13"/>
      <c r="Q415" s="13"/>
      <c r="R415" s="13"/>
      <c r="S415" s="13"/>
      <c r="T415" s="13"/>
      <c r="U415" s="13"/>
      <c r="V415" s="13"/>
      <c r="W415" s="13"/>
      <c r="X415" s="13"/>
      <c r="Y415" s="13"/>
      <c r="Z415" s="13"/>
    </row>
    <row r="416">
      <c r="A416" s="13" t="str">
        <f>IFERROR(__xludf.DUMMYFUNCTION("""COMPUTED_VALUE"""),"ORDER1586")</f>
        <v>ORDER1586</v>
      </c>
      <c r="B416" s="13" t="str">
        <f>VLOOKUP(A416,WN!$A$2:$C$2001,3,false)</f>
        <v>CUST7606</v>
      </c>
      <c r="C416" s="14">
        <f>VLOOKUP(A416,WN!$A$2:$F$2001,2,false)</f>
        <v>45427</v>
      </c>
      <c r="D416" s="13">
        <f>SUMIFS(WN!$F$2:$F$2001,WN!$A$2:$A$2001,A416)</f>
        <v>52.5</v>
      </c>
      <c r="E416" s="13">
        <f t="shared" si="1"/>
        <v>31</v>
      </c>
      <c r="F416" s="13" t="str">
        <f>VLOOKUP(B416,'Overall Analysis'!$A$3:$I$160,9,false)</f>
        <v>Basic Customer</v>
      </c>
      <c r="G416" s="13"/>
      <c r="H416" s="13"/>
      <c r="I416" s="13"/>
      <c r="J416" s="13"/>
      <c r="K416" s="13"/>
      <c r="L416" s="13"/>
      <c r="M416" s="13"/>
      <c r="N416" s="13"/>
      <c r="O416" s="13"/>
      <c r="P416" s="13"/>
      <c r="Q416" s="13"/>
      <c r="R416" s="13"/>
      <c r="S416" s="13"/>
      <c r="T416" s="13"/>
      <c r="U416" s="13"/>
      <c r="V416" s="13"/>
      <c r="W416" s="13"/>
      <c r="X416" s="13"/>
      <c r="Y416" s="13"/>
      <c r="Z416" s="13"/>
    </row>
    <row r="417">
      <c r="A417" s="13" t="str">
        <f>IFERROR(__xludf.DUMMYFUNCTION("""COMPUTED_VALUE"""),"ORDER1585")</f>
        <v>ORDER1585</v>
      </c>
      <c r="B417" s="13" t="str">
        <f>VLOOKUP(A417,WN!$A$2:$C$2001,3,false)</f>
        <v>CUST2188</v>
      </c>
      <c r="C417" s="14">
        <f>VLOOKUP(A417,WN!$A$2:$F$2001,2,false)</f>
        <v>45427</v>
      </c>
      <c r="D417" s="13">
        <f>SUMIFS(WN!$F$2:$F$2001,WN!$A$2:$A$2001,A417)</f>
        <v>185</v>
      </c>
      <c r="E417" s="13">
        <f t="shared" si="1"/>
        <v>31</v>
      </c>
      <c r="F417" s="13" t="str">
        <f>VLOOKUP(B417,'Overall Analysis'!$A$3:$I$160,9,false)</f>
        <v>Platinum Customer</v>
      </c>
      <c r="G417" s="13"/>
      <c r="H417" s="13"/>
      <c r="I417" s="13"/>
      <c r="J417" s="13"/>
      <c r="K417" s="13"/>
      <c r="L417" s="13"/>
      <c r="M417" s="13"/>
      <c r="N417" s="13"/>
      <c r="O417" s="13"/>
      <c r="P417" s="13"/>
      <c r="Q417" s="13"/>
      <c r="R417" s="13"/>
      <c r="S417" s="13"/>
      <c r="T417" s="13"/>
      <c r="U417" s="13"/>
      <c r="V417" s="13"/>
      <c r="W417" s="13"/>
      <c r="X417" s="13"/>
      <c r="Y417" s="13"/>
      <c r="Z417" s="13"/>
    </row>
    <row r="418">
      <c r="A418" s="13" t="str">
        <f>IFERROR(__xludf.DUMMYFUNCTION("""COMPUTED_VALUE"""),"ORDER1584")</f>
        <v>ORDER1584</v>
      </c>
      <c r="B418" s="13" t="str">
        <f>VLOOKUP(A418,WN!$A$2:$C$2001,3,false)</f>
        <v>CUST4485</v>
      </c>
      <c r="C418" s="14">
        <f>VLOOKUP(A418,WN!$A$2:$F$2001,2,false)</f>
        <v>45427</v>
      </c>
      <c r="D418" s="13">
        <f>SUMIFS(WN!$F$2:$F$2001,WN!$A$2:$A$2001,A418)</f>
        <v>97.5</v>
      </c>
      <c r="E418" s="13">
        <f t="shared" si="1"/>
        <v>31</v>
      </c>
      <c r="F418" s="13" t="str">
        <f>VLOOKUP(B418,'Overall Analysis'!$A$3:$I$160,9,false)</f>
        <v>Basic Customer</v>
      </c>
      <c r="G418" s="13"/>
      <c r="H418" s="13"/>
      <c r="I418" s="13"/>
      <c r="J418" s="13"/>
      <c r="K418" s="13"/>
      <c r="L418" s="13"/>
      <c r="M418" s="13"/>
      <c r="N418" s="13"/>
      <c r="O418" s="13"/>
      <c r="P418" s="13"/>
      <c r="Q418" s="13"/>
      <c r="R418" s="13"/>
      <c r="S418" s="13"/>
      <c r="T418" s="13"/>
      <c r="U418" s="13"/>
      <c r="V418" s="13"/>
      <c r="W418" s="13"/>
      <c r="X418" s="13"/>
      <c r="Y418" s="13"/>
      <c r="Z418" s="13"/>
    </row>
    <row r="419">
      <c r="A419" s="13" t="str">
        <f>IFERROR(__xludf.DUMMYFUNCTION("""COMPUTED_VALUE"""),"ORDER1583")</f>
        <v>ORDER1583</v>
      </c>
      <c r="B419" s="13" t="str">
        <f>VLOOKUP(A419,WN!$A$2:$C$2001,3,false)</f>
        <v>CUST9482</v>
      </c>
      <c r="C419" s="14">
        <f>VLOOKUP(A419,WN!$A$2:$F$2001,2,false)</f>
        <v>45427</v>
      </c>
      <c r="D419" s="13">
        <f>SUMIFS(WN!$F$2:$F$2001,WN!$A$2:$A$2001,A419)</f>
        <v>105</v>
      </c>
      <c r="E419" s="13">
        <f t="shared" si="1"/>
        <v>31</v>
      </c>
      <c r="F419" s="13" t="str">
        <f>VLOOKUP(B419,'Overall Analysis'!$A$3:$I$160,9,false)</f>
        <v>Basic Customer</v>
      </c>
      <c r="G419" s="13"/>
      <c r="H419" s="13"/>
      <c r="I419" s="13"/>
      <c r="J419" s="13"/>
      <c r="K419" s="13"/>
      <c r="L419" s="13"/>
      <c r="M419" s="13"/>
      <c r="N419" s="13"/>
      <c r="O419" s="13"/>
      <c r="P419" s="13"/>
      <c r="Q419" s="13"/>
      <c r="R419" s="13"/>
      <c r="S419" s="13"/>
      <c r="T419" s="13"/>
      <c r="U419" s="13"/>
      <c r="V419" s="13"/>
      <c r="W419" s="13"/>
      <c r="X419" s="13"/>
      <c r="Y419" s="13"/>
      <c r="Z419" s="13"/>
    </row>
    <row r="420">
      <c r="A420" s="13" t="str">
        <f>IFERROR(__xludf.DUMMYFUNCTION("""COMPUTED_VALUE"""),"ORDER1582")</f>
        <v>ORDER1582</v>
      </c>
      <c r="B420" s="13" t="str">
        <f>VLOOKUP(A420,WN!$A$2:$C$2001,3,false)</f>
        <v>CUST3954</v>
      </c>
      <c r="C420" s="14">
        <f>VLOOKUP(A420,WN!$A$2:$F$2001,2,false)</f>
        <v>45426</v>
      </c>
      <c r="D420" s="13">
        <f>SUMIFS(WN!$F$2:$F$2001,WN!$A$2:$A$2001,A420)</f>
        <v>70</v>
      </c>
      <c r="E420" s="13">
        <f t="shared" si="1"/>
        <v>32</v>
      </c>
      <c r="F420" s="13" t="str">
        <f>VLOOKUP(B420,'Overall Analysis'!$A$3:$I$160,9,false)</f>
        <v>Basic Customer</v>
      </c>
      <c r="G420" s="13"/>
      <c r="H420" s="13"/>
      <c r="I420" s="13"/>
      <c r="J420" s="13"/>
      <c r="K420" s="13"/>
      <c r="L420" s="13"/>
      <c r="M420" s="13"/>
      <c r="N420" s="13"/>
      <c r="O420" s="13"/>
      <c r="P420" s="13"/>
      <c r="Q420" s="13"/>
      <c r="R420" s="13"/>
      <c r="S420" s="13"/>
      <c r="T420" s="13"/>
      <c r="U420" s="13"/>
      <c r="V420" s="13"/>
      <c r="W420" s="13"/>
      <c r="X420" s="13"/>
      <c r="Y420" s="13"/>
      <c r="Z420" s="13"/>
    </row>
    <row r="421">
      <c r="A421" s="13" t="str">
        <f>IFERROR(__xludf.DUMMYFUNCTION("""COMPUTED_VALUE"""),"ORDER1581")</f>
        <v>ORDER1581</v>
      </c>
      <c r="B421" s="13" t="str">
        <f>VLOOKUP(A421,WN!$A$2:$C$2001,3,false)</f>
        <v>CUST1960</v>
      </c>
      <c r="C421" s="14">
        <f>VLOOKUP(A421,WN!$A$2:$F$2001,2,false)</f>
        <v>45426</v>
      </c>
      <c r="D421" s="13">
        <f>SUMIFS(WN!$F$2:$F$2001,WN!$A$2:$A$2001,A421)</f>
        <v>140</v>
      </c>
      <c r="E421" s="13">
        <f t="shared" si="1"/>
        <v>32</v>
      </c>
      <c r="F421" s="13" t="str">
        <f>VLOOKUP(B421,'Overall Analysis'!$A$3:$I$160,9,false)</f>
        <v>Basic Customer</v>
      </c>
      <c r="G421" s="13"/>
      <c r="H421" s="13"/>
      <c r="I421" s="13"/>
      <c r="J421" s="13"/>
      <c r="K421" s="13"/>
      <c r="L421" s="13"/>
      <c r="M421" s="13"/>
      <c r="N421" s="13"/>
      <c r="O421" s="13"/>
      <c r="P421" s="13"/>
      <c r="Q421" s="13"/>
      <c r="R421" s="13"/>
      <c r="S421" s="13"/>
      <c r="T421" s="13"/>
      <c r="U421" s="13"/>
      <c r="V421" s="13"/>
      <c r="W421" s="13"/>
      <c r="X421" s="13"/>
      <c r="Y421" s="13"/>
      <c r="Z421" s="13"/>
    </row>
    <row r="422">
      <c r="A422" s="13" t="str">
        <f>IFERROR(__xludf.DUMMYFUNCTION("""COMPUTED_VALUE"""),"ORDER1580")</f>
        <v>ORDER1580</v>
      </c>
      <c r="B422" s="13" t="str">
        <f>VLOOKUP(A422,WN!$A$2:$C$2001,3,false)</f>
        <v>CUST6570</v>
      </c>
      <c r="C422" s="14">
        <f>VLOOKUP(A422,WN!$A$2:$F$2001,2,false)</f>
        <v>45426</v>
      </c>
      <c r="D422" s="13">
        <f>SUMIFS(WN!$F$2:$F$2001,WN!$A$2:$A$2001,A422)</f>
        <v>80</v>
      </c>
      <c r="E422" s="13">
        <f t="shared" si="1"/>
        <v>32</v>
      </c>
      <c r="F422" s="13" t="str">
        <f>VLOOKUP(B422,'Overall Analysis'!$A$3:$I$160,9,false)</f>
        <v>Basic Customer</v>
      </c>
      <c r="G422" s="13"/>
      <c r="H422" s="13"/>
      <c r="I422" s="13"/>
      <c r="J422" s="13"/>
      <c r="K422" s="13"/>
      <c r="L422" s="13"/>
      <c r="M422" s="13"/>
      <c r="N422" s="13"/>
      <c r="O422" s="13"/>
      <c r="P422" s="13"/>
      <c r="Q422" s="13"/>
      <c r="R422" s="13"/>
      <c r="S422" s="13"/>
      <c r="T422" s="13"/>
      <c r="U422" s="13"/>
      <c r="V422" s="13"/>
      <c r="W422" s="13"/>
      <c r="X422" s="13"/>
      <c r="Y422" s="13"/>
      <c r="Z422" s="13"/>
    </row>
    <row r="423">
      <c r="A423" s="13" t="str">
        <f>IFERROR(__xludf.DUMMYFUNCTION("""COMPUTED_VALUE"""),"ORDER1579")</f>
        <v>ORDER1579</v>
      </c>
      <c r="B423" s="13" t="str">
        <f>VLOOKUP(A423,WN!$A$2:$C$2001,3,false)</f>
        <v>CUST4022</v>
      </c>
      <c r="C423" s="14">
        <f>VLOOKUP(A423,WN!$A$2:$F$2001,2,false)</f>
        <v>45426</v>
      </c>
      <c r="D423" s="13">
        <f>SUMIFS(WN!$F$2:$F$2001,WN!$A$2:$A$2001,A423)</f>
        <v>70</v>
      </c>
      <c r="E423" s="13">
        <f t="shared" si="1"/>
        <v>32</v>
      </c>
      <c r="F423" s="13" t="str">
        <f>VLOOKUP(B423,'Overall Analysis'!$A$3:$I$160,9,false)</f>
        <v>Basic Customer</v>
      </c>
      <c r="G423" s="13"/>
      <c r="H423" s="13"/>
      <c r="I423" s="13"/>
      <c r="J423" s="13"/>
      <c r="K423" s="13"/>
      <c r="L423" s="13"/>
      <c r="M423" s="13"/>
      <c r="N423" s="13"/>
      <c r="O423" s="13"/>
      <c r="P423" s="13"/>
      <c r="Q423" s="13"/>
      <c r="R423" s="13"/>
      <c r="S423" s="13"/>
      <c r="T423" s="13"/>
      <c r="U423" s="13"/>
      <c r="V423" s="13"/>
      <c r="W423" s="13"/>
      <c r="X423" s="13"/>
      <c r="Y423" s="13"/>
      <c r="Z423" s="13"/>
    </row>
    <row r="424">
      <c r="A424" s="13" t="str">
        <f>IFERROR(__xludf.DUMMYFUNCTION("""COMPUTED_VALUE"""),"ORDER1578")</f>
        <v>ORDER1578</v>
      </c>
      <c r="B424" s="13" t="str">
        <f>VLOOKUP(A424,WN!$A$2:$C$2001,3,false)</f>
        <v>CUST5488</v>
      </c>
      <c r="C424" s="14">
        <f>VLOOKUP(A424,WN!$A$2:$F$2001,2,false)</f>
        <v>45426</v>
      </c>
      <c r="D424" s="13">
        <f>SUMIFS(WN!$F$2:$F$2001,WN!$A$2:$A$2001,A424)</f>
        <v>200</v>
      </c>
      <c r="E424" s="13">
        <f t="shared" si="1"/>
        <v>32</v>
      </c>
      <c r="F424" s="13" t="str">
        <f>VLOOKUP(B424,'Overall Analysis'!$A$3:$I$160,9,false)</f>
        <v>Basic Customer</v>
      </c>
      <c r="G424" s="13"/>
      <c r="H424" s="13"/>
      <c r="I424" s="13"/>
      <c r="J424" s="13"/>
      <c r="K424" s="13"/>
      <c r="L424" s="13"/>
      <c r="M424" s="13"/>
      <c r="N424" s="13"/>
      <c r="O424" s="13"/>
      <c r="P424" s="13"/>
      <c r="Q424" s="13"/>
      <c r="R424" s="13"/>
      <c r="S424" s="13"/>
      <c r="T424" s="13"/>
      <c r="U424" s="13"/>
      <c r="V424" s="13"/>
      <c r="W424" s="13"/>
      <c r="X424" s="13"/>
      <c r="Y424" s="13"/>
      <c r="Z424" s="13"/>
    </row>
    <row r="425">
      <c r="A425" s="13" t="str">
        <f>IFERROR(__xludf.DUMMYFUNCTION("""COMPUTED_VALUE"""),"ORDER1577")</f>
        <v>ORDER1577</v>
      </c>
      <c r="B425" s="13" t="str">
        <f>VLOOKUP(A425,WN!$A$2:$C$2001,3,false)</f>
        <v>CUST2679</v>
      </c>
      <c r="C425" s="14">
        <f>VLOOKUP(A425,WN!$A$2:$F$2001,2,false)</f>
        <v>45426</v>
      </c>
      <c r="D425" s="13">
        <f>SUMIFS(WN!$F$2:$F$2001,WN!$A$2:$A$2001,A425)</f>
        <v>40</v>
      </c>
      <c r="E425" s="13">
        <f t="shared" si="1"/>
        <v>32</v>
      </c>
      <c r="F425" s="13" t="str">
        <f>VLOOKUP(B425,'Overall Analysis'!$A$3:$I$160,9,false)</f>
        <v>Basic Customer</v>
      </c>
      <c r="G425" s="13"/>
      <c r="H425" s="13"/>
      <c r="I425" s="13"/>
      <c r="J425" s="13"/>
      <c r="K425" s="13"/>
      <c r="L425" s="13"/>
      <c r="M425" s="13"/>
      <c r="N425" s="13"/>
      <c r="O425" s="13"/>
      <c r="P425" s="13"/>
      <c r="Q425" s="13"/>
      <c r="R425" s="13"/>
      <c r="S425" s="13"/>
      <c r="T425" s="13"/>
      <c r="U425" s="13"/>
      <c r="V425" s="13"/>
      <c r="W425" s="13"/>
      <c r="X425" s="13"/>
      <c r="Y425" s="13"/>
      <c r="Z425" s="13"/>
    </row>
    <row r="426">
      <c r="A426" s="13" t="str">
        <f>IFERROR(__xludf.DUMMYFUNCTION("""COMPUTED_VALUE"""),"ORDER1576")</f>
        <v>ORDER1576</v>
      </c>
      <c r="B426" s="13" t="str">
        <f>VLOOKUP(A426,WN!$A$2:$C$2001,3,false)</f>
        <v>CUST1803</v>
      </c>
      <c r="C426" s="14">
        <f>VLOOKUP(A426,WN!$A$2:$F$2001,2,false)</f>
        <v>45426</v>
      </c>
      <c r="D426" s="13">
        <f>SUMIFS(WN!$F$2:$F$2001,WN!$A$2:$A$2001,A426)</f>
        <v>52.5</v>
      </c>
      <c r="E426" s="13">
        <f t="shared" si="1"/>
        <v>32</v>
      </c>
      <c r="F426" s="13" t="str">
        <f>VLOOKUP(B426,'Overall Analysis'!$A$3:$I$160,9,false)</f>
        <v>Basic Customer</v>
      </c>
      <c r="G426" s="13"/>
      <c r="H426" s="13"/>
      <c r="I426" s="13"/>
      <c r="J426" s="13"/>
      <c r="K426" s="13"/>
      <c r="L426" s="13"/>
      <c r="M426" s="13"/>
      <c r="N426" s="13"/>
      <c r="O426" s="13"/>
      <c r="P426" s="13"/>
      <c r="Q426" s="13"/>
      <c r="R426" s="13"/>
      <c r="S426" s="13"/>
      <c r="T426" s="13"/>
      <c r="U426" s="13"/>
      <c r="V426" s="13"/>
      <c r="W426" s="13"/>
      <c r="X426" s="13"/>
      <c r="Y426" s="13"/>
      <c r="Z426" s="13"/>
    </row>
    <row r="427">
      <c r="A427" s="13" t="str">
        <f>IFERROR(__xludf.DUMMYFUNCTION("""COMPUTED_VALUE"""),"ORDER1575")</f>
        <v>ORDER1575</v>
      </c>
      <c r="B427" s="13" t="str">
        <f>VLOOKUP(A427,WN!$A$2:$C$2001,3,false)</f>
        <v>CUST6210</v>
      </c>
      <c r="C427" s="14">
        <f>VLOOKUP(A427,WN!$A$2:$F$2001,2,false)</f>
        <v>45426</v>
      </c>
      <c r="D427" s="13">
        <f>SUMIFS(WN!$F$2:$F$2001,WN!$A$2:$A$2001,A427)</f>
        <v>185</v>
      </c>
      <c r="E427" s="13">
        <f t="shared" si="1"/>
        <v>32</v>
      </c>
      <c r="F427" s="13" t="str">
        <f>VLOOKUP(B427,'Overall Analysis'!$A$3:$I$160,9,false)</f>
        <v>Basic Customer</v>
      </c>
      <c r="G427" s="13"/>
      <c r="H427" s="13"/>
      <c r="I427" s="13"/>
      <c r="J427" s="13"/>
      <c r="K427" s="13"/>
      <c r="L427" s="13"/>
      <c r="M427" s="13"/>
      <c r="N427" s="13"/>
      <c r="O427" s="13"/>
      <c r="P427" s="13"/>
      <c r="Q427" s="13"/>
      <c r="R427" s="13"/>
      <c r="S427" s="13"/>
      <c r="T427" s="13"/>
      <c r="U427" s="13"/>
      <c r="V427" s="13"/>
      <c r="W427" s="13"/>
      <c r="X427" s="13"/>
      <c r="Y427" s="13"/>
      <c r="Z427" s="13"/>
    </row>
    <row r="428">
      <c r="A428" s="13" t="str">
        <f>IFERROR(__xludf.DUMMYFUNCTION("""COMPUTED_VALUE"""),"ORDER1574")</f>
        <v>ORDER1574</v>
      </c>
      <c r="B428" s="13" t="str">
        <f>VLOOKUP(A428,WN!$A$2:$C$2001,3,false)</f>
        <v>CUST2832</v>
      </c>
      <c r="C428" s="14">
        <f>VLOOKUP(A428,WN!$A$2:$F$2001,2,false)</f>
        <v>45426</v>
      </c>
      <c r="D428" s="13">
        <f>SUMIFS(WN!$F$2:$F$2001,WN!$A$2:$A$2001,A428)</f>
        <v>172.5</v>
      </c>
      <c r="E428" s="13">
        <f t="shared" si="1"/>
        <v>32</v>
      </c>
      <c r="F428" s="13" t="str">
        <f>VLOOKUP(B428,'Overall Analysis'!$A$3:$I$160,9,false)</f>
        <v>Basic Customer</v>
      </c>
      <c r="G428" s="13"/>
      <c r="H428" s="13"/>
      <c r="I428" s="13"/>
      <c r="J428" s="13"/>
      <c r="K428" s="13"/>
      <c r="L428" s="13"/>
      <c r="M428" s="13"/>
      <c r="N428" s="13"/>
      <c r="O428" s="13"/>
      <c r="P428" s="13"/>
      <c r="Q428" s="13"/>
      <c r="R428" s="13"/>
      <c r="S428" s="13"/>
      <c r="T428" s="13"/>
      <c r="U428" s="13"/>
      <c r="V428" s="13"/>
      <c r="W428" s="13"/>
      <c r="X428" s="13"/>
      <c r="Y428" s="13"/>
      <c r="Z428" s="13"/>
    </row>
    <row r="429">
      <c r="A429" s="13" t="str">
        <f>IFERROR(__xludf.DUMMYFUNCTION("""COMPUTED_VALUE"""),"ORDER1573")</f>
        <v>ORDER1573</v>
      </c>
      <c r="B429" s="13" t="str">
        <f>VLOOKUP(A429,WN!$A$2:$C$2001,3,false)</f>
        <v>CUST4788</v>
      </c>
      <c r="C429" s="14">
        <f>VLOOKUP(A429,WN!$A$2:$F$2001,2,false)</f>
        <v>45426</v>
      </c>
      <c r="D429" s="13">
        <f>SUMIFS(WN!$F$2:$F$2001,WN!$A$2:$A$2001,A429)</f>
        <v>105</v>
      </c>
      <c r="E429" s="13">
        <f t="shared" si="1"/>
        <v>32</v>
      </c>
      <c r="F429" s="13" t="str">
        <f>VLOOKUP(B429,'Overall Analysis'!$A$3:$I$160,9,false)</f>
        <v>Basic Customer</v>
      </c>
      <c r="G429" s="13"/>
      <c r="H429" s="13"/>
      <c r="I429" s="13"/>
      <c r="J429" s="13"/>
      <c r="K429" s="13"/>
      <c r="L429" s="13"/>
      <c r="M429" s="13"/>
      <c r="N429" s="13"/>
      <c r="O429" s="13"/>
      <c r="P429" s="13"/>
      <c r="Q429" s="13"/>
      <c r="R429" s="13"/>
      <c r="S429" s="13"/>
      <c r="T429" s="13"/>
      <c r="U429" s="13"/>
      <c r="V429" s="13"/>
      <c r="W429" s="13"/>
      <c r="X429" s="13"/>
      <c r="Y429" s="13"/>
      <c r="Z429" s="13"/>
    </row>
    <row r="430">
      <c r="A430" s="13" t="str">
        <f>IFERROR(__xludf.DUMMYFUNCTION("""COMPUTED_VALUE"""),"ORDER1572")</f>
        <v>ORDER1572</v>
      </c>
      <c r="B430" s="13" t="str">
        <f>VLOOKUP(A430,WN!$A$2:$C$2001,3,false)</f>
        <v>CUST4475</v>
      </c>
      <c r="C430" s="14">
        <f>VLOOKUP(A430,WN!$A$2:$F$2001,2,false)</f>
        <v>45425</v>
      </c>
      <c r="D430" s="13">
        <f>SUMIFS(WN!$F$2:$F$2001,WN!$A$2:$A$2001,A430)</f>
        <v>70</v>
      </c>
      <c r="E430" s="13">
        <f t="shared" si="1"/>
        <v>33</v>
      </c>
      <c r="F430" s="13" t="str">
        <f>VLOOKUP(B430,'Overall Analysis'!$A$3:$I$160,9,false)</f>
        <v>Basic Customer</v>
      </c>
      <c r="G430" s="13"/>
      <c r="H430" s="13"/>
      <c r="I430" s="13"/>
      <c r="J430" s="13"/>
      <c r="K430" s="13"/>
      <c r="L430" s="13"/>
      <c r="M430" s="13"/>
      <c r="N430" s="13"/>
      <c r="O430" s="13"/>
      <c r="P430" s="13"/>
      <c r="Q430" s="13"/>
      <c r="R430" s="13"/>
      <c r="S430" s="13"/>
      <c r="T430" s="13"/>
      <c r="U430" s="13"/>
      <c r="V430" s="13"/>
      <c r="W430" s="13"/>
      <c r="X430" s="13"/>
      <c r="Y430" s="13"/>
      <c r="Z430" s="13"/>
    </row>
    <row r="431">
      <c r="A431" s="13" t="str">
        <f>IFERROR(__xludf.DUMMYFUNCTION("""COMPUTED_VALUE"""),"ORDER1571")</f>
        <v>ORDER1571</v>
      </c>
      <c r="B431" s="13" t="str">
        <f>VLOOKUP(A431,WN!$A$2:$C$2001,3,false)</f>
        <v>CUST7909</v>
      </c>
      <c r="C431" s="14">
        <f>VLOOKUP(A431,WN!$A$2:$F$2001,2,false)</f>
        <v>45425</v>
      </c>
      <c r="D431" s="13">
        <f>SUMIFS(WN!$F$2:$F$2001,WN!$A$2:$A$2001,A431)</f>
        <v>140</v>
      </c>
      <c r="E431" s="13">
        <f t="shared" si="1"/>
        <v>33</v>
      </c>
      <c r="F431" s="13" t="str">
        <f>VLOOKUP(B431,'Overall Analysis'!$A$3:$I$160,9,false)</f>
        <v>Basic Customer</v>
      </c>
      <c r="G431" s="13"/>
      <c r="H431" s="13"/>
      <c r="I431" s="13"/>
      <c r="J431" s="13"/>
      <c r="K431" s="13"/>
      <c r="L431" s="13"/>
      <c r="M431" s="13"/>
      <c r="N431" s="13"/>
      <c r="O431" s="13"/>
      <c r="P431" s="13"/>
      <c r="Q431" s="13"/>
      <c r="R431" s="13"/>
      <c r="S431" s="13"/>
      <c r="T431" s="13"/>
      <c r="U431" s="13"/>
      <c r="V431" s="13"/>
      <c r="W431" s="13"/>
      <c r="X431" s="13"/>
      <c r="Y431" s="13"/>
      <c r="Z431" s="13"/>
    </row>
    <row r="432">
      <c r="A432" s="13" t="str">
        <f>IFERROR(__xludf.DUMMYFUNCTION("""COMPUTED_VALUE"""),"ORDER1570")</f>
        <v>ORDER1570</v>
      </c>
      <c r="B432" s="13" t="str">
        <f>VLOOKUP(A432,WN!$A$2:$C$2001,3,false)</f>
        <v>CUST8484</v>
      </c>
      <c r="C432" s="14">
        <f>VLOOKUP(A432,WN!$A$2:$F$2001,2,false)</f>
        <v>45425</v>
      </c>
      <c r="D432" s="13">
        <f>SUMIFS(WN!$F$2:$F$2001,WN!$A$2:$A$2001,A432)</f>
        <v>80</v>
      </c>
      <c r="E432" s="13">
        <f t="shared" si="1"/>
        <v>33</v>
      </c>
      <c r="F432" s="13" t="str">
        <f>VLOOKUP(B432,'Overall Analysis'!$A$3:$I$160,9,false)</f>
        <v>Basic Customer</v>
      </c>
      <c r="G432" s="13"/>
      <c r="H432" s="13"/>
      <c r="I432" s="13"/>
      <c r="J432" s="13"/>
      <c r="K432" s="13"/>
      <c r="L432" s="13"/>
      <c r="M432" s="13"/>
      <c r="N432" s="13"/>
      <c r="O432" s="13"/>
      <c r="P432" s="13"/>
      <c r="Q432" s="13"/>
      <c r="R432" s="13"/>
      <c r="S432" s="13"/>
      <c r="T432" s="13"/>
      <c r="U432" s="13"/>
      <c r="V432" s="13"/>
      <c r="W432" s="13"/>
      <c r="X432" s="13"/>
      <c r="Y432" s="13"/>
      <c r="Z432" s="13"/>
    </row>
    <row r="433">
      <c r="A433" s="13" t="str">
        <f>IFERROR(__xludf.DUMMYFUNCTION("""COMPUTED_VALUE"""),"ORDER1569")</f>
        <v>ORDER1569</v>
      </c>
      <c r="B433" s="13" t="str">
        <f>VLOOKUP(A433,WN!$A$2:$C$2001,3,false)</f>
        <v>CUST6963</v>
      </c>
      <c r="C433" s="14">
        <f>VLOOKUP(A433,WN!$A$2:$F$2001,2,false)</f>
        <v>45425</v>
      </c>
      <c r="D433" s="13">
        <f>SUMIFS(WN!$F$2:$F$2001,WN!$A$2:$A$2001,A433)</f>
        <v>110</v>
      </c>
      <c r="E433" s="13">
        <f t="shared" si="1"/>
        <v>33</v>
      </c>
      <c r="F433" s="13" t="str">
        <f>VLOOKUP(B433,'Overall Analysis'!$A$3:$I$160,9,false)</f>
        <v>Basic Customer</v>
      </c>
      <c r="G433" s="13"/>
      <c r="H433" s="13"/>
      <c r="I433" s="13"/>
      <c r="J433" s="13"/>
      <c r="K433" s="13"/>
      <c r="L433" s="13"/>
      <c r="M433" s="13"/>
      <c r="N433" s="13"/>
      <c r="O433" s="13"/>
      <c r="P433" s="13"/>
      <c r="Q433" s="13"/>
      <c r="R433" s="13"/>
      <c r="S433" s="13"/>
      <c r="T433" s="13"/>
      <c r="U433" s="13"/>
      <c r="V433" s="13"/>
      <c r="W433" s="13"/>
      <c r="X433" s="13"/>
      <c r="Y433" s="13"/>
      <c r="Z433" s="13"/>
    </row>
    <row r="434">
      <c r="A434" s="13" t="str">
        <f>IFERROR(__xludf.DUMMYFUNCTION("""COMPUTED_VALUE"""),"ORDER1568")</f>
        <v>ORDER1568</v>
      </c>
      <c r="B434" s="13" t="str">
        <f>VLOOKUP(A434,WN!$A$2:$C$2001,3,false)</f>
        <v>CUST8836</v>
      </c>
      <c r="C434" s="14">
        <f>VLOOKUP(A434,WN!$A$2:$F$2001,2,false)</f>
        <v>45425</v>
      </c>
      <c r="D434" s="13">
        <f>SUMIFS(WN!$F$2:$F$2001,WN!$A$2:$A$2001,A434)</f>
        <v>200</v>
      </c>
      <c r="E434" s="13">
        <f t="shared" si="1"/>
        <v>33</v>
      </c>
      <c r="F434" s="13" t="str">
        <f>VLOOKUP(B434,'Overall Analysis'!$A$3:$I$160,9,false)</f>
        <v>Basic Customer</v>
      </c>
      <c r="G434" s="13"/>
      <c r="H434" s="13"/>
      <c r="I434" s="13"/>
      <c r="J434" s="13"/>
      <c r="K434" s="13"/>
      <c r="L434" s="13"/>
      <c r="M434" s="13"/>
      <c r="N434" s="13"/>
      <c r="O434" s="13"/>
      <c r="P434" s="13"/>
      <c r="Q434" s="13"/>
      <c r="R434" s="13"/>
      <c r="S434" s="13"/>
      <c r="T434" s="13"/>
      <c r="U434" s="13"/>
      <c r="V434" s="13"/>
      <c r="W434" s="13"/>
      <c r="X434" s="13"/>
      <c r="Y434" s="13"/>
      <c r="Z434" s="13"/>
    </row>
    <row r="435">
      <c r="A435" s="13" t="str">
        <f>IFERROR(__xludf.DUMMYFUNCTION("""COMPUTED_VALUE"""),"ORDER1567")</f>
        <v>ORDER1567</v>
      </c>
      <c r="B435" s="13" t="str">
        <f>VLOOKUP(A435,WN!$A$2:$C$2001,3,false)</f>
        <v>CUST8836</v>
      </c>
      <c r="C435" s="14">
        <f>VLOOKUP(A435,WN!$A$2:$F$2001,2,false)</f>
        <v>45425</v>
      </c>
      <c r="D435" s="13">
        <f>SUMIFS(WN!$F$2:$F$2001,WN!$A$2:$A$2001,A435)</f>
        <v>40</v>
      </c>
      <c r="E435" s="13">
        <f t="shared" si="1"/>
        <v>33</v>
      </c>
      <c r="F435" s="13" t="str">
        <f>VLOOKUP(B435,'Overall Analysis'!$A$3:$I$160,9,false)</f>
        <v>Basic Customer</v>
      </c>
      <c r="G435" s="13"/>
      <c r="H435" s="13"/>
      <c r="I435" s="13"/>
      <c r="J435" s="13"/>
      <c r="K435" s="13"/>
      <c r="L435" s="13"/>
      <c r="M435" s="13"/>
      <c r="N435" s="13"/>
      <c r="O435" s="13"/>
      <c r="P435" s="13"/>
      <c r="Q435" s="13"/>
      <c r="R435" s="13"/>
      <c r="S435" s="13"/>
      <c r="T435" s="13"/>
      <c r="U435" s="13"/>
      <c r="V435" s="13"/>
      <c r="W435" s="13"/>
      <c r="X435" s="13"/>
      <c r="Y435" s="13"/>
      <c r="Z435" s="13"/>
    </row>
    <row r="436">
      <c r="A436" s="13" t="str">
        <f>IFERROR(__xludf.DUMMYFUNCTION("""COMPUTED_VALUE"""),"ORDER1566")</f>
        <v>ORDER1566</v>
      </c>
      <c r="B436" s="13" t="str">
        <f>VLOOKUP(A436,WN!$A$2:$C$2001,3,false)</f>
        <v>CUST4982</v>
      </c>
      <c r="C436" s="14">
        <f>VLOOKUP(A436,WN!$A$2:$F$2001,2,false)</f>
        <v>45425</v>
      </c>
      <c r="D436" s="13">
        <f>SUMIFS(WN!$F$2:$F$2001,WN!$A$2:$A$2001,A436)</f>
        <v>52.5</v>
      </c>
      <c r="E436" s="13">
        <f t="shared" si="1"/>
        <v>33</v>
      </c>
      <c r="F436" s="13" t="str">
        <f>VLOOKUP(B436,'Overall Analysis'!$A$3:$I$160,9,false)</f>
        <v>Basic Customer</v>
      </c>
      <c r="G436" s="13"/>
      <c r="H436" s="13"/>
      <c r="I436" s="13"/>
      <c r="J436" s="13"/>
      <c r="K436" s="13"/>
      <c r="L436" s="13"/>
      <c r="M436" s="13"/>
      <c r="N436" s="13"/>
      <c r="O436" s="13"/>
      <c r="P436" s="13"/>
      <c r="Q436" s="13"/>
      <c r="R436" s="13"/>
      <c r="S436" s="13"/>
      <c r="T436" s="13"/>
      <c r="U436" s="13"/>
      <c r="V436" s="13"/>
      <c r="W436" s="13"/>
      <c r="X436" s="13"/>
      <c r="Y436" s="13"/>
      <c r="Z436" s="13"/>
    </row>
    <row r="437">
      <c r="A437" s="13" t="str">
        <f>IFERROR(__xludf.DUMMYFUNCTION("""COMPUTED_VALUE"""),"ORDER1565")</f>
        <v>ORDER1565</v>
      </c>
      <c r="B437" s="13" t="str">
        <f>VLOOKUP(A437,WN!$A$2:$C$2001,3,false)</f>
        <v>CUST4759</v>
      </c>
      <c r="C437" s="14">
        <f>VLOOKUP(A437,WN!$A$2:$F$2001,2,false)</f>
        <v>45425</v>
      </c>
      <c r="D437" s="13">
        <f>SUMIFS(WN!$F$2:$F$2001,WN!$A$2:$A$2001,A437)</f>
        <v>185</v>
      </c>
      <c r="E437" s="13">
        <f t="shared" si="1"/>
        <v>33</v>
      </c>
      <c r="F437" s="13" t="str">
        <f>VLOOKUP(B437,'Overall Analysis'!$A$3:$I$160,9,false)</f>
        <v>Platinum Customer</v>
      </c>
      <c r="G437" s="13"/>
      <c r="H437" s="13"/>
      <c r="I437" s="13"/>
      <c r="J437" s="13"/>
      <c r="K437" s="13"/>
      <c r="L437" s="13"/>
      <c r="M437" s="13"/>
      <c r="N437" s="13"/>
      <c r="O437" s="13"/>
      <c r="P437" s="13"/>
      <c r="Q437" s="13"/>
      <c r="R437" s="13"/>
      <c r="S437" s="13"/>
      <c r="T437" s="13"/>
      <c r="U437" s="13"/>
      <c r="V437" s="13"/>
      <c r="W437" s="13"/>
      <c r="X437" s="13"/>
      <c r="Y437" s="13"/>
      <c r="Z437" s="13"/>
    </row>
    <row r="438">
      <c r="A438" s="13" t="str">
        <f>IFERROR(__xludf.DUMMYFUNCTION("""COMPUTED_VALUE"""),"ORDER1564")</f>
        <v>ORDER1564</v>
      </c>
      <c r="B438" s="13" t="str">
        <f>VLOOKUP(A438,WN!$A$2:$C$2001,3,false)</f>
        <v>CUST2679</v>
      </c>
      <c r="C438" s="14">
        <f>VLOOKUP(A438,WN!$A$2:$F$2001,2,false)</f>
        <v>45425</v>
      </c>
      <c r="D438" s="13">
        <f>SUMIFS(WN!$F$2:$F$2001,WN!$A$2:$A$2001,A438)</f>
        <v>97.5</v>
      </c>
      <c r="E438" s="13">
        <f t="shared" si="1"/>
        <v>33</v>
      </c>
      <c r="F438" s="13" t="str">
        <f>VLOOKUP(B438,'Overall Analysis'!$A$3:$I$160,9,false)</f>
        <v>Basic Customer</v>
      </c>
      <c r="G438" s="13"/>
      <c r="H438" s="13"/>
      <c r="I438" s="13"/>
      <c r="J438" s="13"/>
      <c r="K438" s="13"/>
      <c r="L438" s="13"/>
      <c r="M438" s="13"/>
      <c r="N438" s="13"/>
      <c r="O438" s="13"/>
      <c r="P438" s="13"/>
      <c r="Q438" s="13"/>
      <c r="R438" s="13"/>
      <c r="S438" s="13"/>
      <c r="T438" s="13"/>
      <c r="U438" s="13"/>
      <c r="V438" s="13"/>
      <c r="W438" s="13"/>
      <c r="X438" s="13"/>
      <c r="Y438" s="13"/>
      <c r="Z438" s="13"/>
    </row>
    <row r="439">
      <c r="A439" s="13" t="str">
        <f>IFERROR(__xludf.DUMMYFUNCTION("""COMPUTED_VALUE"""),"ORDER1563")</f>
        <v>ORDER1563</v>
      </c>
      <c r="B439" s="13" t="str">
        <f>VLOOKUP(A439,WN!$A$2:$C$2001,3,false)</f>
        <v>CUST4765</v>
      </c>
      <c r="C439" s="14">
        <f>VLOOKUP(A439,WN!$A$2:$F$2001,2,false)</f>
        <v>45425</v>
      </c>
      <c r="D439" s="13">
        <f>SUMIFS(WN!$F$2:$F$2001,WN!$A$2:$A$2001,A439)</f>
        <v>105</v>
      </c>
      <c r="E439" s="13">
        <f t="shared" si="1"/>
        <v>33</v>
      </c>
      <c r="F439" s="13" t="str">
        <f>VLOOKUP(B439,'Overall Analysis'!$A$3:$I$160,9,false)</f>
        <v>Basic Customer</v>
      </c>
      <c r="G439" s="13"/>
      <c r="H439" s="13"/>
      <c r="I439" s="13"/>
      <c r="J439" s="13"/>
      <c r="K439" s="13"/>
      <c r="L439" s="13"/>
      <c r="M439" s="13"/>
      <c r="N439" s="13"/>
      <c r="O439" s="13"/>
      <c r="P439" s="13"/>
      <c r="Q439" s="13"/>
      <c r="R439" s="13"/>
      <c r="S439" s="13"/>
      <c r="T439" s="13"/>
      <c r="U439" s="13"/>
      <c r="V439" s="13"/>
      <c r="W439" s="13"/>
      <c r="X439" s="13"/>
      <c r="Y439" s="13"/>
      <c r="Z439" s="13"/>
    </row>
    <row r="440">
      <c r="A440" s="13" t="str">
        <f>IFERROR(__xludf.DUMMYFUNCTION("""COMPUTED_VALUE"""),"ORDER1562")</f>
        <v>ORDER1562</v>
      </c>
      <c r="B440" s="13" t="str">
        <f>VLOOKUP(A440,WN!$A$2:$C$2001,3,false)</f>
        <v>CUST4271</v>
      </c>
      <c r="C440" s="14">
        <f>VLOOKUP(A440,WN!$A$2:$F$2001,2,false)</f>
        <v>45425</v>
      </c>
      <c r="D440" s="13">
        <f>SUMIFS(WN!$F$2:$F$2001,WN!$A$2:$A$2001,A440)</f>
        <v>70</v>
      </c>
      <c r="E440" s="13">
        <f t="shared" si="1"/>
        <v>33</v>
      </c>
      <c r="F440" s="13" t="str">
        <f>VLOOKUP(B440,'Overall Analysis'!$A$3:$I$160,9,false)</f>
        <v>Basic Customer</v>
      </c>
      <c r="G440" s="13"/>
      <c r="H440" s="13"/>
      <c r="I440" s="13"/>
      <c r="J440" s="13"/>
      <c r="K440" s="13"/>
      <c r="L440" s="13"/>
      <c r="M440" s="13"/>
      <c r="N440" s="13"/>
      <c r="O440" s="13"/>
      <c r="P440" s="13"/>
      <c r="Q440" s="13"/>
      <c r="R440" s="13"/>
      <c r="S440" s="13"/>
      <c r="T440" s="13"/>
      <c r="U440" s="13"/>
      <c r="V440" s="13"/>
      <c r="W440" s="13"/>
      <c r="X440" s="13"/>
      <c r="Y440" s="13"/>
      <c r="Z440" s="13"/>
    </row>
    <row r="441">
      <c r="A441" s="13" t="str">
        <f>IFERROR(__xludf.DUMMYFUNCTION("""COMPUTED_VALUE"""),"ORDER1561")</f>
        <v>ORDER1561</v>
      </c>
      <c r="B441" s="13" t="str">
        <f>VLOOKUP(A441,WN!$A$2:$C$2001,3,false)</f>
        <v>CUST1514</v>
      </c>
      <c r="C441" s="14">
        <f>VLOOKUP(A441,WN!$A$2:$F$2001,2,false)</f>
        <v>45425</v>
      </c>
      <c r="D441" s="13">
        <f>SUMIFS(WN!$F$2:$F$2001,WN!$A$2:$A$2001,A441)</f>
        <v>230</v>
      </c>
      <c r="E441" s="13">
        <f t="shared" si="1"/>
        <v>33</v>
      </c>
      <c r="F441" s="13" t="str">
        <f>VLOOKUP(B441,'Overall Analysis'!$A$3:$I$160,9,false)</f>
        <v>Basic Customer</v>
      </c>
      <c r="G441" s="13"/>
      <c r="H441" s="13"/>
      <c r="I441" s="13"/>
      <c r="J441" s="13"/>
      <c r="K441" s="13"/>
      <c r="L441" s="13"/>
      <c r="M441" s="13"/>
      <c r="N441" s="13"/>
      <c r="O441" s="13"/>
      <c r="P441" s="13"/>
      <c r="Q441" s="13"/>
      <c r="R441" s="13"/>
      <c r="S441" s="13"/>
      <c r="T441" s="13"/>
      <c r="U441" s="13"/>
      <c r="V441" s="13"/>
      <c r="W441" s="13"/>
      <c r="X441" s="13"/>
      <c r="Y441" s="13"/>
      <c r="Z441" s="13"/>
    </row>
    <row r="442">
      <c r="A442" s="13" t="str">
        <f>IFERROR(__xludf.DUMMYFUNCTION("""COMPUTED_VALUE"""),"ORDER1560")</f>
        <v>ORDER1560</v>
      </c>
      <c r="B442" s="13" t="str">
        <f>VLOOKUP(A442,WN!$A$2:$C$2001,3,false)</f>
        <v>CUST5687</v>
      </c>
      <c r="C442" s="14">
        <f>VLOOKUP(A442,WN!$A$2:$F$2001,2,false)</f>
        <v>45425</v>
      </c>
      <c r="D442" s="13">
        <f>SUMIFS(WN!$F$2:$F$2001,WN!$A$2:$A$2001,A442)</f>
        <v>140</v>
      </c>
      <c r="E442" s="13">
        <f t="shared" si="1"/>
        <v>33</v>
      </c>
      <c r="F442" s="13" t="str">
        <f>VLOOKUP(B442,'Overall Analysis'!$A$3:$I$160,9,false)</f>
        <v>Basic Customer</v>
      </c>
      <c r="G442" s="13"/>
      <c r="H442" s="13"/>
      <c r="I442" s="13"/>
      <c r="J442" s="13"/>
      <c r="K442" s="13"/>
      <c r="L442" s="13"/>
      <c r="M442" s="13"/>
      <c r="N442" s="13"/>
      <c r="O442" s="13"/>
      <c r="P442" s="13"/>
      <c r="Q442" s="13"/>
      <c r="R442" s="13"/>
      <c r="S442" s="13"/>
      <c r="T442" s="13"/>
      <c r="U442" s="13"/>
      <c r="V442" s="13"/>
      <c r="W442" s="13"/>
      <c r="X442" s="13"/>
      <c r="Y442" s="13"/>
      <c r="Z442" s="13"/>
    </row>
    <row r="443">
      <c r="A443" s="13" t="str">
        <f>IFERROR(__xludf.DUMMYFUNCTION("""COMPUTED_VALUE"""),"ORDER1559")</f>
        <v>ORDER1559</v>
      </c>
      <c r="B443" s="13" t="str">
        <f>VLOOKUP(A443,WN!$A$2:$C$2001,3,false)</f>
        <v>CUST4675</v>
      </c>
      <c r="C443" s="14">
        <f>VLOOKUP(A443,WN!$A$2:$F$2001,2,false)</f>
        <v>45425</v>
      </c>
      <c r="D443" s="13">
        <f>SUMIFS(WN!$F$2:$F$2001,WN!$A$2:$A$2001,A443)</f>
        <v>110</v>
      </c>
      <c r="E443" s="13">
        <f t="shared" si="1"/>
        <v>33</v>
      </c>
      <c r="F443" s="13" t="str">
        <f>VLOOKUP(B443,'Overall Analysis'!$A$3:$I$160,9,false)</f>
        <v>Basic Customer</v>
      </c>
      <c r="G443" s="13"/>
      <c r="H443" s="13"/>
      <c r="I443" s="13"/>
      <c r="J443" s="13"/>
      <c r="K443" s="13"/>
      <c r="L443" s="13"/>
      <c r="M443" s="13"/>
      <c r="N443" s="13"/>
      <c r="O443" s="13"/>
      <c r="P443" s="13"/>
      <c r="Q443" s="13"/>
      <c r="R443" s="13"/>
      <c r="S443" s="13"/>
      <c r="T443" s="13"/>
      <c r="U443" s="13"/>
      <c r="V443" s="13"/>
      <c r="W443" s="13"/>
      <c r="X443" s="13"/>
      <c r="Y443" s="13"/>
      <c r="Z443" s="13"/>
    </row>
    <row r="444">
      <c r="A444" s="13" t="str">
        <f>IFERROR(__xludf.DUMMYFUNCTION("""COMPUTED_VALUE"""),"ORDER1558")</f>
        <v>ORDER1558</v>
      </c>
      <c r="B444" s="13" t="str">
        <f>VLOOKUP(A444,WN!$A$2:$C$2001,3,false)</f>
        <v>CUST1509</v>
      </c>
      <c r="C444" s="14">
        <f>VLOOKUP(A444,WN!$A$2:$F$2001,2,false)</f>
        <v>45425</v>
      </c>
      <c r="D444" s="13">
        <f>SUMIFS(WN!$F$2:$F$2001,WN!$A$2:$A$2001,A444)</f>
        <v>200</v>
      </c>
      <c r="E444" s="13">
        <f t="shared" si="1"/>
        <v>33</v>
      </c>
      <c r="F444" s="13" t="str">
        <f>VLOOKUP(B444,'Overall Analysis'!$A$3:$I$160,9,false)</f>
        <v>Platinum Customer</v>
      </c>
      <c r="G444" s="13"/>
      <c r="H444" s="13"/>
      <c r="I444" s="13"/>
      <c r="J444" s="13"/>
      <c r="K444" s="13"/>
      <c r="L444" s="13"/>
      <c r="M444" s="13"/>
      <c r="N444" s="13"/>
      <c r="O444" s="13"/>
      <c r="P444" s="13"/>
      <c r="Q444" s="13"/>
      <c r="R444" s="13"/>
      <c r="S444" s="13"/>
      <c r="T444" s="13"/>
      <c r="U444" s="13"/>
      <c r="V444" s="13"/>
      <c r="W444" s="13"/>
      <c r="X444" s="13"/>
      <c r="Y444" s="13"/>
      <c r="Z444" s="13"/>
    </row>
    <row r="445">
      <c r="A445" s="13" t="str">
        <f>IFERROR(__xludf.DUMMYFUNCTION("""COMPUTED_VALUE"""),"ORDER1557")</f>
        <v>ORDER1557</v>
      </c>
      <c r="B445" s="13" t="str">
        <f>VLOOKUP(A445,WN!$A$2:$C$2001,3,false)</f>
        <v>CUST1960</v>
      </c>
      <c r="C445" s="14">
        <f>VLOOKUP(A445,WN!$A$2:$F$2001,2,false)</f>
        <v>45425</v>
      </c>
      <c r="D445" s="13">
        <f>SUMIFS(WN!$F$2:$F$2001,WN!$A$2:$A$2001,A445)</f>
        <v>65</v>
      </c>
      <c r="E445" s="13">
        <f t="shared" si="1"/>
        <v>33</v>
      </c>
      <c r="F445" s="13" t="str">
        <f>VLOOKUP(B445,'Overall Analysis'!$A$3:$I$160,9,false)</f>
        <v>Basic Customer</v>
      </c>
      <c r="G445" s="13"/>
      <c r="H445" s="13"/>
      <c r="I445" s="13"/>
      <c r="J445" s="13"/>
      <c r="K445" s="13"/>
      <c r="L445" s="13"/>
      <c r="M445" s="13"/>
      <c r="N445" s="13"/>
      <c r="O445" s="13"/>
      <c r="P445" s="13"/>
      <c r="Q445" s="13"/>
      <c r="R445" s="13"/>
      <c r="S445" s="13"/>
      <c r="T445" s="13"/>
      <c r="U445" s="13"/>
      <c r="V445" s="13"/>
      <c r="W445" s="13"/>
      <c r="X445" s="13"/>
      <c r="Y445" s="13"/>
      <c r="Z445" s="13"/>
    </row>
    <row r="446">
      <c r="A446" s="13" t="str">
        <f>IFERROR(__xludf.DUMMYFUNCTION("""COMPUTED_VALUE"""),"ORDER1556")</f>
        <v>ORDER1556</v>
      </c>
      <c r="B446" s="13" t="str">
        <f>VLOOKUP(A446,WN!$A$2:$C$2001,3,false)</f>
        <v>CUST6570</v>
      </c>
      <c r="C446" s="14">
        <f>VLOOKUP(A446,WN!$A$2:$F$2001,2,false)</f>
        <v>45424</v>
      </c>
      <c r="D446" s="13">
        <f>SUMIFS(WN!$F$2:$F$2001,WN!$A$2:$A$2001,A446)</f>
        <v>65</v>
      </c>
      <c r="E446" s="13">
        <f t="shared" si="1"/>
        <v>34</v>
      </c>
      <c r="F446" s="13" t="str">
        <f>VLOOKUP(B446,'Overall Analysis'!$A$3:$I$160,9,false)</f>
        <v>Basic Customer</v>
      </c>
      <c r="G446" s="13"/>
      <c r="H446" s="13"/>
      <c r="I446" s="13"/>
      <c r="J446" s="13"/>
      <c r="K446" s="13"/>
      <c r="L446" s="13"/>
      <c r="M446" s="13"/>
      <c r="N446" s="13"/>
      <c r="O446" s="13"/>
      <c r="P446" s="13"/>
      <c r="Q446" s="13"/>
      <c r="R446" s="13"/>
      <c r="S446" s="13"/>
      <c r="T446" s="13"/>
      <c r="U446" s="13"/>
      <c r="V446" s="13"/>
      <c r="W446" s="13"/>
      <c r="X446" s="13"/>
      <c r="Y446" s="13"/>
      <c r="Z446" s="13"/>
    </row>
    <row r="447">
      <c r="A447" s="13" t="str">
        <f>IFERROR(__xludf.DUMMYFUNCTION("""COMPUTED_VALUE"""),"ORDER1555")</f>
        <v>ORDER1555</v>
      </c>
      <c r="B447" s="13" t="str">
        <f>VLOOKUP(A447,WN!$A$2:$C$2001,3,false)</f>
        <v>CUST2527</v>
      </c>
      <c r="C447" s="14">
        <f>VLOOKUP(A447,WN!$A$2:$F$2001,2,false)</f>
        <v>45424</v>
      </c>
      <c r="D447" s="13">
        <f>SUMIFS(WN!$F$2:$F$2001,WN!$A$2:$A$2001,A447)</f>
        <v>245</v>
      </c>
      <c r="E447" s="13">
        <f t="shared" si="1"/>
        <v>34</v>
      </c>
      <c r="F447" s="13" t="str">
        <f>VLOOKUP(B447,'Overall Analysis'!$A$3:$I$160,9,false)</f>
        <v>Basic Customer</v>
      </c>
      <c r="G447" s="13"/>
      <c r="H447" s="13"/>
      <c r="I447" s="13"/>
      <c r="J447" s="13"/>
      <c r="K447" s="13"/>
      <c r="L447" s="13"/>
      <c r="M447" s="13"/>
      <c r="N447" s="13"/>
      <c r="O447" s="13"/>
      <c r="P447" s="13"/>
      <c r="Q447" s="13"/>
      <c r="R447" s="13"/>
      <c r="S447" s="13"/>
      <c r="T447" s="13"/>
      <c r="U447" s="13"/>
      <c r="V447" s="13"/>
      <c r="W447" s="13"/>
      <c r="X447" s="13"/>
      <c r="Y447" s="13"/>
      <c r="Z447" s="13"/>
    </row>
    <row r="448">
      <c r="A448" s="13" t="str">
        <f>IFERROR(__xludf.DUMMYFUNCTION("""COMPUTED_VALUE"""),"ORDER1554")</f>
        <v>ORDER1554</v>
      </c>
      <c r="B448" s="13" t="str">
        <f>VLOOKUP(A448,WN!$A$2:$C$2001,3,false)</f>
        <v>CUST6228</v>
      </c>
      <c r="C448" s="14">
        <f>VLOOKUP(A448,WN!$A$2:$F$2001,2,false)</f>
        <v>45424</v>
      </c>
      <c r="D448" s="13">
        <f>SUMIFS(WN!$F$2:$F$2001,WN!$A$2:$A$2001,A448)</f>
        <v>120</v>
      </c>
      <c r="E448" s="13">
        <f t="shared" si="1"/>
        <v>34</v>
      </c>
      <c r="F448" s="13" t="str">
        <f>VLOOKUP(B448,'Overall Analysis'!$A$3:$I$160,9,false)</f>
        <v>Basic Customer</v>
      </c>
      <c r="G448" s="13"/>
      <c r="H448" s="13"/>
      <c r="I448" s="13"/>
      <c r="J448" s="13"/>
      <c r="K448" s="13"/>
      <c r="L448" s="13"/>
      <c r="M448" s="13"/>
      <c r="N448" s="13"/>
      <c r="O448" s="13"/>
      <c r="P448" s="13"/>
      <c r="Q448" s="13"/>
      <c r="R448" s="13"/>
      <c r="S448" s="13"/>
      <c r="T448" s="13"/>
      <c r="U448" s="13"/>
      <c r="V448" s="13"/>
      <c r="W448" s="13"/>
      <c r="X448" s="13"/>
      <c r="Y448" s="13"/>
      <c r="Z448" s="13"/>
    </row>
    <row r="449">
      <c r="A449" s="13" t="str">
        <f>IFERROR(__xludf.DUMMYFUNCTION("""COMPUTED_VALUE"""),"ORDER1553")</f>
        <v>ORDER1553</v>
      </c>
      <c r="B449" s="13" t="str">
        <f>VLOOKUP(A449,WN!$A$2:$C$2001,3,false)</f>
        <v>CUST2982</v>
      </c>
      <c r="C449" s="14">
        <f>VLOOKUP(A449,WN!$A$2:$F$2001,2,false)</f>
        <v>45424</v>
      </c>
      <c r="D449" s="13">
        <f>SUMIFS(WN!$F$2:$F$2001,WN!$A$2:$A$2001,A449)</f>
        <v>150</v>
      </c>
      <c r="E449" s="13">
        <f t="shared" si="1"/>
        <v>34</v>
      </c>
      <c r="F449" s="13" t="str">
        <f>VLOOKUP(B449,'Overall Analysis'!$A$3:$I$160,9,false)</f>
        <v>Basic Customer</v>
      </c>
      <c r="G449" s="13"/>
      <c r="H449" s="13"/>
      <c r="I449" s="13"/>
      <c r="J449" s="13"/>
      <c r="K449" s="13"/>
      <c r="L449" s="13"/>
      <c r="M449" s="13"/>
      <c r="N449" s="13"/>
      <c r="O449" s="13"/>
      <c r="P449" s="13"/>
      <c r="Q449" s="13"/>
      <c r="R449" s="13"/>
      <c r="S449" s="13"/>
      <c r="T449" s="13"/>
      <c r="U449" s="13"/>
      <c r="V449" s="13"/>
      <c r="W449" s="13"/>
      <c r="X449" s="13"/>
      <c r="Y449" s="13"/>
      <c r="Z449" s="13"/>
    </row>
    <row r="450">
      <c r="A450" s="13" t="str">
        <f>IFERROR(__xludf.DUMMYFUNCTION("""COMPUTED_VALUE"""),"ORDER1552")</f>
        <v>ORDER1552</v>
      </c>
      <c r="B450" s="13" t="str">
        <f>VLOOKUP(A450,WN!$A$2:$C$2001,3,false)</f>
        <v>CUST4485</v>
      </c>
      <c r="C450" s="14">
        <f>VLOOKUP(A450,WN!$A$2:$F$2001,2,false)</f>
        <v>45424</v>
      </c>
      <c r="D450" s="13">
        <f>SUMIFS(WN!$F$2:$F$2001,WN!$A$2:$A$2001,A450)</f>
        <v>70</v>
      </c>
      <c r="E450" s="13">
        <f t="shared" si="1"/>
        <v>34</v>
      </c>
      <c r="F450" s="13" t="str">
        <f>VLOOKUP(B450,'Overall Analysis'!$A$3:$I$160,9,false)</f>
        <v>Basic Customer</v>
      </c>
      <c r="G450" s="13"/>
      <c r="H450" s="13"/>
      <c r="I450" s="13"/>
      <c r="J450" s="13"/>
      <c r="K450" s="13"/>
      <c r="L450" s="13"/>
      <c r="M450" s="13"/>
      <c r="N450" s="13"/>
      <c r="O450" s="13"/>
      <c r="P450" s="13"/>
      <c r="Q450" s="13"/>
      <c r="R450" s="13"/>
      <c r="S450" s="13"/>
      <c r="T450" s="13"/>
      <c r="U450" s="13"/>
      <c r="V450" s="13"/>
      <c r="W450" s="13"/>
      <c r="X450" s="13"/>
      <c r="Y450" s="13"/>
      <c r="Z450" s="13"/>
    </row>
    <row r="451">
      <c r="A451" s="13" t="str">
        <f>IFERROR(__xludf.DUMMYFUNCTION("""COMPUTED_VALUE"""),"ORDER1551")</f>
        <v>ORDER1551</v>
      </c>
      <c r="B451" s="13" t="str">
        <f>VLOOKUP(A451,WN!$A$2:$C$2001,3,false)</f>
        <v>CUST4022</v>
      </c>
      <c r="C451" s="14">
        <f>VLOOKUP(A451,WN!$A$2:$F$2001,2,false)</f>
        <v>45424</v>
      </c>
      <c r="D451" s="13">
        <f>SUMIFS(WN!$F$2:$F$2001,WN!$A$2:$A$2001,A451)</f>
        <v>190</v>
      </c>
      <c r="E451" s="13">
        <f t="shared" si="1"/>
        <v>34</v>
      </c>
      <c r="F451" s="13" t="str">
        <f>VLOOKUP(B451,'Overall Analysis'!$A$3:$I$160,9,false)</f>
        <v>Basic Customer</v>
      </c>
      <c r="G451" s="13"/>
      <c r="H451" s="13"/>
      <c r="I451" s="13"/>
      <c r="J451" s="13"/>
      <c r="K451" s="13"/>
      <c r="L451" s="13"/>
      <c r="M451" s="13"/>
      <c r="N451" s="13"/>
      <c r="O451" s="13"/>
      <c r="P451" s="13"/>
      <c r="Q451" s="13"/>
      <c r="R451" s="13"/>
      <c r="S451" s="13"/>
      <c r="T451" s="13"/>
      <c r="U451" s="13"/>
      <c r="V451" s="13"/>
      <c r="W451" s="13"/>
      <c r="X451" s="13"/>
      <c r="Y451" s="13"/>
      <c r="Z451" s="13"/>
    </row>
    <row r="452">
      <c r="A452" s="13" t="str">
        <f>IFERROR(__xludf.DUMMYFUNCTION("""COMPUTED_VALUE"""),"ORDER1550")</f>
        <v>ORDER1550</v>
      </c>
      <c r="B452" s="13" t="str">
        <f>VLOOKUP(A452,WN!$A$2:$C$2001,3,false)</f>
        <v>CUST2188</v>
      </c>
      <c r="C452" s="14">
        <f>VLOOKUP(A452,WN!$A$2:$F$2001,2,false)</f>
        <v>45424</v>
      </c>
      <c r="D452" s="13">
        <f>SUMIFS(WN!$F$2:$F$2001,WN!$A$2:$A$2001,A452)</f>
        <v>140</v>
      </c>
      <c r="E452" s="13">
        <f t="shared" si="1"/>
        <v>34</v>
      </c>
      <c r="F452" s="13" t="str">
        <f>VLOOKUP(B452,'Overall Analysis'!$A$3:$I$160,9,false)</f>
        <v>Platinum Customer</v>
      </c>
      <c r="G452" s="13"/>
      <c r="H452" s="13"/>
      <c r="I452" s="13"/>
      <c r="J452" s="13"/>
      <c r="K452" s="13"/>
      <c r="L452" s="13"/>
      <c r="M452" s="13"/>
      <c r="N452" s="13"/>
      <c r="O452" s="13"/>
      <c r="P452" s="13"/>
      <c r="Q452" s="13"/>
      <c r="R452" s="13"/>
      <c r="S452" s="13"/>
      <c r="T452" s="13"/>
      <c r="U452" s="13"/>
      <c r="V452" s="13"/>
      <c r="W452" s="13"/>
      <c r="X452" s="13"/>
      <c r="Y452" s="13"/>
      <c r="Z452" s="13"/>
    </row>
    <row r="453">
      <c r="A453" s="13" t="str">
        <f>IFERROR(__xludf.DUMMYFUNCTION("""COMPUTED_VALUE"""),"ORDER1549")</f>
        <v>ORDER1549</v>
      </c>
      <c r="B453" s="13" t="str">
        <f>VLOOKUP(A453,WN!$A$2:$C$2001,3,false)</f>
        <v>CUST2124</v>
      </c>
      <c r="C453" s="14">
        <f>VLOOKUP(A453,WN!$A$2:$F$2001,2,false)</f>
        <v>45423</v>
      </c>
      <c r="D453" s="13">
        <f>SUMIFS(WN!$F$2:$F$2001,WN!$A$2:$A$2001,A453)</f>
        <v>70</v>
      </c>
      <c r="E453" s="13">
        <f t="shared" si="1"/>
        <v>35</v>
      </c>
      <c r="F453" s="13" t="str">
        <f>VLOOKUP(B453,'Overall Analysis'!$A$3:$I$160,9,false)</f>
        <v>Basic Customer</v>
      </c>
      <c r="G453" s="13"/>
      <c r="H453" s="13"/>
      <c r="I453" s="13"/>
      <c r="J453" s="13"/>
      <c r="K453" s="13"/>
      <c r="L453" s="13"/>
      <c r="M453" s="13"/>
      <c r="N453" s="13"/>
      <c r="O453" s="13"/>
      <c r="P453" s="13"/>
      <c r="Q453" s="13"/>
      <c r="R453" s="13"/>
      <c r="S453" s="13"/>
      <c r="T453" s="13"/>
      <c r="U453" s="13"/>
      <c r="V453" s="13"/>
      <c r="W453" s="13"/>
      <c r="X453" s="13"/>
      <c r="Y453" s="13"/>
      <c r="Z453" s="13"/>
    </row>
    <row r="454">
      <c r="A454" s="13" t="str">
        <f>IFERROR(__xludf.DUMMYFUNCTION("""COMPUTED_VALUE"""),"ORDER1548")</f>
        <v>ORDER1548</v>
      </c>
      <c r="B454" s="13" t="str">
        <f>VLOOKUP(A454,WN!$A$2:$C$2001,3,false)</f>
        <v>CUST8814</v>
      </c>
      <c r="C454" s="14">
        <f>VLOOKUP(A454,WN!$A$2:$F$2001,2,false)</f>
        <v>45423</v>
      </c>
      <c r="D454" s="13">
        <f>SUMIFS(WN!$F$2:$F$2001,WN!$A$2:$A$2001,A454)</f>
        <v>275</v>
      </c>
      <c r="E454" s="13">
        <f t="shared" si="1"/>
        <v>35</v>
      </c>
      <c r="F454" s="13" t="str">
        <f>VLOOKUP(B454,'Overall Analysis'!$A$3:$I$160,9,false)</f>
        <v>Platinum Customer</v>
      </c>
      <c r="G454" s="13"/>
      <c r="H454" s="13"/>
      <c r="I454" s="13"/>
      <c r="J454" s="13"/>
      <c r="K454" s="13"/>
      <c r="L454" s="13"/>
      <c r="M454" s="13"/>
      <c r="N454" s="13"/>
      <c r="O454" s="13"/>
      <c r="P454" s="13"/>
      <c r="Q454" s="13"/>
      <c r="R454" s="13"/>
      <c r="S454" s="13"/>
      <c r="T454" s="13"/>
      <c r="U454" s="13"/>
      <c r="V454" s="13"/>
      <c r="W454" s="13"/>
      <c r="X454" s="13"/>
      <c r="Y454" s="13"/>
      <c r="Z454" s="13"/>
    </row>
    <row r="455">
      <c r="A455" s="13" t="str">
        <f>IFERROR(__xludf.DUMMYFUNCTION("""COMPUTED_VALUE"""),"ORDER1547")</f>
        <v>ORDER1547</v>
      </c>
      <c r="B455" s="13" t="str">
        <f>VLOOKUP(A455,WN!$A$2:$C$2001,3,false)</f>
        <v>CUST7909</v>
      </c>
      <c r="C455" s="14">
        <f>VLOOKUP(A455,WN!$A$2:$F$2001,2,false)</f>
        <v>45423</v>
      </c>
      <c r="D455" s="13">
        <f>SUMIFS(WN!$F$2:$F$2001,WN!$A$2:$A$2001,A455)</f>
        <v>40</v>
      </c>
      <c r="E455" s="13">
        <f t="shared" si="1"/>
        <v>35</v>
      </c>
      <c r="F455" s="13" t="str">
        <f>VLOOKUP(B455,'Overall Analysis'!$A$3:$I$160,9,false)</f>
        <v>Basic Customer</v>
      </c>
      <c r="G455" s="13"/>
      <c r="H455" s="13"/>
      <c r="I455" s="13"/>
      <c r="J455" s="13"/>
      <c r="K455" s="13"/>
      <c r="L455" s="13"/>
      <c r="M455" s="13"/>
      <c r="N455" s="13"/>
      <c r="O455" s="13"/>
      <c r="P455" s="13"/>
      <c r="Q455" s="13"/>
      <c r="R455" s="13"/>
      <c r="S455" s="13"/>
      <c r="T455" s="13"/>
      <c r="U455" s="13"/>
      <c r="V455" s="13"/>
      <c r="W455" s="13"/>
      <c r="X455" s="13"/>
      <c r="Y455" s="13"/>
      <c r="Z455" s="13"/>
    </row>
    <row r="456">
      <c r="A456" s="13" t="str">
        <f>IFERROR(__xludf.DUMMYFUNCTION("""COMPUTED_VALUE"""),"ORDER1546")</f>
        <v>ORDER1546</v>
      </c>
      <c r="B456" s="13" t="str">
        <f>VLOOKUP(A456,WN!$A$2:$C$2001,3,false)</f>
        <v>CUST2234</v>
      </c>
      <c r="C456" s="14">
        <f>VLOOKUP(A456,WN!$A$2:$F$2001,2,false)</f>
        <v>45423</v>
      </c>
      <c r="D456" s="13">
        <f>SUMIFS(WN!$F$2:$F$2001,WN!$A$2:$A$2001,A456)</f>
        <v>52.5</v>
      </c>
      <c r="E456" s="13">
        <f t="shared" si="1"/>
        <v>35</v>
      </c>
      <c r="F456" s="13" t="str">
        <f>VLOOKUP(B456,'Overall Analysis'!$A$3:$I$160,9,false)</f>
        <v>Basic Customer</v>
      </c>
      <c r="G456" s="13"/>
      <c r="H456" s="13"/>
      <c r="I456" s="13"/>
      <c r="J456" s="13"/>
      <c r="K456" s="13"/>
      <c r="L456" s="13"/>
      <c r="M456" s="13"/>
      <c r="N456" s="13"/>
      <c r="O456" s="13"/>
      <c r="P456" s="13"/>
      <c r="Q456" s="13"/>
      <c r="R456" s="13"/>
      <c r="S456" s="13"/>
      <c r="T456" s="13"/>
      <c r="U456" s="13"/>
      <c r="V456" s="13"/>
      <c r="W456" s="13"/>
      <c r="X456" s="13"/>
      <c r="Y456" s="13"/>
      <c r="Z456" s="13"/>
    </row>
    <row r="457">
      <c r="A457" s="13" t="str">
        <f>IFERROR(__xludf.DUMMYFUNCTION("""COMPUTED_VALUE"""),"ORDER1545")</f>
        <v>ORDER1545</v>
      </c>
      <c r="B457" s="13" t="str">
        <f>VLOOKUP(A457,WN!$A$2:$C$2001,3,false)</f>
        <v>CUST8449</v>
      </c>
      <c r="C457" s="14">
        <f>VLOOKUP(A457,WN!$A$2:$F$2001,2,false)</f>
        <v>45423</v>
      </c>
      <c r="D457" s="13">
        <f>SUMIFS(WN!$F$2:$F$2001,WN!$A$2:$A$2001,A457)</f>
        <v>185</v>
      </c>
      <c r="E457" s="13">
        <f t="shared" si="1"/>
        <v>35</v>
      </c>
      <c r="F457" s="13" t="str">
        <f>VLOOKUP(B457,'Overall Analysis'!$A$3:$I$160,9,false)</f>
        <v>Basic Customer</v>
      </c>
      <c r="G457" s="13"/>
      <c r="H457" s="13"/>
      <c r="I457" s="13"/>
      <c r="J457" s="13"/>
      <c r="K457" s="13"/>
      <c r="L457" s="13"/>
      <c r="M457" s="13"/>
      <c r="N457" s="13"/>
      <c r="O457" s="13"/>
      <c r="P457" s="13"/>
      <c r="Q457" s="13"/>
      <c r="R457" s="13"/>
      <c r="S457" s="13"/>
      <c r="T457" s="13"/>
      <c r="U457" s="13"/>
      <c r="V457" s="13"/>
      <c r="W457" s="13"/>
      <c r="X457" s="13"/>
      <c r="Y457" s="13"/>
      <c r="Z457" s="13"/>
    </row>
    <row r="458">
      <c r="A458" s="13" t="str">
        <f>IFERROR(__xludf.DUMMYFUNCTION("""COMPUTED_VALUE"""),"ORDER1544")</f>
        <v>ORDER1544</v>
      </c>
      <c r="B458" s="13" t="str">
        <f>VLOOKUP(A458,WN!$A$2:$C$2001,3,false)</f>
        <v>CUST1502</v>
      </c>
      <c r="C458" s="14">
        <f>VLOOKUP(A458,WN!$A$2:$F$2001,2,false)</f>
        <v>45423</v>
      </c>
      <c r="D458" s="13">
        <f>SUMIFS(WN!$F$2:$F$2001,WN!$A$2:$A$2001,A458)</f>
        <v>172.5</v>
      </c>
      <c r="E458" s="13">
        <f t="shared" si="1"/>
        <v>35</v>
      </c>
      <c r="F458" s="13" t="str">
        <f>VLOOKUP(B458,'Overall Analysis'!$A$3:$I$160,9,false)</f>
        <v>Basic Customer</v>
      </c>
      <c r="G458" s="13"/>
      <c r="H458" s="13"/>
      <c r="I458" s="13"/>
      <c r="J458" s="13"/>
      <c r="K458" s="13"/>
      <c r="L458" s="13"/>
      <c r="M458" s="13"/>
      <c r="N458" s="13"/>
      <c r="O458" s="13"/>
      <c r="P458" s="13"/>
      <c r="Q458" s="13"/>
      <c r="R458" s="13"/>
      <c r="S458" s="13"/>
      <c r="T458" s="13"/>
      <c r="U458" s="13"/>
      <c r="V458" s="13"/>
      <c r="W458" s="13"/>
      <c r="X458" s="13"/>
      <c r="Y458" s="13"/>
      <c r="Z458" s="13"/>
    </row>
    <row r="459">
      <c r="A459" s="13" t="str">
        <f>IFERROR(__xludf.DUMMYFUNCTION("""COMPUTED_VALUE"""),"ORDER1543")</f>
        <v>ORDER1543</v>
      </c>
      <c r="B459" s="13" t="str">
        <f>VLOOKUP(A459,WN!$A$2:$C$2001,3,false)</f>
        <v>CUST9482</v>
      </c>
      <c r="C459" s="14">
        <f>VLOOKUP(A459,WN!$A$2:$F$2001,2,false)</f>
        <v>45423</v>
      </c>
      <c r="D459" s="13">
        <f>SUMIFS(WN!$F$2:$F$2001,WN!$A$2:$A$2001,A459)</f>
        <v>105</v>
      </c>
      <c r="E459" s="13">
        <f t="shared" si="1"/>
        <v>35</v>
      </c>
      <c r="F459" s="13" t="str">
        <f>VLOOKUP(B459,'Overall Analysis'!$A$3:$I$160,9,false)</f>
        <v>Basic Customer</v>
      </c>
      <c r="G459" s="13"/>
      <c r="H459" s="13"/>
      <c r="I459" s="13"/>
      <c r="J459" s="13"/>
      <c r="K459" s="13"/>
      <c r="L459" s="13"/>
      <c r="M459" s="13"/>
      <c r="N459" s="13"/>
      <c r="O459" s="13"/>
      <c r="P459" s="13"/>
      <c r="Q459" s="13"/>
      <c r="R459" s="13"/>
      <c r="S459" s="13"/>
      <c r="T459" s="13"/>
      <c r="U459" s="13"/>
      <c r="V459" s="13"/>
      <c r="W459" s="13"/>
      <c r="X459" s="13"/>
      <c r="Y459" s="13"/>
      <c r="Z459" s="13"/>
    </row>
    <row r="460">
      <c r="A460" s="13" t="str">
        <f>IFERROR(__xludf.DUMMYFUNCTION("""COMPUTED_VALUE"""),"ORDER1542")</f>
        <v>ORDER1542</v>
      </c>
      <c r="B460" s="13" t="str">
        <f>VLOOKUP(A460,WN!$A$2:$C$2001,3,false)</f>
        <v>CUST4982</v>
      </c>
      <c r="C460" s="14">
        <f>VLOOKUP(A460,WN!$A$2:$F$2001,2,false)</f>
        <v>45423</v>
      </c>
      <c r="D460" s="13">
        <f>SUMIFS(WN!$F$2:$F$2001,WN!$A$2:$A$2001,A460)</f>
        <v>70</v>
      </c>
      <c r="E460" s="13">
        <f t="shared" si="1"/>
        <v>35</v>
      </c>
      <c r="F460" s="13" t="str">
        <f>VLOOKUP(B460,'Overall Analysis'!$A$3:$I$160,9,false)</f>
        <v>Basic Customer</v>
      </c>
      <c r="G460" s="13"/>
      <c r="H460" s="13"/>
      <c r="I460" s="13"/>
      <c r="J460" s="13"/>
      <c r="K460" s="13"/>
      <c r="L460" s="13"/>
      <c r="M460" s="13"/>
      <c r="N460" s="13"/>
      <c r="O460" s="13"/>
      <c r="P460" s="13"/>
      <c r="Q460" s="13"/>
      <c r="R460" s="13"/>
      <c r="S460" s="13"/>
      <c r="T460" s="13"/>
      <c r="U460" s="13"/>
      <c r="V460" s="13"/>
      <c r="W460" s="13"/>
      <c r="X460" s="13"/>
      <c r="Y460" s="13"/>
      <c r="Z460" s="13"/>
    </row>
    <row r="461">
      <c r="A461" s="13" t="str">
        <f>IFERROR(__xludf.DUMMYFUNCTION("""COMPUTED_VALUE"""),"ORDER1541")</f>
        <v>ORDER1541</v>
      </c>
      <c r="B461" s="13" t="str">
        <f>VLOOKUP(A461,WN!$A$2:$C$2001,3,false)</f>
        <v>CUST6201</v>
      </c>
      <c r="C461" s="14">
        <f>VLOOKUP(A461,WN!$A$2:$F$2001,2,false)</f>
        <v>45423</v>
      </c>
      <c r="D461" s="13">
        <f>SUMIFS(WN!$F$2:$F$2001,WN!$A$2:$A$2001,A461)</f>
        <v>140</v>
      </c>
      <c r="E461" s="13">
        <f t="shared" si="1"/>
        <v>35</v>
      </c>
      <c r="F461" s="13" t="str">
        <f>VLOOKUP(B461,'Overall Analysis'!$A$3:$I$160,9,false)</f>
        <v>Basic Customer</v>
      </c>
      <c r="G461" s="13"/>
      <c r="H461" s="13"/>
      <c r="I461" s="13"/>
      <c r="J461" s="13"/>
      <c r="K461" s="13"/>
      <c r="L461" s="13"/>
      <c r="M461" s="13"/>
      <c r="N461" s="13"/>
      <c r="O461" s="13"/>
      <c r="P461" s="13"/>
      <c r="Q461" s="13"/>
      <c r="R461" s="13"/>
      <c r="S461" s="13"/>
      <c r="T461" s="13"/>
      <c r="U461" s="13"/>
      <c r="V461" s="13"/>
      <c r="W461" s="13"/>
      <c r="X461" s="13"/>
      <c r="Y461" s="13"/>
      <c r="Z461" s="13"/>
    </row>
    <row r="462">
      <c r="A462" s="13" t="str">
        <f>IFERROR(__xludf.DUMMYFUNCTION("""COMPUTED_VALUE"""),"ORDER1540")</f>
        <v>ORDER1540</v>
      </c>
      <c r="B462" s="13" t="str">
        <f>VLOOKUP(A462,WN!$A$2:$C$2001,3,false)</f>
        <v>CUST8836</v>
      </c>
      <c r="C462" s="14">
        <f>VLOOKUP(A462,WN!$A$2:$F$2001,2,false)</f>
        <v>45423</v>
      </c>
      <c r="D462" s="13">
        <f>SUMIFS(WN!$F$2:$F$2001,WN!$A$2:$A$2001,A462)</f>
        <v>100</v>
      </c>
      <c r="E462" s="13">
        <f t="shared" si="1"/>
        <v>35</v>
      </c>
      <c r="F462" s="13" t="str">
        <f>VLOOKUP(B462,'Overall Analysis'!$A$3:$I$160,9,false)</f>
        <v>Basic Customer</v>
      </c>
      <c r="G462" s="13"/>
      <c r="H462" s="13"/>
      <c r="I462" s="13"/>
      <c r="J462" s="13"/>
      <c r="K462" s="13"/>
      <c r="L462" s="13"/>
      <c r="M462" s="13"/>
      <c r="N462" s="13"/>
      <c r="O462" s="13"/>
      <c r="P462" s="13"/>
      <c r="Q462" s="13"/>
      <c r="R462" s="13"/>
      <c r="S462" s="13"/>
      <c r="T462" s="13"/>
      <c r="U462" s="13"/>
      <c r="V462" s="13"/>
      <c r="W462" s="13"/>
      <c r="X462" s="13"/>
      <c r="Y462" s="13"/>
      <c r="Z462" s="13"/>
    </row>
    <row r="463">
      <c r="A463" s="13" t="str">
        <f>IFERROR(__xludf.DUMMYFUNCTION("""COMPUTED_VALUE"""),"ORDER1539")</f>
        <v>ORDER1539</v>
      </c>
      <c r="B463" s="13" t="str">
        <f>VLOOKUP(A463,WN!$A$2:$C$2001,3,false)</f>
        <v>CUST2970</v>
      </c>
      <c r="C463" s="14">
        <f>VLOOKUP(A463,WN!$A$2:$F$2001,2,false)</f>
        <v>45423</v>
      </c>
      <c r="D463" s="13">
        <f>SUMIFS(WN!$F$2:$F$2001,WN!$A$2:$A$2001,A463)</f>
        <v>70</v>
      </c>
      <c r="E463" s="13">
        <f t="shared" si="1"/>
        <v>35</v>
      </c>
      <c r="F463" s="13" t="str">
        <f>VLOOKUP(B463,'Overall Analysis'!$A$3:$I$160,9,false)</f>
        <v>Platinum Customer</v>
      </c>
      <c r="G463" s="13"/>
      <c r="H463" s="13"/>
      <c r="I463" s="13"/>
      <c r="J463" s="13"/>
      <c r="K463" s="13"/>
      <c r="L463" s="13"/>
      <c r="M463" s="13"/>
      <c r="N463" s="13"/>
      <c r="O463" s="13"/>
      <c r="P463" s="13"/>
      <c r="Q463" s="13"/>
      <c r="R463" s="13"/>
      <c r="S463" s="13"/>
      <c r="T463" s="13"/>
      <c r="U463" s="13"/>
      <c r="V463" s="13"/>
      <c r="W463" s="13"/>
      <c r="X463" s="13"/>
      <c r="Y463" s="13"/>
      <c r="Z463" s="13"/>
    </row>
    <row r="464">
      <c r="A464" s="13" t="str">
        <f>IFERROR(__xludf.DUMMYFUNCTION("""COMPUTED_VALUE"""),"ORDER1538")</f>
        <v>ORDER1538</v>
      </c>
      <c r="B464" s="13" t="str">
        <f>VLOOKUP(A464,WN!$A$2:$C$2001,3,false)</f>
        <v>CUST8105</v>
      </c>
      <c r="C464" s="14">
        <f>VLOOKUP(A464,WN!$A$2:$F$2001,2,false)</f>
        <v>45423</v>
      </c>
      <c r="D464" s="13">
        <f>SUMIFS(WN!$F$2:$F$2001,WN!$A$2:$A$2001,A464)</f>
        <v>200</v>
      </c>
      <c r="E464" s="13">
        <f t="shared" si="1"/>
        <v>35</v>
      </c>
      <c r="F464" s="13" t="str">
        <f>VLOOKUP(B464,'Overall Analysis'!$A$3:$I$160,9,false)</f>
        <v>Basic Customer</v>
      </c>
      <c r="G464" s="13"/>
      <c r="H464" s="13"/>
      <c r="I464" s="13"/>
      <c r="J464" s="13"/>
      <c r="K464" s="13"/>
      <c r="L464" s="13"/>
      <c r="M464" s="13"/>
      <c r="N464" s="13"/>
      <c r="O464" s="13"/>
      <c r="P464" s="13"/>
      <c r="Q464" s="13"/>
      <c r="R464" s="13"/>
      <c r="S464" s="13"/>
      <c r="T464" s="13"/>
      <c r="U464" s="13"/>
      <c r="V464" s="13"/>
      <c r="W464" s="13"/>
      <c r="X464" s="13"/>
      <c r="Y464" s="13"/>
      <c r="Z464" s="13"/>
    </row>
    <row r="465">
      <c r="A465" s="13" t="str">
        <f>IFERROR(__xludf.DUMMYFUNCTION("""COMPUTED_VALUE"""),"ORDER1537")</f>
        <v>ORDER1537</v>
      </c>
      <c r="B465" s="13" t="str">
        <f>VLOOKUP(A465,WN!$A$2:$C$2001,3,false)</f>
        <v>CUST8951</v>
      </c>
      <c r="C465" s="14">
        <f>VLOOKUP(A465,WN!$A$2:$F$2001,2,false)</f>
        <v>45423</v>
      </c>
      <c r="D465" s="13">
        <f>SUMIFS(WN!$F$2:$F$2001,WN!$A$2:$A$2001,A465)</f>
        <v>55</v>
      </c>
      <c r="E465" s="13">
        <f t="shared" si="1"/>
        <v>35</v>
      </c>
      <c r="F465" s="13" t="str">
        <f>VLOOKUP(B465,'Overall Analysis'!$A$3:$I$160,9,false)</f>
        <v>Basic Customer</v>
      </c>
      <c r="G465" s="13"/>
      <c r="H465" s="13"/>
      <c r="I465" s="13"/>
      <c r="J465" s="13"/>
      <c r="K465" s="13"/>
      <c r="L465" s="13"/>
      <c r="M465" s="13"/>
      <c r="N465" s="13"/>
      <c r="O465" s="13"/>
      <c r="P465" s="13"/>
      <c r="Q465" s="13"/>
      <c r="R465" s="13"/>
      <c r="S465" s="13"/>
      <c r="T465" s="13"/>
      <c r="U465" s="13"/>
      <c r="V465" s="13"/>
      <c r="W465" s="13"/>
      <c r="X465" s="13"/>
      <c r="Y465" s="13"/>
      <c r="Z465" s="13"/>
    </row>
    <row r="466">
      <c r="A466" s="13" t="str">
        <f>IFERROR(__xludf.DUMMYFUNCTION("""COMPUTED_VALUE"""),"ORDER1536")</f>
        <v>ORDER1536</v>
      </c>
      <c r="B466" s="13" t="str">
        <f>VLOOKUP(A466,WN!$A$2:$C$2001,3,false)</f>
        <v>CUST5067</v>
      </c>
      <c r="C466" s="14">
        <f>VLOOKUP(A466,WN!$A$2:$F$2001,2,false)</f>
        <v>45423</v>
      </c>
      <c r="D466" s="13">
        <f>SUMIFS(WN!$F$2:$F$2001,WN!$A$2:$A$2001,A466)</f>
        <v>92.5</v>
      </c>
      <c r="E466" s="13">
        <f t="shared" si="1"/>
        <v>35</v>
      </c>
      <c r="F466" s="13" t="str">
        <f>VLOOKUP(B466,'Overall Analysis'!$A$3:$I$160,9,false)</f>
        <v>Basic Customer</v>
      </c>
      <c r="G466" s="13"/>
      <c r="H466" s="13"/>
      <c r="I466" s="13"/>
      <c r="J466" s="13"/>
      <c r="K466" s="13"/>
      <c r="L466" s="13"/>
      <c r="M466" s="13"/>
      <c r="N466" s="13"/>
      <c r="O466" s="13"/>
      <c r="P466" s="13"/>
      <c r="Q466" s="13"/>
      <c r="R466" s="13"/>
      <c r="S466" s="13"/>
      <c r="T466" s="13"/>
      <c r="U466" s="13"/>
      <c r="V466" s="13"/>
      <c r="W466" s="13"/>
      <c r="X466" s="13"/>
      <c r="Y466" s="13"/>
      <c r="Z466" s="13"/>
    </row>
    <row r="467">
      <c r="A467" s="13" t="str">
        <f>IFERROR(__xludf.DUMMYFUNCTION("""COMPUTED_VALUE"""),"ORDER1535")</f>
        <v>ORDER1535</v>
      </c>
      <c r="B467" s="13" t="str">
        <f>VLOOKUP(A467,WN!$A$2:$C$2001,3,false)</f>
        <v>CUST6818</v>
      </c>
      <c r="C467" s="14">
        <f>VLOOKUP(A467,WN!$A$2:$F$2001,2,false)</f>
        <v>45423</v>
      </c>
      <c r="D467" s="13">
        <f>SUMIFS(WN!$F$2:$F$2001,WN!$A$2:$A$2001,A467)</f>
        <v>185</v>
      </c>
      <c r="E467" s="13">
        <f t="shared" si="1"/>
        <v>35</v>
      </c>
      <c r="F467" s="13" t="str">
        <f>VLOOKUP(B467,'Overall Analysis'!$A$3:$I$160,9,false)</f>
        <v>Basic Customer</v>
      </c>
      <c r="G467" s="13"/>
      <c r="H467" s="13"/>
      <c r="I467" s="13"/>
      <c r="J467" s="13"/>
      <c r="K467" s="13"/>
      <c r="L467" s="13"/>
      <c r="M467" s="13"/>
      <c r="N467" s="13"/>
      <c r="O467" s="13"/>
      <c r="P467" s="13"/>
      <c r="Q467" s="13"/>
      <c r="R467" s="13"/>
      <c r="S467" s="13"/>
      <c r="T467" s="13"/>
      <c r="U467" s="13"/>
      <c r="V467" s="13"/>
      <c r="W467" s="13"/>
      <c r="X467" s="13"/>
      <c r="Y467" s="13"/>
      <c r="Z467" s="13"/>
    </row>
    <row r="468">
      <c r="A468" s="13" t="str">
        <f>IFERROR(__xludf.DUMMYFUNCTION("""COMPUTED_VALUE"""),"ORDER1534")</f>
        <v>ORDER1534</v>
      </c>
      <c r="B468" s="13" t="str">
        <f>VLOOKUP(A468,WN!$A$2:$C$2001,3,false)</f>
        <v>CUST2679</v>
      </c>
      <c r="C468" s="14">
        <f>VLOOKUP(A468,WN!$A$2:$F$2001,2,false)</f>
        <v>45423</v>
      </c>
      <c r="D468" s="13">
        <f>SUMIFS(WN!$F$2:$F$2001,WN!$A$2:$A$2001,A468)</f>
        <v>97.5</v>
      </c>
      <c r="E468" s="13">
        <f t="shared" si="1"/>
        <v>35</v>
      </c>
      <c r="F468" s="13" t="str">
        <f>VLOOKUP(B468,'Overall Analysis'!$A$3:$I$160,9,false)</f>
        <v>Basic Customer</v>
      </c>
      <c r="G468" s="13"/>
      <c r="H468" s="13"/>
      <c r="I468" s="13"/>
      <c r="J468" s="13"/>
      <c r="K468" s="13"/>
      <c r="L468" s="13"/>
      <c r="M468" s="13"/>
      <c r="N468" s="13"/>
      <c r="O468" s="13"/>
      <c r="P468" s="13"/>
      <c r="Q468" s="13"/>
      <c r="R468" s="13"/>
      <c r="S468" s="13"/>
      <c r="T468" s="13"/>
      <c r="U468" s="13"/>
      <c r="V468" s="13"/>
      <c r="W468" s="13"/>
      <c r="X468" s="13"/>
      <c r="Y468" s="13"/>
      <c r="Z468" s="13"/>
    </row>
    <row r="469">
      <c r="A469" s="13" t="str">
        <f>IFERROR(__xludf.DUMMYFUNCTION("""COMPUTED_VALUE"""),"ORDER1533")</f>
        <v>ORDER1533</v>
      </c>
      <c r="B469" s="13" t="str">
        <f>VLOOKUP(A469,WN!$A$2:$C$2001,3,false)</f>
        <v>CUST4982</v>
      </c>
      <c r="C469" s="14">
        <f>VLOOKUP(A469,WN!$A$2:$F$2001,2,false)</f>
        <v>45423</v>
      </c>
      <c r="D469" s="13">
        <f>SUMIFS(WN!$F$2:$F$2001,WN!$A$2:$A$2001,A469)</f>
        <v>105</v>
      </c>
      <c r="E469" s="13">
        <f t="shared" si="1"/>
        <v>35</v>
      </c>
      <c r="F469" s="13" t="str">
        <f>VLOOKUP(B469,'Overall Analysis'!$A$3:$I$160,9,false)</f>
        <v>Basic Customer</v>
      </c>
      <c r="G469" s="13"/>
      <c r="H469" s="13"/>
      <c r="I469" s="13"/>
      <c r="J469" s="13"/>
      <c r="K469" s="13"/>
      <c r="L469" s="13"/>
      <c r="M469" s="13"/>
      <c r="N469" s="13"/>
      <c r="O469" s="13"/>
      <c r="P469" s="13"/>
      <c r="Q469" s="13"/>
      <c r="R469" s="13"/>
      <c r="S469" s="13"/>
      <c r="T469" s="13"/>
      <c r="U469" s="13"/>
      <c r="V469" s="13"/>
      <c r="W469" s="13"/>
      <c r="X469" s="13"/>
      <c r="Y469" s="13"/>
      <c r="Z469" s="13"/>
    </row>
    <row r="470">
      <c r="A470" s="13" t="str">
        <f>IFERROR(__xludf.DUMMYFUNCTION("""COMPUTED_VALUE"""),"ORDER1532")</f>
        <v>ORDER1532</v>
      </c>
      <c r="B470" s="13" t="str">
        <f>VLOOKUP(A470,WN!$A$2:$C$2001,3,false)</f>
        <v>CUST3153</v>
      </c>
      <c r="C470" s="14">
        <f>VLOOKUP(A470,WN!$A$2:$F$2001,2,false)</f>
        <v>45422</v>
      </c>
      <c r="D470" s="13">
        <f>SUMIFS(WN!$F$2:$F$2001,WN!$A$2:$A$2001,A470)</f>
        <v>70</v>
      </c>
      <c r="E470" s="13">
        <f t="shared" si="1"/>
        <v>36</v>
      </c>
      <c r="F470" s="13" t="str">
        <f>VLOOKUP(B470,'Overall Analysis'!$A$3:$I$160,9,false)</f>
        <v>Basic Customer</v>
      </c>
      <c r="G470" s="13"/>
      <c r="H470" s="13"/>
      <c r="I470" s="13"/>
      <c r="J470" s="13"/>
      <c r="K470" s="13"/>
      <c r="L470" s="13"/>
      <c r="M470" s="13"/>
      <c r="N470" s="13"/>
      <c r="O470" s="13"/>
      <c r="P470" s="13"/>
      <c r="Q470" s="13"/>
      <c r="R470" s="13"/>
      <c r="S470" s="13"/>
      <c r="T470" s="13"/>
      <c r="U470" s="13"/>
      <c r="V470" s="13"/>
      <c r="W470" s="13"/>
      <c r="X470" s="13"/>
      <c r="Y470" s="13"/>
      <c r="Z470" s="13"/>
    </row>
    <row r="471">
      <c r="A471" s="13" t="str">
        <f>IFERROR(__xludf.DUMMYFUNCTION("""COMPUTED_VALUE"""),"ORDER1531")</f>
        <v>ORDER1531</v>
      </c>
      <c r="B471" s="13" t="str">
        <f>VLOOKUP(A471,WN!$A$2:$C$2001,3,false)</f>
        <v>CUST7984</v>
      </c>
      <c r="C471" s="14">
        <f>VLOOKUP(A471,WN!$A$2:$F$2001,2,false)</f>
        <v>45422</v>
      </c>
      <c r="D471" s="13">
        <f>SUMIFS(WN!$F$2:$F$2001,WN!$A$2:$A$2001,A471)</f>
        <v>190</v>
      </c>
      <c r="E471" s="13">
        <f t="shared" si="1"/>
        <v>36</v>
      </c>
      <c r="F471" s="13" t="str">
        <f>VLOOKUP(B471,'Overall Analysis'!$A$3:$I$160,9,false)</f>
        <v>Basic Customer</v>
      </c>
      <c r="G471" s="13"/>
      <c r="H471" s="13"/>
      <c r="I471" s="13"/>
      <c r="J471" s="13"/>
      <c r="K471" s="13"/>
      <c r="L471" s="13"/>
      <c r="M471" s="13"/>
      <c r="N471" s="13"/>
      <c r="O471" s="13"/>
      <c r="P471" s="13"/>
      <c r="Q471" s="13"/>
      <c r="R471" s="13"/>
      <c r="S471" s="13"/>
      <c r="T471" s="13"/>
      <c r="U471" s="13"/>
      <c r="V471" s="13"/>
      <c r="W471" s="13"/>
      <c r="X471" s="13"/>
      <c r="Y471" s="13"/>
      <c r="Z471" s="13"/>
    </row>
    <row r="472">
      <c r="A472" s="13" t="str">
        <f>IFERROR(__xludf.DUMMYFUNCTION("""COMPUTED_VALUE"""),"ORDER1530")</f>
        <v>ORDER1530</v>
      </c>
      <c r="B472" s="13" t="str">
        <f>VLOOKUP(A472,WN!$A$2:$C$2001,3,false)</f>
        <v>CUST5670</v>
      </c>
      <c r="C472" s="14">
        <f>VLOOKUP(A472,WN!$A$2:$F$2001,2,false)</f>
        <v>45422</v>
      </c>
      <c r="D472" s="13">
        <f>SUMIFS(WN!$F$2:$F$2001,WN!$A$2:$A$2001,A472)</f>
        <v>80</v>
      </c>
      <c r="E472" s="13">
        <f t="shared" si="1"/>
        <v>36</v>
      </c>
      <c r="F472" s="13" t="str">
        <f>VLOOKUP(B472,'Overall Analysis'!$A$3:$I$160,9,false)</f>
        <v>Basic Customer</v>
      </c>
      <c r="G472" s="13"/>
      <c r="H472" s="13"/>
      <c r="I472" s="13"/>
      <c r="J472" s="13"/>
      <c r="K472" s="13"/>
      <c r="L472" s="13"/>
      <c r="M472" s="13"/>
      <c r="N472" s="13"/>
      <c r="O472" s="13"/>
      <c r="P472" s="13"/>
      <c r="Q472" s="13"/>
      <c r="R472" s="13"/>
      <c r="S472" s="13"/>
      <c r="T472" s="13"/>
      <c r="U472" s="13"/>
      <c r="V472" s="13"/>
      <c r="W472" s="13"/>
      <c r="X472" s="13"/>
      <c r="Y472" s="13"/>
      <c r="Z472" s="13"/>
    </row>
    <row r="473">
      <c r="A473" s="13" t="str">
        <f>IFERROR(__xludf.DUMMYFUNCTION("""COMPUTED_VALUE"""),"ORDER1529")</f>
        <v>ORDER1529</v>
      </c>
      <c r="B473" s="13" t="str">
        <f>VLOOKUP(A473,WN!$A$2:$C$2001,3,false)</f>
        <v>CUST8724</v>
      </c>
      <c r="C473" s="14">
        <f>VLOOKUP(A473,WN!$A$2:$F$2001,2,false)</f>
        <v>45422</v>
      </c>
      <c r="D473" s="13">
        <f>SUMIFS(WN!$F$2:$F$2001,WN!$A$2:$A$2001,A473)</f>
        <v>70</v>
      </c>
      <c r="E473" s="13">
        <f t="shared" si="1"/>
        <v>36</v>
      </c>
      <c r="F473" s="13" t="str">
        <f>VLOOKUP(B473,'Overall Analysis'!$A$3:$I$160,9,false)</f>
        <v>Basic Customer</v>
      </c>
      <c r="G473" s="13"/>
      <c r="H473" s="13"/>
      <c r="I473" s="13"/>
      <c r="J473" s="13"/>
      <c r="K473" s="13"/>
      <c r="L473" s="13"/>
      <c r="M473" s="13"/>
      <c r="N473" s="13"/>
      <c r="O473" s="13"/>
      <c r="P473" s="13"/>
      <c r="Q473" s="13"/>
      <c r="R473" s="13"/>
      <c r="S473" s="13"/>
      <c r="T473" s="13"/>
      <c r="U473" s="13"/>
      <c r="V473" s="13"/>
      <c r="W473" s="13"/>
      <c r="X473" s="13"/>
      <c r="Y473" s="13"/>
      <c r="Z473" s="13"/>
    </row>
    <row r="474">
      <c r="A474" s="13" t="str">
        <f>IFERROR(__xludf.DUMMYFUNCTION("""COMPUTED_VALUE"""),"ORDER1528")</f>
        <v>ORDER1528</v>
      </c>
      <c r="B474" s="13" t="str">
        <f>VLOOKUP(A474,WN!$A$2:$C$2001,3,false)</f>
        <v>CUST9148</v>
      </c>
      <c r="C474" s="14">
        <f>VLOOKUP(A474,WN!$A$2:$F$2001,2,false)</f>
        <v>45422</v>
      </c>
      <c r="D474" s="13">
        <f>SUMIFS(WN!$F$2:$F$2001,WN!$A$2:$A$2001,A474)</f>
        <v>200</v>
      </c>
      <c r="E474" s="13">
        <f t="shared" si="1"/>
        <v>36</v>
      </c>
      <c r="F474" s="13" t="str">
        <f>VLOOKUP(B474,'Overall Analysis'!$A$3:$I$160,9,false)</f>
        <v>Basic Customer</v>
      </c>
      <c r="G474" s="13"/>
      <c r="H474" s="13"/>
      <c r="I474" s="13"/>
      <c r="J474" s="13"/>
      <c r="K474" s="13"/>
      <c r="L474" s="13"/>
      <c r="M474" s="13"/>
      <c r="N474" s="13"/>
      <c r="O474" s="13"/>
      <c r="P474" s="13"/>
      <c r="Q474" s="13"/>
      <c r="R474" s="13"/>
      <c r="S474" s="13"/>
      <c r="T474" s="13"/>
      <c r="U474" s="13"/>
      <c r="V474" s="13"/>
      <c r="W474" s="13"/>
      <c r="X474" s="13"/>
      <c r="Y474" s="13"/>
      <c r="Z474" s="13"/>
    </row>
    <row r="475">
      <c r="A475" s="13" t="str">
        <f>IFERROR(__xludf.DUMMYFUNCTION("""COMPUTED_VALUE"""),"ORDER1527")</f>
        <v>ORDER1527</v>
      </c>
      <c r="B475" s="13" t="str">
        <f>VLOOKUP(A475,WN!$A$2:$C$2001,3,false)</f>
        <v>CUST8317</v>
      </c>
      <c r="C475" s="14">
        <f>VLOOKUP(A475,WN!$A$2:$F$2001,2,false)</f>
        <v>45422</v>
      </c>
      <c r="D475" s="13">
        <f>SUMIFS(WN!$F$2:$F$2001,WN!$A$2:$A$2001,A475)</f>
        <v>80</v>
      </c>
      <c r="E475" s="13">
        <f t="shared" si="1"/>
        <v>36</v>
      </c>
      <c r="F475" s="13" t="str">
        <f>VLOOKUP(B475,'Overall Analysis'!$A$3:$I$160,9,false)</f>
        <v>Basic Customer</v>
      </c>
      <c r="G475" s="13"/>
      <c r="H475" s="13"/>
      <c r="I475" s="13"/>
      <c r="J475" s="13"/>
      <c r="K475" s="13"/>
      <c r="L475" s="13"/>
      <c r="M475" s="13"/>
      <c r="N475" s="13"/>
      <c r="O475" s="13"/>
      <c r="P475" s="13"/>
      <c r="Q475" s="13"/>
      <c r="R475" s="13"/>
      <c r="S475" s="13"/>
      <c r="T475" s="13"/>
      <c r="U475" s="13"/>
      <c r="V475" s="13"/>
      <c r="W475" s="13"/>
      <c r="X475" s="13"/>
      <c r="Y475" s="13"/>
      <c r="Z475" s="13"/>
    </row>
    <row r="476">
      <c r="A476" s="13" t="str">
        <f>IFERROR(__xludf.DUMMYFUNCTION("""COMPUTED_VALUE"""),"ORDER1526")</f>
        <v>ORDER1526</v>
      </c>
      <c r="B476" s="13" t="str">
        <f>VLOOKUP(A476,WN!$A$2:$C$2001,3,false)</f>
        <v>CUST8814</v>
      </c>
      <c r="C476" s="14">
        <f>VLOOKUP(A476,WN!$A$2:$F$2001,2,false)</f>
        <v>45422</v>
      </c>
      <c r="D476" s="13">
        <f>SUMIFS(WN!$F$2:$F$2001,WN!$A$2:$A$2001,A476)</f>
        <v>52.5</v>
      </c>
      <c r="E476" s="13">
        <f t="shared" si="1"/>
        <v>36</v>
      </c>
      <c r="F476" s="13" t="str">
        <f>VLOOKUP(B476,'Overall Analysis'!$A$3:$I$160,9,false)</f>
        <v>Platinum Customer</v>
      </c>
      <c r="G476" s="13"/>
      <c r="H476" s="13"/>
      <c r="I476" s="13"/>
      <c r="J476" s="13"/>
      <c r="K476" s="13"/>
      <c r="L476" s="13"/>
      <c r="M476" s="13"/>
      <c r="N476" s="13"/>
      <c r="O476" s="13"/>
      <c r="P476" s="13"/>
      <c r="Q476" s="13"/>
      <c r="R476" s="13"/>
      <c r="S476" s="13"/>
      <c r="T476" s="13"/>
      <c r="U476" s="13"/>
      <c r="V476" s="13"/>
      <c r="W476" s="13"/>
      <c r="X476" s="13"/>
      <c r="Y476" s="13"/>
      <c r="Z476" s="13"/>
    </row>
    <row r="477">
      <c r="A477" s="13" t="str">
        <f>IFERROR(__xludf.DUMMYFUNCTION("""COMPUTED_VALUE"""),"ORDER1525")</f>
        <v>ORDER1525</v>
      </c>
      <c r="B477" s="13" t="str">
        <f>VLOOKUP(A477,WN!$A$2:$C$2001,3,false)</f>
        <v>CUST3267</v>
      </c>
      <c r="C477" s="14">
        <f>VLOOKUP(A477,WN!$A$2:$F$2001,2,false)</f>
        <v>45422</v>
      </c>
      <c r="D477" s="13">
        <f>SUMIFS(WN!$F$2:$F$2001,WN!$A$2:$A$2001,A477)</f>
        <v>185</v>
      </c>
      <c r="E477" s="13">
        <f t="shared" si="1"/>
        <v>36</v>
      </c>
      <c r="F477" s="13" t="str">
        <f>VLOOKUP(B477,'Overall Analysis'!$A$3:$I$160,9,false)</f>
        <v>Basic Customer</v>
      </c>
      <c r="G477" s="13"/>
      <c r="H477" s="13"/>
      <c r="I477" s="13"/>
      <c r="J477" s="13"/>
      <c r="K477" s="13"/>
      <c r="L477" s="13"/>
      <c r="M477" s="13"/>
      <c r="N477" s="13"/>
      <c r="O477" s="13"/>
      <c r="P477" s="13"/>
      <c r="Q477" s="13"/>
      <c r="R477" s="13"/>
      <c r="S477" s="13"/>
      <c r="T477" s="13"/>
      <c r="U477" s="13"/>
      <c r="V477" s="13"/>
      <c r="W477" s="13"/>
      <c r="X477" s="13"/>
      <c r="Y477" s="13"/>
      <c r="Z477" s="13"/>
    </row>
    <row r="478">
      <c r="A478" s="13" t="str">
        <f>IFERROR(__xludf.DUMMYFUNCTION("""COMPUTED_VALUE"""),"ORDER1524")</f>
        <v>ORDER1524</v>
      </c>
      <c r="B478" s="13" t="str">
        <f>VLOOKUP(A478,WN!$A$2:$C$2001,3,false)</f>
        <v>CUST3392</v>
      </c>
      <c r="C478" s="14">
        <f>VLOOKUP(A478,WN!$A$2:$F$2001,2,false)</f>
        <v>45422</v>
      </c>
      <c r="D478" s="13">
        <f>SUMIFS(WN!$F$2:$F$2001,WN!$A$2:$A$2001,A478)</f>
        <v>120</v>
      </c>
      <c r="E478" s="13">
        <f t="shared" si="1"/>
        <v>36</v>
      </c>
      <c r="F478" s="13" t="str">
        <f>VLOOKUP(B478,'Overall Analysis'!$A$3:$I$160,9,false)</f>
        <v>Basic Customer</v>
      </c>
      <c r="G478" s="13"/>
      <c r="H478" s="13"/>
      <c r="I478" s="13"/>
      <c r="J478" s="13"/>
      <c r="K478" s="13"/>
      <c r="L478" s="13"/>
      <c r="M478" s="13"/>
      <c r="N478" s="13"/>
      <c r="O478" s="13"/>
      <c r="P478" s="13"/>
      <c r="Q478" s="13"/>
      <c r="R478" s="13"/>
      <c r="S478" s="13"/>
      <c r="T478" s="13"/>
      <c r="U478" s="13"/>
      <c r="V478" s="13"/>
      <c r="W478" s="13"/>
      <c r="X478" s="13"/>
      <c r="Y478" s="13"/>
      <c r="Z478" s="13"/>
    </row>
    <row r="479">
      <c r="A479" s="13" t="str">
        <f>IFERROR(__xludf.DUMMYFUNCTION("""COMPUTED_VALUE"""),"ORDER1523")</f>
        <v>ORDER1523</v>
      </c>
      <c r="B479" s="13" t="str">
        <f>VLOOKUP(A479,WN!$A$2:$C$2001,3,false)</f>
        <v>CUST2679</v>
      </c>
      <c r="C479" s="14">
        <f>VLOOKUP(A479,WN!$A$2:$F$2001,2,false)</f>
        <v>45422</v>
      </c>
      <c r="D479" s="13">
        <f>SUMIFS(WN!$F$2:$F$2001,WN!$A$2:$A$2001,A479)</f>
        <v>105</v>
      </c>
      <c r="E479" s="13">
        <f t="shared" si="1"/>
        <v>36</v>
      </c>
      <c r="F479" s="13" t="str">
        <f>VLOOKUP(B479,'Overall Analysis'!$A$3:$I$160,9,false)</f>
        <v>Basic Customer</v>
      </c>
      <c r="G479" s="13"/>
      <c r="H479" s="13"/>
      <c r="I479" s="13"/>
      <c r="J479" s="13"/>
      <c r="K479" s="13"/>
      <c r="L479" s="13"/>
      <c r="M479" s="13"/>
      <c r="N479" s="13"/>
      <c r="O479" s="13"/>
      <c r="P479" s="13"/>
      <c r="Q479" s="13"/>
      <c r="R479" s="13"/>
      <c r="S479" s="13"/>
      <c r="T479" s="13"/>
      <c r="U479" s="13"/>
      <c r="V479" s="13"/>
      <c r="W479" s="13"/>
      <c r="X479" s="13"/>
      <c r="Y479" s="13"/>
      <c r="Z479" s="13"/>
    </row>
    <row r="480">
      <c r="A480" s="13" t="str">
        <f>IFERROR(__xludf.DUMMYFUNCTION("""COMPUTED_VALUE"""),"ORDER1522")</f>
        <v>ORDER1522</v>
      </c>
      <c r="B480" s="13" t="str">
        <f>VLOOKUP(A480,WN!$A$2:$C$2001,3,false)</f>
        <v>CUST8622</v>
      </c>
      <c r="C480" s="14">
        <f>VLOOKUP(A480,WN!$A$2:$F$2001,2,false)</f>
        <v>45422</v>
      </c>
      <c r="D480" s="13">
        <f>SUMIFS(WN!$F$2:$F$2001,WN!$A$2:$A$2001,A480)</f>
        <v>140</v>
      </c>
      <c r="E480" s="13">
        <f t="shared" si="1"/>
        <v>36</v>
      </c>
      <c r="F480" s="13" t="str">
        <f>VLOOKUP(B480,'Overall Analysis'!$A$3:$I$160,9,false)</f>
        <v>Basic Customer</v>
      </c>
      <c r="G480" s="13"/>
      <c r="H480" s="13"/>
      <c r="I480" s="13"/>
      <c r="J480" s="13"/>
      <c r="K480" s="13"/>
      <c r="L480" s="13"/>
      <c r="M480" s="13"/>
      <c r="N480" s="13"/>
      <c r="O480" s="13"/>
      <c r="P480" s="13"/>
      <c r="Q480" s="13"/>
      <c r="R480" s="13"/>
      <c r="S480" s="13"/>
      <c r="T480" s="13"/>
      <c r="U480" s="13"/>
      <c r="V480" s="13"/>
      <c r="W480" s="13"/>
      <c r="X480" s="13"/>
      <c r="Y480" s="13"/>
      <c r="Z480" s="13"/>
    </row>
    <row r="481">
      <c r="A481" s="13" t="str">
        <f>IFERROR(__xludf.DUMMYFUNCTION("""COMPUTED_VALUE"""),"ORDER1521")</f>
        <v>ORDER1521</v>
      </c>
      <c r="B481" s="13" t="str">
        <f>VLOOKUP(A481,WN!$A$2:$C$2001,3,false)</f>
        <v>CUST2391</v>
      </c>
      <c r="C481" s="14">
        <f>VLOOKUP(A481,WN!$A$2:$F$2001,2,false)</f>
        <v>45422</v>
      </c>
      <c r="D481" s="13">
        <f>SUMIFS(WN!$F$2:$F$2001,WN!$A$2:$A$2001,A481)</f>
        <v>190</v>
      </c>
      <c r="E481" s="13">
        <f t="shared" si="1"/>
        <v>36</v>
      </c>
      <c r="F481" s="13" t="str">
        <f>VLOOKUP(B481,'Overall Analysis'!$A$3:$I$160,9,false)</f>
        <v>Basic Customer</v>
      </c>
      <c r="G481" s="13"/>
      <c r="H481" s="13"/>
      <c r="I481" s="13"/>
      <c r="J481" s="13"/>
      <c r="K481" s="13"/>
      <c r="L481" s="13"/>
      <c r="M481" s="13"/>
      <c r="N481" s="13"/>
      <c r="O481" s="13"/>
      <c r="P481" s="13"/>
      <c r="Q481" s="13"/>
      <c r="R481" s="13"/>
      <c r="S481" s="13"/>
      <c r="T481" s="13"/>
      <c r="U481" s="13"/>
      <c r="V481" s="13"/>
      <c r="W481" s="13"/>
      <c r="X481" s="13"/>
      <c r="Y481" s="13"/>
      <c r="Z481" s="13"/>
    </row>
    <row r="482">
      <c r="A482" s="13" t="str">
        <f>IFERROR(__xludf.DUMMYFUNCTION("""COMPUTED_VALUE"""),"ORDER1520")</f>
        <v>ORDER1520</v>
      </c>
      <c r="B482" s="13" t="str">
        <f>VLOOKUP(A482,WN!$A$2:$C$2001,3,false)</f>
        <v>CUST7862</v>
      </c>
      <c r="C482" s="14">
        <f>VLOOKUP(A482,WN!$A$2:$F$2001,2,false)</f>
        <v>45422</v>
      </c>
      <c r="D482" s="13">
        <f>SUMIFS(WN!$F$2:$F$2001,WN!$A$2:$A$2001,A482)</f>
        <v>80</v>
      </c>
      <c r="E482" s="13">
        <f t="shared" si="1"/>
        <v>36</v>
      </c>
      <c r="F482" s="13" t="str">
        <f>VLOOKUP(B482,'Overall Analysis'!$A$3:$I$160,9,false)</f>
        <v>Basic Customer</v>
      </c>
      <c r="G482" s="13"/>
      <c r="H482" s="13"/>
      <c r="I482" s="13"/>
      <c r="J482" s="13"/>
      <c r="K482" s="13"/>
      <c r="L482" s="13"/>
      <c r="M482" s="13"/>
      <c r="N482" s="13"/>
      <c r="O482" s="13"/>
      <c r="P482" s="13"/>
      <c r="Q482" s="13"/>
      <c r="R482" s="13"/>
      <c r="S482" s="13"/>
      <c r="T482" s="13"/>
      <c r="U482" s="13"/>
      <c r="V482" s="13"/>
      <c r="W482" s="13"/>
      <c r="X482" s="13"/>
      <c r="Y482" s="13"/>
      <c r="Z482" s="13"/>
    </row>
    <row r="483">
      <c r="A483" s="13" t="str">
        <f>IFERROR(__xludf.DUMMYFUNCTION("""COMPUTED_VALUE"""),"ORDER1519")</f>
        <v>ORDER1519</v>
      </c>
      <c r="B483" s="13" t="str">
        <f>VLOOKUP(A483,WN!$A$2:$C$2001,3,false)</f>
        <v>CUST8616</v>
      </c>
      <c r="C483" s="14">
        <f>VLOOKUP(A483,WN!$A$2:$F$2001,2,false)</f>
        <v>45422</v>
      </c>
      <c r="D483" s="13">
        <f>SUMIFS(WN!$F$2:$F$2001,WN!$A$2:$A$2001,A483)</f>
        <v>70</v>
      </c>
      <c r="E483" s="13">
        <f t="shared" si="1"/>
        <v>36</v>
      </c>
      <c r="F483" s="13" t="str">
        <f>VLOOKUP(B483,'Overall Analysis'!$A$3:$I$160,9,false)</f>
        <v>Basic Customer</v>
      </c>
      <c r="G483" s="13"/>
      <c r="H483" s="13"/>
      <c r="I483" s="13"/>
      <c r="J483" s="13"/>
      <c r="K483" s="13"/>
      <c r="L483" s="13"/>
      <c r="M483" s="13"/>
      <c r="N483" s="13"/>
      <c r="O483" s="13"/>
      <c r="P483" s="13"/>
      <c r="Q483" s="13"/>
      <c r="R483" s="13"/>
      <c r="S483" s="13"/>
      <c r="T483" s="13"/>
      <c r="U483" s="13"/>
      <c r="V483" s="13"/>
      <c r="W483" s="13"/>
      <c r="X483" s="13"/>
      <c r="Y483" s="13"/>
      <c r="Z483" s="13"/>
    </row>
    <row r="484">
      <c r="A484" s="13" t="str">
        <f>IFERROR(__xludf.DUMMYFUNCTION("""COMPUTED_VALUE"""),"ORDER1518")</f>
        <v>ORDER1518</v>
      </c>
      <c r="B484" s="13" t="str">
        <f>VLOOKUP(A484,WN!$A$2:$C$2001,3,false)</f>
        <v>CUST2624</v>
      </c>
      <c r="C484" s="14">
        <f>VLOOKUP(A484,WN!$A$2:$F$2001,2,false)</f>
        <v>45422</v>
      </c>
      <c r="D484" s="13">
        <f>SUMIFS(WN!$F$2:$F$2001,WN!$A$2:$A$2001,A484)</f>
        <v>325</v>
      </c>
      <c r="E484" s="13">
        <f t="shared" si="1"/>
        <v>36</v>
      </c>
      <c r="F484" s="13" t="str">
        <f>VLOOKUP(B484,'Overall Analysis'!$A$3:$I$160,9,false)</f>
        <v>Basic Customer</v>
      </c>
      <c r="G484" s="13"/>
      <c r="H484" s="13"/>
      <c r="I484" s="13"/>
      <c r="J484" s="13"/>
      <c r="K484" s="13"/>
      <c r="L484" s="13"/>
      <c r="M484" s="13"/>
      <c r="N484" s="13"/>
      <c r="O484" s="13"/>
      <c r="P484" s="13"/>
      <c r="Q484" s="13"/>
      <c r="R484" s="13"/>
      <c r="S484" s="13"/>
      <c r="T484" s="13"/>
      <c r="U484" s="13"/>
      <c r="V484" s="13"/>
      <c r="W484" s="13"/>
      <c r="X484" s="13"/>
      <c r="Y484" s="13"/>
      <c r="Z484" s="13"/>
    </row>
    <row r="485">
      <c r="A485" s="13" t="str">
        <f>IFERROR(__xludf.DUMMYFUNCTION("""COMPUTED_VALUE"""),"ORDER1517")</f>
        <v>ORDER1517</v>
      </c>
      <c r="B485" s="13" t="str">
        <f>VLOOKUP(A485,WN!$A$2:$C$2001,3,false)</f>
        <v>CUST2562</v>
      </c>
      <c r="C485" s="14">
        <f>VLOOKUP(A485,WN!$A$2:$F$2001,2,false)</f>
        <v>45422</v>
      </c>
      <c r="D485" s="13">
        <f>SUMIFS(WN!$F$2:$F$2001,WN!$A$2:$A$2001,A485)</f>
        <v>40</v>
      </c>
      <c r="E485" s="13">
        <f t="shared" si="1"/>
        <v>36</v>
      </c>
      <c r="F485" s="13" t="str">
        <f>VLOOKUP(B485,'Overall Analysis'!$A$3:$I$160,9,false)</f>
        <v>Basic Customer</v>
      </c>
      <c r="G485" s="13"/>
      <c r="H485" s="13"/>
      <c r="I485" s="13"/>
      <c r="J485" s="13"/>
      <c r="K485" s="13"/>
      <c r="L485" s="13"/>
      <c r="M485" s="13"/>
      <c r="N485" s="13"/>
      <c r="O485" s="13"/>
      <c r="P485" s="13"/>
      <c r="Q485" s="13"/>
      <c r="R485" s="13"/>
      <c r="S485" s="13"/>
      <c r="T485" s="13"/>
      <c r="U485" s="13"/>
      <c r="V485" s="13"/>
      <c r="W485" s="13"/>
      <c r="X485" s="13"/>
      <c r="Y485" s="13"/>
      <c r="Z485" s="13"/>
    </row>
    <row r="486">
      <c r="A486" s="13" t="str">
        <f>IFERROR(__xludf.DUMMYFUNCTION("""COMPUTED_VALUE"""),"ORDER1516")</f>
        <v>ORDER1516</v>
      </c>
      <c r="B486" s="13" t="str">
        <f>VLOOKUP(A486,WN!$A$2:$C$2001,3,false)</f>
        <v>CUST5107</v>
      </c>
      <c r="C486" s="14">
        <f>VLOOKUP(A486,WN!$A$2:$F$2001,2,false)</f>
        <v>45422</v>
      </c>
      <c r="D486" s="13">
        <f>SUMIFS(WN!$F$2:$F$2001,WN!$A$2:$A$2001,A486)</f>
        <v>52.5</v>
      </c>
      <c r="E486" s="13">
        <f t="shared" si="1"/>
        <v>36</v>
      </c>
      <c r="F486" s="13" t="str">
        <f>VLOOKUP(B486,'Overall Analysis'!$A$3:$I$160,9,false)</f>
        <v>Basic Customer</v>
      </c>
      <c r="G486" s="13"/>
      <c r="H486" s="13"/>
      <c r="I486" s="13"/>
      <c r="J486" s="13"/>
      <c r="K486" s="13"/>
      <c r="L486" s="13"/>
      <c r="M486" s="13"/>
      <c r="N486" s="13"/>
      <c r="O486" s="13"/>
      <c r="P486" s="13"/>
      <c r="Q486" s="13"/>
      <c r="R486" s="13"/>
      <c r="S486" s="13"/>
      <c r="T486" s="13"/>
      <c r="U486" s="13"/>
      <c r="V486" s="13"/>
      <c r="W486" s="13"/>
      <c r="X486" s="13"/>
      <c r="Y486" s="13"/>
      <c r="Z486" s="13"/>
    </row>
    <row r="487">
      <c r="A487" s="13" t="str">
        <f>IFERROR(__xludf.DUMMYFUNCTION("""COMPUTED_VALUE"""),"ORDER1515")</f>
        <v>ORDER1515</v>
      </c>
      <c r="B487" s="13" t="str">
        <f>VLOOKUP(A487,WN!$A$2:$C$2001,3,false)</f>
        <v>CUST3384</v>
      </c>
      <c r="C487" s="14">
        <f>VLOOKUP(A487,WN!$A$2:$F$2001,2,false)</f>
        <v>45422</v>
      </c>
      <c r="D487" s="13">
        <f>SUMIFS(WN!$F$2:$F$2001,WN!$A$2:$A$2001,A487)</f>
        <v>310</v>
      </c>
      <c r="E487" s="13">
        <f t="shared" si="1"/>
        <v>36</v>
      </c>
      <c r="F487" s="13" t="str">
        <f>VLOOKUP(B487,'Overall Analysis'!$A$3:$I$160,9,false)</f>
        <v>Basic Customer</v>
      </c>
      <c r="G487" s="13"/>
      <c r="H487" s="13"/>
      <c r="I487" s="13"/>
      <c r="J487" s="13"/>
      <c r="K487" s="13"/>
      <c r="L487" s="13"/>
      <c r="M487" s="13"/>
      <c r="N487" s="13"/>
      <c r="O487" s="13"/>
      <c r="P487" s="13"/>
      <c r="Q487" s="13"/>
      <c r="R487" s="13"/>
      <c r="S487" s="13"/>
      <c r="T487" s="13"/>
      <c r="U487" s="13"/>
      <c r="V487" s="13"/>
      <c r="W487" s="13"/>
      <c r="X487" s="13"/>
      <c r="Y487" s="13"/>
      <c r="Z487" s="13"/>
    </row>
    <row r="488">
      <c r="A488" s="13" t="str">
        <f>IFERROR(__xludf.DUMMYFUNCTION("""COMPUTED_VALUE"""),"ORDER1514")</f>
        <v>ORDER1514</v>
      </c>
      <c r="B488" s="13" t="str">
        <f>VLOOKUP(A488,WN!$A$2:$C$2001,3,false)</f>
        <v>CUST8317</v>
      </c>
      <c r="C488" s="14">
        <f>VLOOKUP(A488,WN!$A$2:$F$2001,2,false)</f>
        <v>45422</v>
      </c>
      <c r="D488" s="13">
        <f>SUMIFS(WN!$F$2:$F$2001,WN!$A$2:$A$2001,A488)</f>
        <v>172.5</v>
      </c>
      <c r="E488" s="13">
        <f t="shared" si="1"/>
        <v>36</v>
      </c>
      <c r="F488" s="13" t="str">
        <f>VLOOKUP(B488,'Overall Analysis'!$A$3:$I$160,9,false)</f>
        <v>Basic Customer</v>
      </c>
      <c r="G488" s="13"/>
      <c r="H488" s="13"/>
      <c r="I488" s="13"/>
      <c r="J488" s="13"/>
      <c r="K488" s="13"/>
      <c r="L488" s="13"/>
      <c r="M488" s="13"/>
      <c r="N488" s="13"/>
      <c r="O488" s="13"/>
      <c r="P488" s="13"/>
      <c r="Q488" s="13"/>
      <c r="R488" s="13"/>
      <c r="S488" s="13"/>
      <c r="T488" s="13"/>
      <c r="U488" s="13"/>
      <c r="V488" s="13"/>
      <c r="W488" s="13"/>
      <c r="X488" s="13"/>
      <c r="Y488" s="13"/>
      <c r="Z488" s="13"/>
    </row>
    <row r="489">
      <c r="A489" s="13" t="str">
        <f>IFERROR(__xludf.DUMMYFUNCTION("""COMPUTED_VALUE"""),"ORDER1513")</f>
        <v>ORDER1513</v>
      </c>
      <c r="B489" s="13" t="str">
        <f>VLOOKUP(A489,WN!$A$2:$C$2001,3,false)</f>
        <v>CUST4675</v>
      </c>
      <c r="C489" s="14">
        <f>VLOOKUP(A489,WN!$A$2:$F$2001,2,false)</f>
        <v>45422</v>
      </c>
      <c r="D489" s="13">
        <f>SUMIFS(WN!$F$2:$F$2001,WN!$A$2:$A$2001,A489)</f>
        <v>165</v>
      </c>
      <c r="E489" s="13">
        <f t="shared" si="1"/>
        <v>36</v>
      </c>
      <c r="F489" s="13" t="str">
        <f>VLOOKUP(B489,'Overall Analysis'!$A$3:$I$160,9,false)</f>
        <v>Basic Customer</v>
      </c>
      <c r="G489" s="13"/>
      <c r="H489" s="13"/>
      <c r="I489" s="13"/>
      <c r="J489" s="13"/>
      <c r="K489" s="13"/>
      <c r="L489" s="13"/>
      <c r="M489" s="13"/>
      <c r="N489" s="13"/>
      <c r="O489" s="13"/>
      <c r="P489" s="13"/>
      <c r="Q489" s="13"/>
      <c r="R489" s="13"/>
      <c r="S489" s="13"/>
      <c r="T489" s="13"/>
      <c r="U489" s="13"/>
      <c r="V489" s="13"/>
      <c r="W489" s="13"/>
      <c r="X489" s="13"/>
      <c r="Y489" s="13"/>
      <c r="Z489" s="13"/>
    </row>
    <row r="490">
      <c r="A490" s="13" t="str">
        <f>IFERROR(__xludf.DUMMYFUNCTION("""COMPUTED_VALUE"""),"ORDER1512")</f>
        <v>ORDER1512</v>
      </c>
      <c r="B490" s="13" t="str">
        <f>VLOOKUP(A490,WN!$A$2:$C$2001,3,false)</f>
        <v>CUST2234</v>
      </c>
      <c r="C490" s="14">
        <f>VLOOKUP(A490,WN!$A$2:$F$2001,2,false)</f>
        <v>45422</v>
      </c>
      <c r="D490" s="13">
        <f>SUMIFS(WN!$F$2:$F$2001,WN!$A$2:$A$2001,A490)</f>
        <v>70</v>
      </c>
      <c r="E490" s="13">
        <f t="shared" si="1"/>
        <v>36</v>
      </c>
      <c r="F490" s="13" t="str">
        <f>VLOOKUP(B490,'Overall Analysis'!$A$3:$I$160,9,false)</f>
        <v>Basic Customer</v>
      </c>
      <c r="G490" s="13"/>
      <c r="H490" s="13"/>
      <c r="I490" s="13"/>
      <c r="J490" s="13"/>
      <c r="K490" s="13"/>
      <c r="L490" s="13"/>
      <c r="M490" s="13"/>
      <c r="N490" s="13"/>
      <c r="O490" s="13"/>
      <c r="P490" s="13"/>
      <c r="Q490" s="13"/>
      <c r="R490" s="13"/>
      <c r="S490" s="13"/>
      <c r="T490" s="13"/>
      <c r="U490" s="13"/>
      <c r="V490" s="13"/>
      <c r="W490" s="13"/>
      <c r="X490" s="13"/>
      <c r="Y490" s="13"/>
      <c r="Z490" s="13"/>
    </row>
    <row r="491">
      <c r="A491" s="13" t="str">
        <f>IFERROR(__xludf.DUMMYFUNCTION("""COMPUTED_VALUE"""),"ORDER1511")</f>
        <v>ORDER1511</v>
      </c>
      <c r="B491" s="13" t="str">
        <f>VLOOKUP(A491,WN!$A$2:$C$2001,3,false)</f>
        <v>CUST4475</v>
      </c>
      <c r="C491" s="14">
        <f>VLOOKUP(A491,WN!$A$2:$F$2001,2,false)</f>
        <v>45422</v>
      </c>
      <c r="D491" s="13">
        <f>SUMIFS(WN!$F$2:$F$2001,WN!$A$2:$A$2001,A491)</f>
        <v>190</v>
      </c>
      <c r="E491" s="13">
        <f t="shared" si="1"/>
        <v>36</v>
      </c>
      <c r="F491" s="13" t="str">
        <f>VLOOKUP(B491,'Overall Analysis'!$A$3:$I$160,9,false)</f>
        <v>Basic Customer</v>
      </c>
      <c r="G491" s="13"/>
      <c r="H491" s="13"/>
      <c r="I491" s="13"/>
      <c r="J491" s="13"/>
      <c r="K491" s="13"/>
      <c r="L491" s="13"/>
      <c r="M491" s="13"/>
      <c r="N491" s="13"/>
      <c r="O491" s="13"/>
      <c r="P491" s="13"/>
      <c r="Q491" s="13"/>
      <c r="R491" s="13"/>
      <c r="S491" s="13"/>
      <c r="T491" s="13"/>
      <c r="U491" s="13"/>
      <c r="V491" s="13"/>
      <c r="W491" s="13"/>
      <c r="X491" s="13"/>
      <c r="Y491" s="13"/>
      <c r="Z491" s="13"/>
    </row>
    <row r="492">
      <c r="A492" s="13" t="str">
        <f>IFERROR(__xludf.DUMMYFUNCTION("""COMPUTED_VALUE"""),"ORDER1510")</f>
        <v>ORDER1510</v>
      </c>
      <c r="B492" s="13" t="str">
        <f>VLOOKUP(A492,WN!$A$2:$C$2001,3,false)</f>
        <v>CUST4271</v>
      </c>
      <c r="C492" s="14">
        <f>VLOOKUP(A492,WN!$A$2:$F$2001,2,false)</f>
        <v>45422</v>
      </c>
      <c r="D492" s="13">
        <f>SUMIFS(WN!$F$2:$F$2001,WN!$A$2:$A$2001,A492)</f>
        <v>160</v>
      </c>
      <c r="E492" s="13">
        <f t="shared" si="1"/>
        <v>36</v>
      </c>
      <c r="F492" s="13" t="str">
        <f>VLOOKUP(B492,'Overall Analysis'!$A$3:$I$160,9,false)</f>
        <v>Basic Customer</v>
      </c>
      <c r="G492" s="13"/>
      <c r="H492" s="13"/>
      <c r="I492" s="13"/>
      <c r="J492" s="13"/>
      <c r="K492" s="13"/>
      <c r="L492" s="13"/>
      <c r="M492" s="13"/>
      <c r="N492" s="13"/>
      <c r="O492" s="13"/>
      <c r="P492" s="13"/>
      <c r="Q492" s="13"/>
      <c r="R492" s="13"/>
      <c r="S492" s="13"/>
      <c r="T492" s="13"/>
      <c r="U492" s="13"/>
      <c r="V492" s="13"/>
      <c r="W492" s="13"/>
      <c r="X492" s="13"/>
      <c r="Y492" s="13"/>
      <c r="Z492" s="13"/>
    </row>
    <row r="493">
      <c r="A493" s="13" t="str">
        <f>IFERROR(__xludf.DUMMYFUNCTION("""COMPUTED_VALUE"""),"ORDER1509")</f>
        <v>ORDER1509</v>
      </c>
      <c r="B493" s="13" t="str">
        <f>VLOOKUP(A493,WN!$A$2:$C$2001,3,false)</f>
        <v>CUST1514</v>
      </c>
      <c r="C493" s="14">
        <f>VLOOKUP(A493,WN!$A$2:$F$2001,2,false)</f>
        <v>45421</v>
      </c>
      <c r="D493" s="13">
        <f>SUMIFS(WN!$F$2:$F$2001,WN!$A$2:$A$2001,A493)</f>
        <v>110</v>
      </c>
      <c r="E493" s="13">
        <f t="shared" si="1"/>
        <v>37</v>
      </c>
      <c r="F493" s="13" t="str">
        <f>VLOOKUP(B493,'Overall Analysis'!$A$3:$I$160,9,false)</f>
        <v>Basic Customer</v>
      </c>
      <c r="G493" s="13"/>
      <c r="H493" s="13"/>
      <c r="I493" s="13"/>
      <c r="J493" s="13"/>
      <c r="K493" s="13"/>
      <c r="L493" s="13"/>
      <c r="M493" s="13"/>
      <c r="N493" s="13"/>
      <c r="O493" s="13"/>
      <c r="P493" s="13"/>
      <c r="Q493" s="13"/>
      <c r="R493" s="13"/>
      <c r="S493" s="13"/>
      <c r="T493" s="13"/>
      <c r="U493" s="13"/>
      <c r="V493" s="13"/>
      <c r="W493" s="13"/>
      <c r="X493" s="13"/>
      <c r="Y493" s="13"/>
      <c r="Z493" s="13"/>
    </row>
    <row r="494">
      <c r="A494" s="13" t="str">
        <f>IFERROR(__xludf.DUMMYFUNCTION("""COMPUTED_VALUE"""),"ORDER1508")</f>
        <v>ORDER1508</v>
      </c>
      <c r="B494" s="13" t="str">
        <f>VLOOKUP(A494,WN!$A$2:$C$2001,3,false)</f>
        <v>CUST5687</v>
      </c>
      <c r="C494" s="14">
        <f>VLOOKUP(A494,WN!$A$2:$F$2001,2,false)</f>
        <v>45421</v>
      </c>
      <c r="D494" s="13">
        <f>SUMIFS(WN!$F$2:$F$2001,WN!$A$2:$A$2001,A494)</f>
        <v>200</v>
      </c>
      <c r="E494" s="13">
        <f t="shared" si="1"/>
        <v>37</v>
      </c>
      <c r="F494" s="13" t="str">
        <f>VLOOKUP(B494,'Overall Analysis'!$A$3:$I$160,9,false)</f>
        <v>Basic Customer</v>
      </c>
      <c r="G494" s="13"/>
      <c r="H494" s="13"/>
      <c r="I494" s="13"/>
      <c r="J494" s="13"/>
      <c r="K494" s="13"/>
      <c r="L494" s="13"/>
      <c r="M494" s="13"/>
      <c r="N494" s="13"/>
      <c r="O494" s="13"/>
      <c r="P494" s="13"/>
      <c r="Q494" s="13"/>
      <c r="R494" s="13"/>
      <c r="S494" s="13"/>
      <c r="T494" s="13"/>
      <c r="U494" s="13"/>
      <c r="V494" s="13"/>
      <c r="W494" s="13"/>
      <c r="X494" s="13"/>
      <c r="Y494" s="13"/>
      <c r="Z494" s="13"/>
    </row>
    <row r="495">
      <c r="A495" s="13" t="str">
        <f>IFERROR(__xludf.DUMMYFUNCTION("""COMPUTED_VALUE"""),"ORDER1507")</f>
        <v>ORDER1507</v>
      </c>
      <c r="B495" s="13" t="str">
        <f>VLOOKUP(A495,WN!$A$2:$C$2001,3,false)</f>
        <v>CUST2832</v>
      </c>
      <c r="C495" s="14">
        <f>VLOOKUP(A495,WN!$A$2:$F$2001,2,false)</f>
        <v>45421</v>
      </c>
      <c r="D495" s="13">
        <f>SUMIFS(WN!$F$2:$F$2001,WN!$A$2:$A$2001,A495)</f>
        <v>40</v>
      </c>
      <c r="E495" s="13">
        <f t="shared" si="1"/>
        <v>37</v>
      </c>
      <c r="F495" s="13" t="str">
        <f>VLOOKUP(B495,'Overall Analysis'!$A$3:$I$160,9,false)</f>
        <v>Basic Customer</v>
      </c>
      <c r="G495" s="13"/>
      <c r="H495" s="13"/>
      <c r="I495" s="13"/>
      <c r="J495" s="13"/>
      <c r="K495" s="13"/>
      <c r="L495" s="13"/>
      <c r="M495" s="13"/>
      <c r="N495" s="13"/>
      <c r="O495" s="13"/>
      <c r="P495" s="13"/>
      <c r="Q495" s="13"/>
      <c r="R495" s="13"/>
      <c r="S495" s="13"/>
      <c r="T495" s="13"/>
      <c r="U495" s="13"/>
      <c r="V495" s="13"/>
      <c r="W495" s="13"/>
      <c r="X495" s="13"/>
      <c r="Y495" s="13"/>
      <c r="Z495" s="13"/>
    </row>
    <row r="496">
      <c r="A496" s="13" t="str">
        <f>IFERROR(__xludf.DUMMYFUNCTION("""COMPUTED_VALUE"""),"ORDER1506")</f>
        <v>ORDER1506</v>
      </c>
      <c r="B496" s="13" t="str">
        <f>VLOOKUP(A496,WN!$A$2:$C$2001,3,false)</f>
        <v>CUST7498</v>
      </c>
      <c r="C496" s="14">
        <f>VLOOKUP(A496,WN!$A$2:$F$2001,2,false)</f>
        <v>45421</v>
      </c>
      <c r="D496" s="13">
        <f>SUMIFS(WN!$F$2:$F$2001,WN!$A$2:$A$2001,A496)</f>
        <v>52.5</v>
      </c>
      <c r="E496" s="13">
        <f t="shared" si="1"/>
        <v>37</v>
      </c>
      <c r="F496" s="13" t="str">
        <f>VLOOKUP(B496,'Overall Analysis'!$A$3:$I$160,9,false)</f>
        <v>Basic Customer</v>
      </c>
      <c r="G496" s="13"/>
      <c r="H496" s="13"/>
      <c r="I496" s="13"/>
      <c r="J496" s="13"/>
      <c r="K496" s="13"/>
      <c r="L496" s="13"/>
      <c r="M496" s="13"/>
      <c r="N496" s="13"/>
      <c r="O496" s="13"/>
      <c r="P496" s="13"/>
      <c r="Q496" s="13"/>
      <c r="R496" s="13"/>
      <c r="S496" s="13"/>
      <c r="T496" s="13"/>
      <c r="U496" s="13"/>
      <c r="V496" s="13"/>
      <c r="W496" s="13"/>
      <c r="X496" s="13"/>
      <c r="Y496" s="13"/>
      <c r="Z496" s="13"/>
    </row>
    <row r="497">
      <c r="A497" s="13" t="str">
        <f>IFERROR(__xludf.DUMMYFUNCTION("""COMPUTED_VALUE"""),"ORDER1505")</f>
        <v>ORDER1505</v>
      </c>
      <c r="B497" s="13" t="str">
        <f>VLOOKUP(A497,WN!$A$2:$C$2001,3,false)</f>
        <v>CUST6327</v>
      </c>
      <c r="C497" s="14">
        <f>VLOOKUP(A497,WN!$A$2:$F$2001,2,false)</f>
        <v>45421</v>
      </c>
      <c r="D497" s="13">
        <f>SUMIFS(WN!$F$2:$F$2001,WN!$A$2:$A$2001,A497)</f>
        <v>245</v>
      </c>
      <c r="E497" s="13">
        <f t="shared" si="1"/>
        <v>37</v>
      </c>
      <c r="F497" s="13" t="str">
        <f>VLOOKUP(B497,'Overall Analysis'!$A$3:$I$160,9,false)</f>
        <v>Basic Customer</v>
      </c>
      <c r="G497" s="13"/>
      <c r="H497" s="13"/>
      <c r="I497" s="13"/>
      <c r="J497" s="13"/>
      <c r="K497" s="13"/>
      <c r="L497" s="13"/>
      <c r="M497" s="13"/>
      <c r="N497" s="13"/>
      <c r="O497" s="13"/>
      <c r="P497" s="13"/>
      <c r="Q497" s="13"/>
      <c r="R497" s="13"/>
      <c r="S497" s="13"/>
      <c r="T497" s="13"/>
      <c r="U497" s="13"/>
      <c r="V497" s="13"/>
      <c r="W497" s="13"/>
      <c r="X497" s="13"/>
      <c r="Y497" s="13"/>
      <c r="Z497" s="13"/>
    </row>
    <row r="498">
      <c r="A498" s="13" t="str">
        <f>IFERROR(__xludf.DUMMYFUNCTION("""COMPUTED_VALUE"""),"ORDER1504")</f>
        <v>ORDER1504</v>
      </c>
      <c r="B498" s="13" t="str">
        <f>VLOOKUP(A498,WN!$A$2:$C$2001,3,false)</f>
        <v>CUST1509</v>
      </c>
      <c r="C498" s="14">
        <f>VLOOKUP(A498,WN!$A$2:$F$2001,2,false)</f>
        <v>45421</v>
      </c>
      <c r="D498" s="13">
        <f>SUMIFS(WN!$F$2:$F$2001,WN!$A$2:$A$2001,A498)</f>
        <v>97.5</v>
      </c>
      <c r="E498" s="13">
        <f t="shared" si="1"/>
        <v>37</v>
      </c>
      <c r="F498" s="13" t="str">
        <f>VLOOKUP(B498,'Overall Analysis'!$A$3:$I$160,9,false)</f>
        <v>Platinum Customer</v>
      </c>
      <c r="G498" s="13"/>
      <c r="H498" s="13"/>
      <c r="I498" s="13"/>
      <c r="J498" s="13"/>
      <c r="K498" s="13"/>
      <c r="L498" s="13"/>
      <c r="M498" s="13"/>
      <c r="N498" s="13"/>
      <c r="O498" s="13"/>
      <c r="P498" s="13"/>
      <c r="Q498" s="13"/>
      <c r="R498" s="13"/>
      <c r="S498" s="13"/>
      <c r="T498" s="13"/>
      <c r="U498" s="13"/>
      <c r="V498" s="13"/>
      <c r="W498" s="13"/>
      <c r="X498" s="13"/>
      <c r="Y498" s="13"/>
      <c r="Z498" s="13"/>
    </row>
    <row r="499">
      <c r="A499" s="13" t="str">
        <f>IFERROR(__xludf.DUMMYFUNCTION("""COMPUTED_VALUE"""),"ORDER1503")</f>
        <v>ORDER1503</v>
      </c>
      <c r="B499" s="13" t="str">
        <f>VLOOKUP(A499,WN!$A$2:$C$2001,3,false)</f>
        <v>CUST1960</v>
      </c>
      <c r="C499" s="14">
        <f>VLOOKUP(A499,WN!$A$2:$F$2001,2,false)</f>
        <v>45421</v>
      </c>
      <c r="D499" s="13">
        <f>SUMIFS(WN!$F$2:$F$2001,WN!$A$2:$A$2001,A499)</f>
        <v>150</v>
      </c>
      <c r="E499" s="13">
        <f t="shared" si="1"/>
        <v>37</v>
      </c>
      <c r="F499" s="13" t="str">
        <f>VLOOKUP(B499,'Overall Analysis'!$A$3:$I$160,9,false)</f>
        <v>Basic Customer</v>
      </c>
      <c r="G499" s="13"/>
      <c r="H499" s="13"/>
      <c r="I499" s="13"/>
      <c r="J499" s="13"/>
      <c r="K499" s="13"/>
      <c r="L499" s="13"/>
      <c r="M499" s="13"/>
      <c r="N499" s="13"/>
      <c r="O499" s="13"/>
      <c r="P499" s="13"/>
      <c r="Q499" s="13"/>
      <c r="R499" s="13"/>
      <c r="S499" s="13"/>
      <c r="T499" s="13"/>
      <c r="U499" s="13"/>
      <c r="V499" s="13"/>
      <c r="W499" s="13"/>
      <c r="X499" s="13"/>
      <c r="Y499" s="13"/>
      <c r="Z499" s="13"/>
    </row>
    <row r="500">
      <c r="A500" s="13" t="str">
        <f>IFERROR(__xludf.DUMMYFUNCTION("""COMPUTED_VALUE"""),"ORDER1502")</f>
        <v>ORDER1502</v>
      </c>
      <c r="B500" s="13" t="str">
        <f>VLOOKUP(A500,WN!$A$2:$C$2001,3,false)</f>
        <v>CUST8836</v>
      </c>
      <c r="C500" s="14">
        <f>VLOOKUP(A500,WN!$A$2:$F$2001,2,false)</f>
        <v>45421</v>
      </c>
      <c r="D500" s="13">
        <f>SUMIFS(WN!$F$2:$F$2001,WN!$A$2:$A$2001,A500)</f>
        <v>120</v>
      </c>
      <c r="E500" s="13">
        <f t="shared" si="1"/>
        <v>37</v>
      </c>
      <c r="F500" s="13" t="str">
        <f>VLOOKUP(B500,'Overall Analysis'!$A$3:$I$160,9,false)</f>
        <v>Basic Customer</v>
      </c>
      <c r="G500" s="13"/>
      <c r="H500" s="13"/>
      <c r="I500" s="13"/>
      <c r="J500" s="13"/>
      <c r="K500" s="13"/>
      <c r="L500" s="13"/>
      <c r="M500" s="13"/>
      <c r="N500" s="13"/>
      <c r="O500" s="13"/>
      <c r="P500" s="13"/>
      <c r="Q500" s="13"/>
      <c r="R500" s="13"/>
      <c r="S500" s="13"/>
      <c r="T500" s="13"/>
      <c r="U500" s="13"/>
      <c r="V500" s="13"/>
      <c r="W500" s="13"/>
      <c r="X500" s="13"/>
      <c r="Y500" s="13"/>
      <c r="Z500" s="13"/>
    </row>
    <row r="501">
      <c r="A501" s="13" t="str">
        <f>IFERROR(__xludf.DUMMYFUNCTION("""COMPUTED_VALUE"""),"ORDER1501")</f>
        <v>ORDER1501</v>
      </c>
      <c r="B501" s="13" t="str">
        <f>VLOOKUP(A501,WN!$A$2:$C$2001,3,false)</f>
        <v>CUST4401</v>
      </c>
      <c r="C501" s="14">
        <f>VLOOKUP(A501,WN!$A$2:$F$2001,2,false)</f>
        <v>45421</v>
      </c>
      <c r="D501" s="13">
        <f>SUMIFS(WN!$F$2:$F$2001,WN!$A$2:$A$2001,A501)</f>
        <v>140</v>
      </c>
      <c r="E501" s="13">
        <f t="shared" si="1"/>
        <v>37</v>
      </c>
      <c r="F501" s="13" t="str">
        <f>VLOOKUP(B501,'Overall Analysis'!$A$3:$I$160,9,false)</f>
        <v>Basic Customer</v>
      </c>
      <c r="G501" s="13"/>
      <c r="H501" s="13"/>
      <c r="I501" s="13"/>
      <c r="J501" s="13"/>
      <c r="K501" s="13"/>
      <c r="L501" s="13"/>
      <c r="M501" s="13"/>
      <c r="N501" s="13"/>
      <c r="O501" s="13"/>
      <c r="P501" s="13"/>
      <c r="Q501" s="13"/>
      <c r="R501" s="13"/>
      <c r="S501" s="13"/>
      <c r="T501" s="13"/>
      <c r="U501" s="13"/>
      <c r="V501" s="13"/>
      <c r="W501" s="13"/>
      <c r="X501" s="13"/>
      <c r="Y501" s="13"/>
      <c r="Z501" s="13"/>
    </row>
    <row r="502">
      <c r="A502" s="13" t="str">
        <f>IFERROR(__xludf.DUMMYFUNCTION("""COMPUTED_VALUE"""),"ORDER1500")</f>
        <v>ORDER1500</v>
      </c>
      <c r="B502" s="13" t="str">
        <f>VLOOKUP(A502,WN!$A$2:$C$2001,3,false)</f>
        <v>CUST3153</v>
      </c>
      <c r="C502" s="14">
        <f>VLOOKUP(A502,WN!$A$2:$F$2001,2,false)</f>
        <v>45421</v>
      </c>
      <c r="D502" s="13">
        <f>SUMIFS(WN!$F$2:$F$2001,WN!$A$2:$A$2001,A502)</f>
        <v>100</v>
      </c>
      <c r="E502" s="13">
        <f t="shared" si="1"/>
        <v>37</v>
      </c>
      <c r="F502" s="13" t="str">
        <f>VLOOKUP(B502,'Overall Analysis'!$A$3:$I$160,9,false)</f>
        <v>Basic Customer</v>
      </c>
      <c r="G502" s="13"/>
      <c r="H502" s="13"/>
      <c r="I502" s="13"/>
      <c r="J502" s="13"/>
      <c r="K502" s="13"/>
      <c r="L502" s="13"/>
      <c r="M502" s="13"/>
      <c r="N502" s="13"/>
      <c r="O502" s="13"/>
      <c r="P502" s="13"/>
      <c r="Q502" s="13"/>
      <c r="R502" s="13"/>
      <c r="S502" s="13"/>
      <c r="T502" s="13"/>
      <c r="U502" s="13"/>
      <c r="V502" s="13"/>
      <c r="W502" s="13"/>
      <c r="X502" s="13"/>
      <c r="Y502" s="13"/>
      <c r="Z502" s="13"/>
    </row>
    <row r="503">
      <c r="A503" s="13" t="str">
        <f>IFERROR(__xludf.DUMMYFUNCTION("""COMPUTED_VALUE"""),"ORDER1499")</f>
        <v>ORDER1499</v>
      </c>
      <c r="B503" s="13" t="str">
        <f>VLOOKUP(A503,WN!$A$2:$C$2001,3,false)</f>
        <v>CUST4485</v>
      </c>
      <c r="C503" s="14">
        <f>VLOOKUP(A503,WN!$A$2:$F$2001,2,false)</f>
        <v>45421</v>
      </c>
      <c r="D503" s="13">
        <f>SUMIFS(WN!$F$2:$F$2001,WN!$A$2:$A$2001,A503)</f>
        <v>110</v>
      </c>
      <c r="E503" s="13">
        <f t="shared" si="1"/>
        <v>37</v>
      </c>
      <c r="F503" s="13" t="str">
        <f>VLOOKUP(B503,'Overall Analysis'!$A$3:$I$160,9,false)</f>
        <v>Basic Customer</v>
      </c>
      <c r="G503" s="13"/>
      <c r="H503" s="13"/>
      <c r="I503" s="13"/>
      <c r="J503" s="13"/>
      <c r="K503" s="13"/>
      <c r="L503" s="13"/>
      <c r="M503" s="13"/>
      <c r="N503" s="13"/>
      <c r="O503" s="13"/>
      <c r="P503" s="13"/>
      <c r="Q503" s="13"/>
      <c r="R503" s="13"/>
      <c r="S503" s="13"/>
      <c r="T503" s="13"/>
      <c r="U503" s="13"/>
      <c r="V503" s="13"/>
      <c r="W503" s="13"/>
      <c r="X503" s="13"/>
      <c r="Y503" s="13"/>
      <c r="Z503" s="13"/>
    </row>
    <row r="504">
      <c r="A504" s="13" t="str">
        <f>IFERROR(__xludf.DUMMYFUNCTION("""COMPUTED_VALUE"""),"ORDER1498")</f>
        <v>ORDER1498</v>
      </c>
      <c r="B504" s="13" t="str">
        <f>VLOOKUP(A504,WN!$A$2:$C$2001,3,false)</f>
        <v>CUST4022</v>
      </c>
      <c r="C504" s="14">
        <f>VLOOKUP(A504,WN!$A$2:$F$2001,2,false)</f>
        <v>45421</v>
      </c>
      <c r="D504" s="13">
        <f>SUMIFS(WN!$F$2:$F$2001,WN!$A$2:$A$2001,A504)</f>
        <v>200</v>
      </c>
      <c r="E504" s="13">
        <f t="shared" si="1"/>
        <v>37</v>
      </c>
      <c r="F504" s="13" t="str">
        <f>VLOOKUP(B504,'Overall Analysis'!$A$3:$I$160,9,false)</f>
        <v>Basic Customer</v>
      </c>
      <c r="G504" s="13"/>
      <c r="H504" s="13"/>
      <c r="I504" s="13"/>
      <c r="J504" s="13"/>
      <c r="K504" s="13"/>
      <c r="L504" s="13"/>
      <c r="M504" s="13"/>
      <c r="N504" s="13"/>
      <c r="O504" s="13"/>
      <c r="P504" s="13"/>
      <c r="Q504" s="13"/>
      <c r="R504" s="13"/>
      <c r="S504" s="13"/>
      <c r="T504" s="13"/>
      <c r="U504" s="13"/>
      <c r="V504" s="13"/>
      <c r="W504" s="13"/>
      <c r="X504" s="13"/>
      <c r="Y504" s="13"/>
      <c r="Z504" s="13"/>
    </row>
    <row r="505">
      <c r="A505" s="13" t="str">
        <f>IFERROR(__xludf.DUMMYFUNCTION("""COMPUTED_VALUE"""),"ORDER1497")</f>
        <v>ORDER1497</v>
      </c>
      <c r="B505" s="13" t="str">
        <f>VLOOKUP(A505,WN!$A$2:$C$2001,3,false)</f>
        <v>CUST2188</v>
      </c>
      <c r="C505" s="14">
        <f>VLOOKUP(A505,WN!$A$2:$F$2001,2,false)</f>
        <v>45421</v>
      </c>
      <c r="D505" s="13">
        <f>SUMIFS(WN!$F$2:$F$2001,WN!$A$2:$A$2001,A505)</f>
        <v>55</v>
      </c>
      <c r="E505" s="13">
        <f t="shared" si="1"/>
        <v>37</v>
      </c>
      <c r="F505" s="13" t="str">
        <f>VLOOKUP(B505,'Overall Analysis'!$A$3:$I$160,9,false)</f>
        <v>Platinum Customer</v>
      </c>
      <c r="G505" s="13"/>
      <c r="H505" s="13"/>
      <c r="I505" s="13"/>
      <c r="J505" s="13"/>
      <c r="K505" s="13"/>
      <c r="L505" s="13"/>
      <c r="M505" s="13"/>
      <c r="N505" s="13"/>
      <c r="O505" s="13"/>
      <c r="P505" s="13"/>
      <c r="Q505" s="13"/>
      <c r="R505" s="13"/>
      <c r="S505" s="13"/>
      <c r="T505" s="13"/>
      <c r="U505" s="13"/>
      <c r="V505" s="13"/>
      <c r="W505" s="13"/>
      <c r="X505" s="13"/>
      <c r="Y505" s="13"/>
      <c r="Z505" s="13"/>
    </row>
    <row r="506">
      <c r="A506" s="13" t="str">
        <f>IFERROR(__xludf.DUMMYFUNCTION("""COMPUTED_VALUE"""),"ORDER1496")</f>
        <v>ORDER1496</v>
      </c>
      <c r="B506" s="13" t="str">
        <f>VLOOKUP(A506,WN!$A$2:$C$2001,3,false)</f>
        <v>CUST7043</v>
      </c>
      <c r="C506" s="14">
        <f>VLOOKUP(A506,WN!$A$2:$F$2001,2,false)</f>
        <v>45421</v>
      </c>
      <c r="D506" s="13">
        <f>SUMIFS(WN!$F$2:$F$2001,WN!$A$2:$A$2001,A506)</f>
        <v>65</v>
      </c>
      <c r="E506" s="13">
        <f t="shared" si="1"/>
        <v>37</v>
      </c>
      <c r="F506" s="13" t="str">
        <f>VLOOKUP(B506,'Overall Analysis'!$A$3:$I$160,9,false)</f>
        <v>Basic Customer</v>
      </c>
      <c r="G506" s="13"/>
      <c r="H506" s="13"/>
      <c r="I506" s="13"/>
      <c r="J506" s="13"/>
      <c r="K506" s="13"/>
      <c r="L506" s="13"/>
      <c r="M506" s="13"/>
      <c r="N506" s="13"/>
      <c r="O506" s="13"/>
      <c r="P506" s="13"/>
      <c r="Q506" s="13"/>
      <c r="R506" s="13"/>
      <c r="S506" s="13"/>
      <c r="T506" s="13"/>
      <c r="U506" s="13"/>
      <c r="V506" s="13"/>
      <c r="W506" s="13"/>
      <c r="X506" s="13"/>
      <c r="Y506" s="13"/>
      <c r="Z506" s="13"/>
    </row>
    <row r="507">
      <c r="A507" s="13" t="str">
        <f>IFERROR(__xludf.DUMMYFUNCTION("""COMPUTED_VALUE"""),"ORDER1495")</f>
        <v>ORDER1495</v>
      </c>
      <c r="B507" s="13" t="str">
        <f>VLOOKUP(A507,WN!$A$2:$C$2001,3,false)</f>
        <v>CUST2502</v>
      </c>
      <c r="C507" s="14">
        <f>VLOOKUP(A507,WN!$A$2:$F$2001,2,false)</f>
        <v>45421</v>
      </c>
      <c r="D507" s="13">
        <f>SUMIFS(WN!$F$2:$F$2001,WN!$A$2:$A$2001,A507)</f>
        <v>185</v>
      </c>
      <c r="E507" s="13">
        <f t="shared" si="1"/>
        <v>37</v>
      </c>
      <c r="F507" s="13" t="str">
        <f>VLOOKUP(B507,'Overall Analysis'!$A$3:$I$160,9,false)</f>
        <v>Basic Customer</v>
      </c>
      <c r="G507" s="13"/>
      <c r="H507" s="13"/>
      <c r="I507" s="13"/>
      <c r="J507" s="13"/>
      <c r="K507" s="13"/>
      <c r="L507" s="13"/>
      <c r="M507" s="13"/>
      <c r="N507" s="13"/>
      <c r="O507" s="13"/>
      <c r="P507" s="13"/>
      <c r="Q507" s="13"/>
      <c r="R507" s="13"/>
      <c r="S507" s="13"/>
      <c r="T507" s="13"/>
      <c r="U507" s="13"/>
      <c r="V507" s="13"/>
      <c r="W507" s="13"/>
      <c r="X507" s="13"/>
      <c r="Y507" s="13"/>
      <c r="Z507" s="13"/>
    </row>
    <row r="508">
      <c r="A508" s="13" t="str">
        <f>IFERROR(__xludf.DUMMYFUNCTION("""COMPUTED_VALUE"""),"ORDER1494")</f>
        <v>ORDER1494</v>
      </c>
      <c r="B508" s="13" t="str">
        <f>VLOOKUP(A508,WN!$A$2:$C$2001,3,false)</f>
        <v>CUST4759</v>
      </c>
      <c r="C508" s="14">
        <f>VLOOKUP(A508,WN!$A$2:$F$2001,2,false)</f>
        <v>45421</v>
      </c>
      <c r="D508" s="13">
        <f>SUMIFS(WN!$F$2:$F$2001,WN!$A$2:$A$2001,A508)</f>
        <v>172.5</v>
      </c>
      <c r="E508" s="13">
        <f t="shared" si="1"/>
        <v>37</v>
      </c>
      <c r="F508" s="13" t="str">
        <f>VLOOKUP(B508,'Overall Analysis'!$A$3:$I$160,9,false)</f>
        <v>Platinum Customer</v>
      </c>
      <c r="G508" s="13"/>
      <c r="H508" s="13"/>
      <c r="I508" s="13"/>
      <c r="J508" s="13"/>
      <c r="K508" s="13"/>
      <c r="L508" s="13"/>
      <c r="M508" s="13"/>
      <c r="N508" s="13"/>
      <c r="O508" s="13"/>
      <c r="P508" s="13"/>
      <c r="Q508" s="13"/>
      <c r="R508" s="13"/>
      <c r="S508" s="13"/>
      <c r="T508" s="13"/>
      <c r="U508" s="13"/>
      <c r="V508" s="13"/>
      <c r="W508" s="13"/>
      <c r="X508" s="13"/>
      <c r="Y508" s="13"/>
      <c r="Z508" s="13"/>
    </row>
    <row r="509">
      <c r="A509" s="13" t="str">
        <f>IFERROR(__xludf.DUMMYFUNCTION("""COMPUTED_VALUE"""),"ORDER1493")</f>
        <v>ORDER1493</v>
      </c>
      <c r="B509" s="13" t="str">
        <f>VLOOKUP(A509,WN!$A$2:$C$2001,3,false)</f>
        <v>CUST3384</v>
      </c>
      <c r="C509" s="14">
        <f>VLOOKUP(A509,WN!$A$2:$F$2001,2,false)</f>
        <v>45421</v>
      </c>
      <c r="D509" s="13">
        <f>SUMIFS(WN!$F$2:$F$2001,WN!$A$2:$A$2001,A509)</f>
        <v>105</v>
      </c>
      <c r="E509" s="13">
        <f t="shared" si="1"/>
        <v>37</v>
      </c>
      <c r="F509" s="13" t="str">
        <f>VLOOKUP(B509,'Overall Analysis'!$A$3:$I$160,9,false)</f>
        <v>Basic Customer</v>
      </c>
      <c r="G509" s="13"/>
      <c r="H509" s="13"/>
      <c r="I509" s="13"/>
      <c r="J509" s="13"/>
      <c r="K509" s="13"/>
      <c r="L509" s="13"/>
      <c r="M509" s="13"/>
      <c r="N509" s="13"/>
      <c r="O509" s="13"/>
      <c r="P509" s="13"/>
      <c r="Q509" s="13"/>
      <c r="R509" s="13"/>
      <c r="S509" s="13"/>
      <c r="T509" s="13"/>
      <c r="U509" s="13"/>
      <c r="V509" s="13"/>
      <c r="W509" s="13"/>
      <c r="X509" s="13"/>
      <c r="Y509" s="13"/>
      <c r="Z509" s="13"/>
    </row>
    <row r="510">
      <c r="A510" s="13" t="str">
        <f>IFERROR(__xludf.DUMMYFUNCTION("""COMPUTED_VALUE"""),"ORDER1492")</f>
        <v>ORDER1492</v>
      </c>
      <c r="B510" s="13" t="str">
        <f>VLOOKUP(A510,WN!$A$2:$C$2001,3,false)</f>
        <v>CUST4052</v>
      </c>
      <c r="C510" s="14">
        <f>VLOOKUP(A510,WN!$A$2:$F$2001,2,false)</f>
        <v>45420</v>
      </c>
      <c r="D510" s="13">
        <f>SUMIFS(WN!$F$2:$F$2001,WN!$A$2:$A$2001,A510)</f>
        <v>70</v>
      </c>
      <c r="E510" s="13">
        <f t="shared" si="1"/>
        <v>38</v>
      </c>
      <c r="F510" s="13" t="str">
        <f>VLOOKUP(B510,'Overall Analysis'!$A$3:$I$160,9,false)</f>
        <v>Basic Customer</v>
      </c>
      <c r="G510" s="13"/>
      <c r="H510" s="13"/>
      <c r="I510" s="13"/>
      <c r="J510" s="13"/>
      <c r="K510" s="13"/>
      <c r="L510" s="13"/>
      <c r="M510" s="13"/>
      <c r="N510" s="13"/>
      <c r="O510" s="13"/>
      <c r="P510" s="13"/>
      <c r="Q510" s="13"/>
      <c r="R510" s="13"/>
      <c r="S510" s="13"/>
      <c r="T510" s="13"/>
      <c r="U510" s="13"/>
      <c r="V510" s="13"/>
      <c r="W510" s="13"/>
      <c r="X510" s="13"/>
      <c r="Y510" s="13"/>
      <c r="Z510" s="13"/>
    </row>
    <row r="511">
      <c r="A511" s="13" t="str">
        <f>IFERROR(__xludf.DUMMYFUNCTION("""COMPUTED_VALUE"""),"ORDER1491")</f>
        <v>ORDER1491</v>
      </c>
      <c r="B511" s="13" t="str">
        <f>VLOOKUP(A511,WN!$A$2:$C$2001,3,false)</f>
        <v>CUST4470</v>
      </c>
      <c r="C511" s="14">
        <f>VLOOKUP(A511,WN!$A$2:$F$2001,2,false)</f>
        <v>45420</v>
      </c>
      <c r="D511" s="13">
        <f>SUMIFS(WN!$F$2:$F$2001,WN!$A$2:$A$2001,A511)</f>
        <v>230</v>
      </c>
      <c r="E511" s="13">
        <f t="shared" si="1"/>
        <v>38</v>
      </c>
      <c r="F511" s="13" t="str">
        <f>VLOOKUP(B511,'Overall Analysis'!$A$3:$I$160,9,false)</f>
        <v>Basic Customer</v>
      </c>
      <c r="G511" s="13"/>
      <c r="H511" s="13"/>
      <c r="I511" s="13"/>
      <c r="J511" s="13"/>
      <c r="K511" s="13"/>
      <c r="L511" s="13"/>
      <c r="M511" s="13"/>
      <c r="N511" s="13"/>
      <c r="O511" s="13"/>
      <c r="P511" s="13"/>
      <c r="Q511" s="13"/>
      <c r="R511" s="13"/>
      <c r="S511" s="13"/>
      <c r="T511" s="13"/>
      <c r="U511" s="13"/>
      <c r="V511" s="13"/>
      <c r="W511" s="13"/>
      <c r="X511" s="13"/>
      <c r="Y511" s="13"/>
      <c r="Z511" s="13"/>
    </row>
    <row r="512">
      <c r="A512" s="13" t="str">
        <f>IFERROR(__xludf.DUMMYFUNCTION("""COMPUTED_VALUE"""),"ORDER1490")</f>
        <v>ORDER1490</v>
      </c>
      <c r="B512" s="13" t="str">
        <f>VLOOKUP(A512,WN!$A$2:$C$2001,3,false)</f>
        <v>CUST3213</v>
      </c>
      <c r="C512" s="14">
        <f>VLOOKUP(A512,WN!$A$2:$F$2001,2,false)</f>
        <v>45420</v>
      </c>
      <c r="D512" s="13">
        <f>SUMIFS(WN!$F$2:$F$2001,WN!$A$2:$A$2001,A512)</f>
        <v>80</v>
      </c>
      <c r="E512" s="13">
        <f t="shared" si="1"/>
        <v>38</v>
      </c>
      <c r="F512" s="13" t="str">
        <f>VLOOKUP(B512,'Overall Analysis'!$A$3:$I$160,9,false)</f>
        <v>Basic Customer</v>
      </c>
      <c r="G512" s="13"/>
      <c r="H512" s="13"/>
      <c r="I512" s="13"/>
      <c r="J512" s="13"/>
      <c r="K512" s="13"/>
      <c r="L512" s="13"/>
      <c r="M512" s="13"/>
      <c r="N512" s="13"/>
      <c r="O512" s="13"/>
      <c r="P512" s="13"/>
      <c r="Q512" s="13"/>
      <c r="R512" s="13"/>
      <c r="S512" s="13"/>
      <c r="T512" s="13"/>
      <c r="U512" s="13"/>
      <c r="V512" s="13"/>
      <c r="W512" s="13"/>
      <c r="X512" s="13"/>
      <c r="Y512" s="13"/>
      <c r="Z512" s="13"/>
    </row>
    <row r="513">
      <c r="A513" s="13" t="str">
        <f>IFERROR(__xludf.DUMMYFUNCTION("""COMPUTED_VALUE"""),"ORDER1489")</f>
        <v>ORDER1489</v>
      </c>
      <c r="B513" s="13" t="str">
        <f>VLOOKUP(A513,WN!$A$2:$C$2001,3,false)</f>
        <v>CUST2625</v>
      </c>
      <c r="C513" s="14">
        <f>VLOOKUP(A513,WN!$A$2:$F$2001,2,false)</f>
        <v>45420</v>
      </c>
      <c r="D513" s="13">
        <f>SUMIFS(WN!$F$2:$F$2001,WN!$A$2:$A$2001,A513)</f>
        <v>100</v>
      </c>
      <c r="E513" s="13">
        <f t="shared" si="1"/>
        <v>38</v>
      </c>
      <c r="F513" s="13" t="str">
        <f>VLOOKUP(B513,'Overall Analysis'!$A$3:$I$160,9,false)</f>
        <v>Basic Customer</v>
      </c>
      <c r="G513" s="13"/>
      <c r="H513" s="13"/>
      <c r="I513" s="13"/>
      <c r="J513" s="13"/>
      <c r="K513" s="13"/>
      <c r="L513" s="13"/>
      <c r="M513" s="13"/>
      <c r="N513" s="13"/>
      <c r="O513" s="13"/>
      <c r="P513" s="13"/>
      <c r="Q513" s="13"/>
      <c r="R513" s="13"/>
      <c r="S513" s="13"/>
      <c r="T513" s="13"/>
      <c r="U513" s="13"/>
      <c r="V513" s="13"/>
      <c r="W513" s="13"/>
      <c r="X513" s="13"/>
      <c r="Y513" s="13"/>
      <c r="Z513" s="13"/>
    </row>
    <row r="514">
      <c r="A514" s="13" t="str">
        <f>IFERROR(__xludf.DUMMYFUNCTION("""COMPUTED_VALUE"""),"ORDER1488")</f>
        <v>ORDER1488</v>
      </c>
      <c r="B514" s="13" t="str">
        <f>VLOOKUP(A514,WN!$A$2:$C$2001,3,false)</f>
        <v>CUST9482</v>
      </c>
      <c r="C514" s="14">
        <f>VLOOKUP(A514,WN!$A$2:$F$2001,2,false)</f>
        <v>45420</v>
      </c>
      <c r="D514" s="13">
        <f>SUMIFS(WN!$F$2:$F$2001,WN!$A$2:$A$2001,A514)</f>
        <v>325</v>
      </c>
      <c r="E514" s="13">
        <f t="shared" si="1"/>
        <v>38</v>
      </c>
      <c r="F514" s="13" t="str">
        <f>VLOOKUP(B514,'Overall Analysis'!$A$3:$I$160,9,false)</f>
        <v>Basic Customer</v>
      </c>
      <c r="G514" s="13"/>
      <c r="H514" s="13"/>
      <c r="I514" s="13"/>
      <c r="J514" s="13"/>
      <c r="K514" s="13"/>
      <c r="L514" s="13"/>
      <c r="M514" s="13"/>
      <c r="N514" s="13"/>
      <c r="O514" s="13"/>
      <c r="P514" s="13"/>
      <c r="Q514" s="13"/>
      <c r="R514" s="13"/>
      <c r="S514" s="13"/>
      <c r="T514" s="13"/>
      <c r="U514" s="13"/>
      <c r="V514" s="13"/>
      <c r="W514" s="13"/>
      <c r="X514" s="13"/>
      <c r="Y514" s="13"/>
      <c r="Z514" s="13"/>
    </row>
    <row r="515">
      <c r="A515" s="13" t="str">
        <f>IFERROR(__xludf.DUMMYFUNCTION("""COMPUTED_VALUE"""),"ORDER1487")</f>
        <v>ORDER1487</v>
      </c>
      <c r="B515" s="13" t="str">
        <f>VLOOKUP(A515,WN!$A$2:$C$2001,3,false)</f>
        <v>CUST6210</v>
      </c>
      <c r="C515" s="14">
        <f>VLOOKUP(A515,WN!$A$2:$F$2001,2,false)</f>
        <v>45420</v>
      </c>
      <c r="D515" s="13">
        <f>SUMIFS(WN!$F$2:$F$2001,WN!$A$2:$A$2001,A515)</f>
        <v>55</v>
      </c>
      <c r="E515" s="13">
        <f t="shared" si="1"/>
        <v>38</v>
      </c>
      <c r="F515" s="13" t="str">
        <f>VLOOKUP(B515,'Overall Analysis'!$A$3:$I$160,9,false)</f>
        <v>Basic Customer</v>
      </c>
      <c r="G515" s="13"/>
      <c r="H515" s="13"/>
      <c r="I515" s="13"/>
      <c r="J515" s="13"/>
      <c r="K515" s="13"/>
      <c r="L515" s="13"/>
      <c r="M515" s="13"/>
      <c r="N515" s="13"/>
      <c r="O515" s="13"/>
      <c r="P515" s="13"/>
      <c r="Q515" s="13"/>
      <c r="R515" s="13"/>
      <c r="S515" s="13"/>
      <c r="T515" s="13"/>
      <c r="U515" s="13"/>
      <c r="V515" s="13"/>
      <c r="W515" s="13"/>
      <c r="X515" s="13"/>
      <c r="Y515" s="13"/>
      <c r="Z515" s="13"/>
    </row>
    <row r="516">
      <c r="A516" s="13" t="str">
        <f>IFERROR(__xludf.DUMMYFUNCTION("""COMPUTED_VALUE"""),"ORDER1486")</f>
        <v>ORDER1486</v>
      </c>
      <c r="B516" s="13" t="str">
        <f>VLOOKUP(A516,WN!$A$2:$C$2001,3,false)</f>
        <v>CUST7498</v>
      </c>
      <c r="C516" s="14">
        <f>VLOOKUP(A516,WN!$A$2:$F$2001,2,false)</f>
        <v>45420</v>
      </c>
      <c r="D516" s="13">
        <f>SUMIFS(WN!$F$2:$F$2001,WN!$A$2:$A$2001,A516)</f>
        <v>52.5</v>
      </c>
      <c r="E516" s="13">
        <f t="shared" si="1"/>
        <v>38</v>
      </c>
      <c r="F516" s="13" t="str">
        <f>VLOOKUP(B516,'Overall Analysis'!$A$3:$I$160,9,false)</f>
        <v>Basic Customer</v>
      </c>
      <c r="G516" s="13"/>
      <c r="H516" s="13"/>
      <c r="I516" s="13"/>
      <c r="J516" s="13"/>
      <c r="K516" s="13"/>
      <c r="L516" s="13"/>
      <c r="M516" s="13"/>
      <c r="N516" s="13"/>
      <c r="O516" s="13"/>
      <c r="P516" s="13"/>
      <c r="Q516" s="13"/>
      <c r="R516" s="13"/>
      <c r="S516" s="13"/>
      <c r="T516" s="13"/>
      <c r="U516" s="13"/>
      <c r="V516" s="13"/>
      <c r="W516" s="13"/>
      <c r="X516" s="13"/>
      <c r="Y516" s="13"/>
      <c r="Z516" s="13"/>
    </row>
    <row r="517">
      <c r="A517" s="13" t="str">
        <f>IFERROR(__xludf.DUMMYFUNCTION("""COMPUTED_VALUE"""),"ORDER1485")</f>
        <v>ORDER1485</v>
      </c>
      <c r="B517" s="13" t="str">
        <f>VLOOKUP(A517,WN!$A$2:$C$2001,3,false)</f>
        <v>CUST6201</v>
      </c>
      <c r="C517" s="14">
        <f>VLOOKUP(A517,WN!$A$2:$F$2001,2,false)</f>
        <v>45420</v>
      </c>
      <c r="D517" s="13">
        <f>SUMIFS(WN!$F$2:$F$2001,WN!$A$2:$A$2001,A517)</f>
        <v>185</v>
      </c>
      <c r="E517" s="13">
        <f t="shared" si="1"/>
        <v>38</v>
      </c>
      <c r="F517" s="13" t="str">
        <f>VLOOKUP(B517,'Overall Analysis'!$A$3:$I$160,9,false)</f>
        <v>Basic Customer</v>
      </c>
      <c r="G517" s="13"/>
      <c r="H517" s="13"/>
      <c r="I517" s="13"/>
      <c r="J517" s="13"/>
      <c r="K517" s="13"/>
      <c r="L517" s="13"/>
      <c r="M517" s="13"/>
      <c r="N517" s="13"/>
      <c r="O517" s="13"/>
      <c r="P517" s="13"/>
      <c r="Q517" s="13"/>
      <c r="R517" s="13"/>
      <c r="S517" s="13"/>
      <c r="T517" s="13"/>
      <c r="U517" s="13"/>
      <c r="V517" s="13"/>
      <c r="W517" s="13"/>
      <c r="X517" s="13"/>
      <c r="Y517" s="13"/>
      <c r="Z517" s="13"/>
    </row>
    <row r="518">
      <c r="A518" s="13" t="str">
        <f>IFERROR(__xludf.DUMMYFUNCTION("""COMPUTED_VALUE"""),"ORDER1484")</f>
        <v>ORDER1484</v>
      </c>
      <c r="B518" s="13" t="str">
        <f>VLOOKUP(A518,WN!$A$2:$C$2001,3,false)</f>
        <v>CUST8244</v>
      </c>
      <c r="C518" s="14">
        <f>VLOOKUP(A518,WN!$A$2:$F$2001,2,false)</f>
        <v>45420</v>
      </c>
      <c r="D518" s="13">
        <f>SUMIFS(WN!$F$2:$F$2001,WN!$A$2:$A$2001,A518)</f>
        <v>97.5</v>
      </c>
      <c r="E518" s="13">
        <f t="shared" si="1"/>
        <v>38</v>
      </c>
      <c r="F518" s="13" t="str">
        <f>VLOOKUP(B518,'Overall Analysis'!$A$3:$I$160,9,false)</f>
        <v>Basic Customer</v>
      </c>
      <c r="G518" s="13"/>
      <c r="H518" s="13"/>
      <c r="I518" s="13"/>
      <c r="J518" s="13"/>
      <c r="K518" s="13"/>
      <c r="L518" s="13"/>
      <c r="M518" s="13"/>
      <c r="N518" s="13"/>
      <c r="O518" s="13"/>
      <c r="P518" s="13"/>
      <c r="Q518" s="13"/>
      <c r="R518" s="13"/>
      <c r="S518" s="13"/>
      <c r="T518" s="13"/>
      <c r="U518" s="13"/>
      <c r="V518" s="13"/>
      <c r="W518" s="13"/>
      <c r="X518" s="13"/>
      <c r="Y518" s="13"/>
      <c r="Z518" s="13"/>
    </row>
    <row r="519">
      <c r="A519" s="13" t="str">
        <f>IFERROR(__xludf.DUMMYFUNCTION("""COMPUTED_VALUE"""),"ORDER1483")</f>
        <v>ORDER1483</v>
      </c>
      <c r="B519" s="13" t="str">
        <f>VLOOKUP(A519,WN!$A$2:$C$2001,3,false)</f>
        <v>CUST8814</v>
      </c>
      <c r="C519" s="14">
        <f>VLOOKUP(A519,WN!$A$2:$F$2001,2,false)</f>
        <v>45420</v>
      </c>
      <c r="D519" s="13">
        <f>SUMIFS(WN!$F$2:$F$2001,WN!$A$2:$A$2001,A519)</f>
        <v>105</v>
      </c>
      <c r="E519" s="13">
        <f t="shared" si="1"/>
        <v>38</v>
      </c>
      <c r="F519" s="13" t="str">
        <f>VLOOKUP(B519,'Overall Analysis'!$A$3:$I$160,9,false)</f>
        <v>Platinum Customer</v>
      </c>
      <c r="G519" s="13"/>
      <c r="H519" s="13"/>
      <c r="I519" s="13"/>
      <c r="J519" s="13"/>
      <c r="K519" s="13"/>
      <c r="L519" s="13"/>
      <c r="M519" s="13"/>
      <c r="N519" s="13"/>
      <c r="O519" s="13"/>
      <c r="P519" s="13"/>
      <c r="Q519" s="13"/>
      <c r="R519" s="13"/>
      <c r="S519" s="13"/>
      <c r="T519" s="13"/>
      <c r="U519" s="13"/>
      <c r="V519" s="13"/>
      <c r="W519" s="13"/>
      <c r="X519" s="13"/>
      <c r="Y519" s="13"/>
      <c r="Z519" s="13"/>
    </row>
    <row r="520">
      <c r="A520" s="13" t="str">
        <f>IFERROR(__xludf.DUMMYFUNCTION("""COMPUTED_VALUE"""),"ORDER1482")</f>
        <v>ORDER1482</v>
      </c>
      <c r="B520" s="13" t="str">
        <f>VLOOKUP(A520,WN!$A$2:$C$2001,3,false)</f>
        <v>CUST2964</v>
      </c>
      <c r="C520" s="14">
        <f>VLOOKUP(A520,WN!$A$2:$F$2001,2,false)</f>
        <v>45420</v>
      </c>
      <c r="D520" s="13">
        <f>SUMIFS(WN!$F$2:$F$2001,WN!$A$2:$A$2001,A520)</f>
        <v>70</v>
      </c>
      <c r="E520" s="13">
        <f t="shared" si="1"/>
        <v>38</v>
      </c>
      <c r="F520" s="13" t="str">
        <f>VLOOKUP(B520,'Overall Analysis'!$A$3:$I$160,9,false)</f>
        <v>Basic Customer</v>
      </c>
      <c r="G520" s="13"/>
      <c r="H520" s="13"/>
      <c r="I520" s="13"/>
      <c r="J520" s="13"/>
      <c r="K520" s="13"/>
      <c r="L520" s="13"/>
      <c r="M520" s="13"/>
      <c r="N520" s="13"/>
      <c r="O520" s="13"/>
      <c r="P520" s="13"/>
      <c r="Q520" s="13"/>
      <c r="R520" s="13"/>
      <c r="S520" s="13"/>
      <c r="T520" s="13"/>
      <c r="U520" s="13"/>
      <c r="V520" s="13"/>
      <c r="W520" s="13"/>
      <c r="X520" s="13"/>
      <c r="Y520" s="13"/>
      <c r="Z520" s="13"/>
    </row>
    <row r="521">
      <c r="A521" s="13" t="str">
        <f>IFERROR(__xludf.DUMMYFUNCTION("""COMPUTED_VALUE"""),"ORDER1481")</f>
        <v>ORDER1481</v>
      </c>
      <c r="B521" s="13" t="str">
        <f>VLOOKUP(A521,WN!$A$2:$C$2001,3,false)</f>
        <v>CUST4470</v>
      </c>
      <c r="C521" s="14">
        <f>VLOOKUP(A521,WN!$A$2:$F$2001,2,false)</f>
        <v>45420</v>
      </c>
      <c r="D521" s="13">
        <f>SUMIFS(WN!$F$2:$F$2001,WN!$A$2:$A$2001,A521)</f>
        <v>190</v>
      </c>
      <c r="E521" s="13">
        <f t="shared" si="1"/>
        <v>38</v>
      </c>
      <c r="F521" s="13" t="str">
        <f>VLOOKUP(B521,'Overall Analysis'!$A$3:$I$160,9,false)</f>
        <v>Basic Customer</v>
      </c>
      <c r="G521" s="13"/>
      <c r="H521" s="13"/>
      <c r="I521" s="13"/>
      <c r="J521" s="13"/>
      <c r="K521" s="13"/>
      <c r="L521" s="13"/>
      <c r="M521" s="13"/>
      <c r="N521" s="13"/>
      <c r="O521" s="13"/>
      <c r="P521" s="13"/>
      <c r="Q521" s="13"/>
      <c r="R521" s="13"/>
      <c r="S521" s="13"/>
      <c r="T521" s="13"/>
      <c r="U521" s="13"/>
      <c r="V521" s="13"/>
      <c r="W521" s="13"/>
      <c r="X521" s="13"/>
      <c r="Y521" s="13"/>
      <c r="Z521" s="13"/>
    </row>
    <row r="522">
      <c r="A522" s="13" t="str">
        <f>IFERROR(__xludf.DUMMYFUNCTION("""COMPUTED_VALUE"""),"ORDER1480")</f>
        <v>ORDER1480</v>
      </c>
      <c r="B522" s="13" t="str">
        <f>VLOOKUP(A522,WN!$A$2:$C$2001,3,false)</f>
        <v>CUST5349</v>
      </c>
      <c r="C522" s="14">
        <f>VLOOKUP(A522,WN!$A$2:$F$2001,2,false)</f>
        <v>45419</v>
      </c>
      <c r="D522" s="13">
        <f>SUMIFS(WN!$F$2:$F$2001,WN!$A$2:$A$2001,A522)</f>
        <v>100</v>
      </c>
      <c r="E522" s="13">
        <f t="shared" si="1"/>
        <v>39</v>
      </c>
      <c r="F522" s="13" t="str">
        <f>VLOOKUP(B522,'Overall Analysis'!$A$3:$I$160,9,false)</f>
        <v>Basic Customer</v>
      </c>
      <c r="G522" s="13"/>
      <c r="H522" s="13"/>
      <c r="I522" s="13"/>
      <c r="J522" s="13"/>
      <c r="K522" s="13"/>
      <c r="L522" s="13"/>
      <c r="M522" s="13"/>
      <c r="N522" s="13"/>
      <c r="O522" s="13"/>
      <c r="P522" s="13"/>
      <c r="Q522" s="13"/>
      <c r="R522" s="13"/>
      <c r="S522" s="13"/>
      <c r="T522" s="13"/>
      <c r="U522" s="13"/>
      <c r="V522" s="13"/>
      <c r="W522" s="13"/>
      <c r="X522" s="13"/>
      <c r="Y522" s="13"/>
      <c r="Z522" s="13"/>
    </row>
    <row r="523">
      <c r="A523" s="13" t="str">
        <f>IFERROR(__xludf.DUMMYFUNCTION("""COMPUTED_VALUE"""),"ORDER1479")</f>
        <v>ORDER1479</v>
      </c>
      <c r="B523" s="13" t="str">
        <f>VLOOKUP(A523,WN!$A$2:$C$2001,3,false)</f>
        <v>CUST6860</v>
      </c>
      <c r="C523" s="14">
        <f>VLOOKUP(A523,WN!$A$2:$F$2001,2,false)</f>
        <v>45419</v>
      </c>
      <c r="D523" s="13">
        <f>SUMIFS(WN!$F$2:$F$2001,WN!$A$2:$A$2001,A523)</f>
        <v>70</v>
      </c>
      <c r="E523" s="13">
        <f t="shared" si="1"/>
        <v>39</v>
      </c>
      <c r="F523" s="13" t="str">
        <f>VLOOKUP(B523,'Overall Analysis'!$A$3:$I$160,9,false)</f>
        <v>Basic Customer</v>
      </c>
      <c r="G523" s="13"/>
      <c r="H523" s="13"/>
      <c r="I523" s="13"/>
      <c r="J523" s="13"/>
      <c r="K523" s="13"/>
      <c r="L523" s="13"/>
      <c r="M523" s="13"/>
      <c r="N523" s="13"/>
      <c r="O523" s="13"/>
      <c r="P523" s="13"/>
      <c r="Q523" s="13"/>
      <c r="R523" s="13"/>
      <c r="S523" s="13"/>
      <c r="T523" s="13"/>
      <c r="U523" s="13"/>
      <c r="V523" s="13"/>
      <c r="W523" s="13"/>
      <c r="X523" s="13"/>
      <c r="Y523" s="13"/>
      <c r="Z523" s="13"/>
    </row>
    <row r="524">
      <c r="A524" s="13" t="str">
        <f>IFERROR(__xludf.DUMMYFUNCTION("""COMPUTED_VALUE"""),"ORDER1478")</f>
        <v>ORDER1478</v>
      </c>
      <c r="B524" s="13" t="str">
        <f>VLOOKUP(A524,WN!$A$2:$C$2001,3,false)</f>
        <v>CUST4982</v>
      </c>
      <c r="C524" s="14">
        <f>VLOOKUP(A524,WN!$A$2:$F$2001,2,false)</f>
        <v>45419</v>
      </c>
      <c r="D524" s="13">
        <f>SUMIFS(WN!$F$2:$F$2001,WN!$A$2:$A$2001,A524)</f>
        <v>200</v>
      </c>
      <c r="E524" s="13">
        <f t="shared" si="1"/>
        <v>39</v>
      </c>
      <c r="F524" s="13" t="str">
        <f>VLOOKUP(B524,'Overall Analysis'!$A$3:$I$160,9,false)</f>
        <v>Basic Customer</v>
      </c>
      <c r="G524" s="13"/>
      <c r="H524" s="13"/>
      <c r="I524" s="13"/>
      <c r="J524" s="13"/>
      <c r="K524" s="13"/>
      <c r="L524" s="13"/>
      <c r="M524" s="13"/>
      <c r="N524" s="13"/>
      <c r="O524" s="13"/>
      <c r="P524" s="13"/>
      <c r="Q524" s="13"/>
      <c r="R524" s="13"/>
      <c r="S524" s="13"/>
      <c r="T524" s="13"/>
      <c r="U524" s="13"/>
      <c r="V524" s="13"/>
      <c r="W524" s="13"/>
      <c r="X524" s="13"/>
      <c r="Y524" s="13"/>
      <c r="Z524" s="13"/>
    </row>
    <row r="525">
      <c r="A525" s="13" t="str">
        <f>IFERROR(__xludf.DUMMYFUNCTION("""COMPUTED_VALUE"""),"ORDER1477")</f>
        <v>ORDER1477</v>
      </c>
      <c r="B525" s="13" t="str">
        <f>VLOOKUP(A525,WN!$A$2:$C$2001,3,false)</f>
        <v>CUST6669</v>
      </c>
      <c r="C525" s="14">
        <f>VLOOKUP(A525,WN!$A$2:$F$2001,2,false)</f>
        <v>45419</v>
      </c>
      <c r="D525" s="13">
        <f>SUMIFS(WN!$F$2:$F$2001,WN!$A$2:$A$2001,A525)</f>
        <v>40</v>
      </c>
      <c r="E525" s="13">
        <f t="shared" si="1"/>
        <v>39</v>
      </c>
      <c r="F525" s="13" t="str">
        <f>VLOOKUP(B525,'Overall Analysis'!$A$3:$I$160,9,false)</f>
        <v>Basic Customer</v>
      </c>
      <c r="G525" s="13"/>
      <c r="H525" s="13"/>
      <c r="I525" s="13"/>
      <c r="J525" s="13"/>
      <c r="K525" s="13"/>
      <c r="L525" s="13"/>
      <c r="M525" s="13"/>
      <c r="N525" s="13"/>
      <c r="O525" s="13"/>
      <c r="P525" s="13"/>
      <c r="Q525" s="13"/>
      <c r="R525" s="13"/>
      <c r="S525" s="13"/>
      <c r="T525" s="13"/>
      <c r="U525" s="13"/>
      <c r="V525" s="13"/>
      <c r="W525" s="13"/>
      <c r="X525" s="13"/>
      <c r="Y525" s="13"/>
      <c r="Z525" s="13"/>
    </row>
    <row r="526">
      <c r="A526" s="13" t="str">
        <f>IFERROR(__xludf.DUMMYFUNCTION("""COMPUTED_VALUE"""),"ORDER1476")</f>
        <v>ORDER1476</v>
      </c>
      <c r="B526" s="13" t="str">
        <f>VLOOKUP(A526,WN!$A$2:$C$2001,3,false)</f>
        <v>CUST9582</v>
      </c>
      <c r="C526" s="14">
        <f>VLOOKUP(A526,WN!$A$2:$F$2001,2,false)</f>
        <v>45419</v>
      </c>
      <c r="D526" s="13">
        <f>SUMIFS(WN!$F$2:$F$2001,WN!$A$2:$A$2001,A526)</f>
        <v>52.5</v>
      </c>
      <c r="E526" s="13">
        <f t="shared" si="1"/>
        <v>39</v>
      </c>
      <c r="F526" s="13" t="str">
        <f>VLOOKUP(B526,'Overall Analysis'!$A$3:$I$160,9,false)</f>
        <v>Basic Customer</v>
      </c>
      <c r="G526" s="13"/>
      <c r="H526" s="13"/>
      <c r="I526" s="13"/>
      <c r="J526" s="13"/>
      <c r="K526" s="13"/>
      <c r="L526" s="13"/>
      <c r="M526" s="13"/>
      <c r="N526" s="13"/>
      <c r="O526" s="13"/>
      <c r="P526" s="13"/>
      <c r="Q526" s="13"/>
      <c r="R526" s="13"/>
      <c r="S526" s="13"/>
      <c r="T526" s="13"/>
      <c r="U526" s="13"/>
      <c r="V526" s="13"/>
      <c r="W526" s="13"/>
      <c r="X526" s="13"/>
      <c r="Y526" s="13"/>
      <c r="Z526" s="13"/>
    </row>
    <row r="527">
      <c r="A527" s="13" t="str">
        <f>IFERROR(__xludf.DUMMYFUNCTION("""COMPUTED_VALUE"""),"ORDER1475")</f>
        <v>ORDER1475</v>
      </c>
      <c r="B527" s="13" t="str">
        <f>VLOOKUP(A527,WN!$A$2:$C$2001,3,false)</f>
        <v>CUST9317</v>
      </c>
      <c r="C527" s="14">
        <f>VLOOKUP(A527,WN!$A$2:$F$2001,2,false)</f>
        <v>45419</v>
      </c>
      <c r="D527" s="13">
        <f>SUMIFS(WN!$F$2:$F$2001,WN!$A$2:$A$2001,A527)</f>
        <v>185</v>
      </c>
      <c r="E527" s="13">
        <f t="shared" si="1"/>
        <v>39</v>
      </c>
      <c r="F527" s="13" t="str">
        <f>VLOOKUP(B527,'Overall Analysis'!$A$3:$I$160,9,false)</f>
        <v>Basic Customer</v>
      </c>
      <c r="G527" s="13"/>
      <c r="H527" s="13"/>
      <c r="I527" s="13"/>
      <c r="J527" s="13"/>
      <c r="K527" s="13"/>
      <c r="L527" s="13"/>
      <c r="M527" s="13"/>
      <c r="N527" s="13"/>
      <c r="O527" s="13"/>
      <c r="P527" s="13"/>
      <c r="Q527" s="13"/>
      <c r="R527" s="13"/>
      <c r="S527" s="13"/>
      <c r="T527" s="13"/>
      <c r="U527" s="13"/>
      <c r="V527" s="13"/>
      <c r="W527" s="13"/>
      <c r="X527" s="13"/>
      <c r="Y527" s="13"/>
      <c r="Z527" s="13"/>
    </row>
    <row r="528">
      <c r="A528" s="13" t="str">
        <f>IFERROR(__xludf.DUMMYFUNCTION("""COMPUTED_VALUE"""),"ORDER1474")</f>
        <v>ORDER1474</v>
      </c>
      <c r="B528" s="13" t="str">
        <f>VLOOKUP(A528,WN!$A$2:$C$2001,3,false)</f>
        <v>CUST8532</v>
      </c>
      <c r="C528" s="14">
        <f>VLOOKUP(A528,WN!$A$2:$F$2001,2,false)</f>
        <v>45419</v>
      </c>
      <c r="D528" s="13">
        <f>SUMIFS(WN!$F$2:$F$2001,WN!$A$2:$A$2001,A528)</f>
        <v>97.5</v>
      </c>
      <c r="E528" s="13">
        <f t="shared" si="1"/>
        <v>39</v>
      </c>
      <c r="F528" s="13" t="str">
        <f>VLOOKUP(B528,'Overall Analysis'!$A$3:$I$160,9,false)</f>
        <v>Basic Customer</v>
      </c>
      <c r="G528" s="13"/>
      <c r="H528" s="13"/>
      <c r="I528" s="13"/>
      <c r="J528" s="13"/>
      <c r="K528" s="13"/>
      <c r="L528" s="13"/>
      <c r="M528" s="13"/>
      <c r="N528" s="13"/>
      <c r="O528" s="13"/>
      <c r="P528" s="13"/>
      <c r="Q528" s="13"/>
      <c r="R528" s="13"/>
      <c r="S528" s="13"/>
      <c r="T528" s="13"/>
      <c r="U528" s="13"/>
      <c r="V528" s="13"/>
      <c r="W528" s="13"/>
      <c r="X528" s="13"/>
      <c r="Y528" s="13"/>
      <c r="Z528" s="13"/>
    </row>
    <row r="529">
      <c r="A529" s="13" t="str">
        <f>IFERROR(__xludf.DUMMYFUNCTION("""COMPUTED_VALUE"""),"ORDER1473")</f>
        <v>ORDER1473</v>
      </c>
      <c r="B529" s="13" t="str">
        <f>VLOOKUP(A529,WN!$A$2:$C$2001,3,false)</f>
        <v>CUST9482</v>
      </c>
      <c r="C529" s="14">
        <f>VLOOKUP(A529,WN!$A$2:$F$2001,2,false)</f>
        <v>45419</v>
      </c>
      <c r="D529" s="13">
        <f>SUMIFS(WN!$F$2:$F$2001,WN!$A$2:$A$2001,A529)</f>
        <v>165</v>
      </c>
      <c r="E529" s="13">
        <f t="shared" si="1"/>
        <v>39</v>
      </c>
      <c r="F529" s="13" t="str">
        <f>VLOOKUP(B529,'Overall Analysis'!$A$3:$I$160,9,false)</f>
        <v>Basic Customer</v>
      </c>
      <c r="G529" s="13"/>
      <c r="H529" s="13"/>
      <c r="I529" s="13"/>
      <c r="J529" s="13"/>
      <c r="K529" s="13"/>
      <c r="L529" s="13"/>
      <c r="M529" s="13"/>
      <c r="N529" s="13"/>
      <c r="O529" s="13"/>
      <c r="P529" s="13"/>
      <c r="Q529" s="13"/>
      <c r="R529" s="13"/>
      <c r="S529" s="13"/>
      <c r="T529" s="13"/>
      <c r="U529" s="13"/>
      <c r="V529" s="13"/>
      <c r="W529" s="13"/>
      <c r="X529" s="13"/>
      <c r="Y529" s="13"/>
      <c r="Z529" s="13"/>
    </row>
    <row r="530">
      <c r="A530" s="13" t="str">
        <f>IFERROR(__xludf.DUMMYFUNCTION("""COMPUTED_VALUE"""),"ORDER1472")</f>
        <v>ORDER1472</v>
      </c>
      <c r="B530" s="13" t="str">
        <f>VLOOKUP(A530,WN!$A$2:$C$2001,3,false)</f>
        <v>CUST2124</v>
      </c>
      <c r="C530" s="14">
        <f>VLOOKUP(A530,WN!$A$2:$F$2001,2,false)</f>
        <v>45419</v>
      </c>
      <c r="D530" s="13">
        <f>SUMIFS(WN!$F$2:$F$2001,WN!$A$2:$A$2001,A530)</f>
        <v>90</v>
      </c>
      <c r="E530" s="13">
        <f t="shared" si="1"/>
        <v>39</v>
      </c>
      <c r="F530" s="13" t="str">
        <f>VLOOKUP(B530,'Overall Analysis'!$A$3:$I$160,9,false)</f>
        <v>Basic Customer</v>
      </c>
      <c r="G530" s="13"/>
      <c r="H530" s="13"/>
      <c r="I530" s="13"/>
      <c r="J530" s="13"/>
      <c r="K530" s="13"/>
      <c r="L530" s="13"/>
      <c r="M530" s="13"/>
      <c r="N530" s="13"/>
      <c r="O530" s="13"/>
      <c r="P530" s="13"/>
      <c r="Q530" s="13"/>
      <c r="R530" s="13"/>
      <c r="S530" s="13"/>
      <c r="T530" s="13"/>
      <c r="U530" s="13"/>
      <c r="V530" s="13"/>
      <c r="W530" s="13"/>
      <c r="X530" s="13"/>
      <c r="Y530" s="13"/>
      <c r="Z530" s="13"/>
    </row>
    <row r="531">
      <c r="A531" s="13" t="str">
        <f>IFERROR(__xludf.DUMMYFUNCTION("""COMPUTED_VALUE"""),"ORDER1471")</f>
        <v>ORDER1471</v>
      </c>
      <c r="B531" s="13" t="str">
        <f>VLOOKUP(A531,WN!$A$2:$C$2001,3,false)</f>
        <v>CUST6210</v>
      </c>
      <c r="C531" s="14">
        <f>VLOOKUP(A531,WN!$A$2:$F$2001,2,false)</f>
        <v>45419</v>
      </c>
      <c r="D531" s="13">
        <f>SUMIFS(WN!$F$2:$F$2001,WN!$A$2:$A$2001,A531)</f>
        <v>140</v>
      </c>
      <c r="E531" s="13">
        <f t="shared" si="1"/>
        <v>39</v>
      </c>
      <c r="F531" s="13" t="str">
        <f>VLOOKUP(B531,'Overall Analysis'!$A$3:$I$160,9,false)</f>
        <v>Basic Customer</v>
      </c>
      <c r="G531" s="13"/>
      <c r="H531" s="13"/>
      <c r="I531" s="13"/>
      <c r="J531" s="13"/>
      <c r="K531" s="13"/>
      <c r="L531" s="13"/>
      <c r="M531" s="13"/>
      <c r="N531" s="13"/>
      <c r="O531" s="13"/>
      <c r="P531" s="13"/>
      <c r="Q531" s="13"/>
      <c r="R531" s="13"/>
      <c r="S531" s="13"/>
      <c r="T531" s="13"/>
      <c r="U531" s="13"/>
      <c r="V531" s="13"/>
      <c r="W531" s="13"/>
      <c r="X531" s="13"/>
      <c r="Y531" s="13"/>
      <c r="Z531" s="13"/>
    </row>
    <row r="532">
      <c r="A532" s="13" t="str">
        <f>IFERROR(__xludf.DUMMYFUNCTION("""COMPUTED_VALUE"""),"ORDER1470")</f>
        <v>ORDER1470</v>
      </c>
      <c r="B532" s="13" t="str">
        <f>VLOOKUP(A532,WN!$A$2:$C$2001,3,false)</f>
        <v>CUST4804</v>
      </c>
      <c r="C532" s="14">
        <f>VLOOKUP(A532,WN!$A$2:$F$2001,2,false)</f>
        <v>45419</v>
      </c>
      <c r="D532" s="13">
        <f>SUMIFS(WN!$F$2:$F$2001,WN!$A$2:$A$2001,A532)</f>
        <v>80</v>
      </c>
      <c r="E532" s="13">
        <f t="shared" si="1"/>
        <v>39</v>
      </c>
      <c r="F532" s="13" t="str">
        <f>VLOOKUP(B532,'Overall Analysis'!$A$3:$I$160,9,false)</f>
        <v>Basic Customer</v>
      </c>
      <c r="G532" s="13"/>
      <c r="H532" s="13"/>
      <c r="I532" s="13"/>
      <c r="J532" s="13"/>
      <c r="K532" s="13"/>
      <c r="L532" s="13"/>
      <c r="M532" s="13"/>
      <c r="N532" s="13"/>
      <c r="O532" s="13"/>
      <c r="P532" s="13"/>
      <c r="Q532" s="13"/>
      <c r="R532" s="13"/>
      <c r="S532" s="13"/>
      <c r="T532" s="13"/>
      <c r="U532" s="13"/>
      <c r="V532" s="13"/>
      <c r="W532" s="13"/>
      <c r="X532" s="13"/>
      <c r="Y532" s="13"/>
      <c r="Z532" s="13"/>
    </row>
    <row r="533">
      <c r="A533" s="13" t="str">
        <f>IFERROR(__xludf.DUMMYFUNCTION("""COMPUTED_VALUE"""),"ORDER1469")</f>
        <v>ORDER1469</v>
      </c>
      <c r="B533" s="13" t="str">
        <f>VLOOKUP(A533,WN!$A$2:$C$2001,3,false)</f>
        <v>CUST7862</v>
      </c>
      <c r="C533" s="14">
        <f>VLOOKUP(A533,WN!$A$2:$F$2001,2,false)</f>
        <v>45419</v>
      </c>
      <c r="D533" s="13">
        <f>SUMIFS(WN!$F$2:$F$2001,WN!$A$2:$A$2001,A533)</f>
        <v>70</v>
      </c>
      <c r="E533" s="13">
        <f t="shared" si="1"/>
        <v>39</v>
      </c>
      <c r="F533" s="13" t="str">
        <f>VLOOKUP(B533,'Overall Analysis'!$A$3:$I$160,9,false)</f>
        <v>Basic Customer</v>
      </c>
      <c r="G533" s="13"/>
      <c r="H533" s="13"/>
      <c r="I533" s="13"/>
      <c r="J533" s="13"/>
      <c r="K533" s="13"/>
      <c r="L533" s="13"/>
      <c r="M533" s="13"/>
      <c r="N533" s="13"/>
      <c r="O533" s="13"/>
      <c r="P533" s="13"/>
      <c r="Q533" s="13"/>
      <c r="R533" s="13"/>
      <c r="S533" s="13"/>
      <c r="T533" s="13"/>
      <c r="U533" s="13"/>
      <c r="V533" s="13"/>
      <c r="W533" s="13"/>
      <c r="X533" s="13"/>
      <c r="Y533" s="13"/>
      <c r="Z533" s="13"/>
    </row>
    <row r="534">
      <c r="A534" s="13" t="str">
        <f>IFERROR(__xludf.DUMMYFUNCTION("""COMPUTED_VALUE"""),"ORDER1468")</f>
        <v>ORDER1468</v>
      </c>
      <c r="B534" s="13" t="str">
        <f>VLOOKUP(A534,WN!$A$2:$C$2001,3,false)</f>
        <v>CUST8951</v>
      </c>
      <c r="C534" s="14">
        <f>VLOOKUP(A534,WN!$A$2:$F$2001,2,false)</f>
        <v>45419</v>
      </c>
      <c r="D534" s="13">
        <f>SUMIFS(WN!$F$2:$F$2001,WN!$A$2:$A$2001,A534)</f>
        <v>275</v>
      </c>
      <c r="E534" s="13">
        <f t="shared" si="1"/>
        <v>39</v>
      </c>
      <c r="F534" s="13" t="str">
        <f>VLOOKUP(B534,'Overall Analysis'!$A$3:$I$160,9,false)</f>
        <v>Basic Customer</v>
      </c>
      <c r="G534" s="13"/>
      <c r="H534" s="13"/>
      <c r="I534" s="13"/>
      <c r="J534" s="13"/>
      <c r="K534" s="13"/>
      <c r="L534" s="13"/>
      <c r="M534" s="13"/>
      <c r="N534" s="13"/>
      <c r="O534" s="13"/>
      <c r="P534" s="13"/>
      <c r="Q534" s="13"/>
      <c r="R534" s="13"/>
      <c r="S534" s="13"/>
      <c r="T534" s="13"/>
      <c r="U534" s="13"/>
      <c r="V534" s="13"/>
      <c r="W534" s="13"/>
      <c r="X534" s="13"/>
      <c r="Y534" s="13"/>
      <c r="Z534" s="13"/>
    </row>
    <row r="535">
      <c r="A535" s="13" t="str">
        <f>IFERROR(__xludf.DUMMYFUNCTION("""COMPUTED_VALUE"""),"ORDER1467")</f>
        <v>ORDER1467</v>
      </c>
      <c r="B535" s="13" t="str">
        <f>VLOOKUP(A535,WN!$A$2:$C$2001,3,false)</f>
        <v>CUST2169</v>
      </c>
      <c r="C535" s="14">
        <f>VLOOKUP(A535,WN!$A$2:$F$2001,2,false)</f>
        <v>45419</v>
      </c>
      <c r="D535" s="13">
        <f>SUMIFS(WN!$F$2:$F$2001,WN!$A$2:$A$2001,A535)</f>
        <v>55</v>
      </c>
      <c r="E535" s="13">
        <f t="shared" si="1"/>
        <v>39</v>
      </c>
      <c r="F535" s="13" t="str">
        <f>VLOOKUP(B535,'Overall Analysis'!$A$3:$I$160,9,false)</f>
        <v>Basic Customer</v>
      </c>
      <c r="G535" s="13"/>
      <c r="H535" s="13"/>
      <c r="I535" s="13"/>
      <c r="J535" s="13"/>
      <c r="K535" s="13"/>
      <c r="L535" s="13"/>
      <c r="M535" s="13"/>
      <c r="N535" s="13"/>
      <c r="O535" s="13"/>
      <c r="P535" s="13"/>
      <c r="Q535" s="13"/>
      <c r="R535" s="13"/>
      <c r="S535" s="13"/>
      <c r="T535" s="13"/>
      <c r="U535" s="13"/>
      <c r="V535" s="13"/>
      <c r="W535" s="13"/>
      <c r="X535" s="13"/>
      <c r="Y535" s="13"/>
      <c r="Z535" s="13"/>
    </row>
    <row r="536">
      <c r="A536" s="13" t="str">
        <f>IFERROR(__xludf.DUMMYFUNCTION("""COMPUTED_VALUE"""),"ORDER1466")</f>
        <v>ORDER1466</v>
      </c>
      <c r="B536" s="13" t="str">
        <f>VLOOKUP(A536,WN!$A$2:$C$2001,3,false)</f>
        <v>CUST1960</v>
      </c>
      <c r="C536" s="14">
        <f>VLOOKUP(A536,WN!$A$2:$F$2001,2,false)</f>
        <v>45419</v>
      </c>
      <c r="D536" s="13">
        <f>SUMIFS(WN!$F$2:$F$2001,WN!$A$2:$A$2001,A536)</f>
        <v>52.5</v>
      </c>
      <c r="E536" s="13">
        <f t="shared" si="1"/>
        <v>39</v>
      </c>
      <c r="F536" s="13" t="str">
        <f>VLOOKUP(B536,'Overall Analysis'!$A$3:$I$160,9,false)</f>
        <v>Basic Customer</v>
      </c>
      <c r="G536" s="13"/>
      <c r="H536" s="13"/>
      <c r="I536" s="13"/>
      <c r="J536" s="13"/>
      <c r="K536" s="13"/>
      <c r="L536" s="13"/>
      <c r="M536" s="13"/>
      <c r="N536" s="13"/>
      <c r="O536" s="13"/>
      <c r="P536" s="13"/>
      <c r="Q536" s="13"/>
      <c r="R536" s="13"/>
      <c r="S536" s="13"/>
      <c r="T536" s="13"/>
      <c r="U536" s="13"/>
      <c r="V536" s="13"/>
      <c r="W536" s="13"/>
      <c r="X536" s="13"/>
      <c r="Y536" s="13"/>
      <c r="Z536" s="13"/>
    </row>
    <row r="537">
      <c r="A537" s="13" t="str">
        <f>IFERROR(__xludf.DUMMYFUNCTION("""COMPUTED_VALUE"""),"ORDER1465")</f>
        <v>ORDER1465</v>
      </c>
      <c r="B537" s="13" t="str">
        <f>VLOOKUP(A537,WN!$A$2:$C$2001,3,false)</f>
        <v>CUST4485</v>
      </c>
      <c r="C537" s="14">
        <f>VLOOKUP(A537,WN!$A$2:$F$2001,2,false)</f>
        <v>45419</v>
      </c>
      <c r="D537" s="13">
        <f>SUMIFS(WN!$F$2:$F$2001,WN!$A$2:$A$2001,A537)</f>
        <v>185</v>
      </c>
      <c r="E537" s="13">
        <f t="shared" si="1"/>
        <v>39</v>
      </c>
      <c r="F537" s="13" t="str">
        <f>VLOOKUP(B537,'Overall Analysis'!$A$3:$I$160,9,false)</f>
        <v>Basic Customer</v>
      </c>
      <c r="G537" s="13"/>
      <c r="H537" s="13"/>
      <c r="I537" s="13"/>
      <c r="J537" s="13"/>
      <c r="K537" s="13"/>
      <c r="L537" s="13"/>
      <c r="M537" s="13"/>
      <c r="N537" s="13"/>
      <c r="O537" s="13"/>
      <c r="P537" s="13"/>
      <c r="Q537" s="13"/>
      <c r="R537" s="13"/>
      <c r="S537" s="13"/>
      <c r="T537" s="13"/>
      <c r="U537" s="13"/>
      <c r="V537" s="13"/>
      <c r="W537" s="13"/>
      <c r="X537" s="13"/>
      <c r="Y537" s="13"/>
      <c r="Z537" s="13"/>
    </row>
    <row r="538">
      <c r="A538" s="13" t="str">
        <f>IFERROR(__xludf.DUMMYFUNCTION("""COMPUTED_VALUE"""),"ORDER1464")</f>
        <v>ORDER1464</v>
      </c>
      <c r="B538" s="13" t="str">
        <f>VLOOKUP(A538,WN!$A$2:$C$2001,3,false)</f>
        <v>CUST7498</v>
      </c>
      <c r="C538" s="14">
        <f>VLOOKUP(A538,WN!$A$2:$F$2001,2,false)</f>
        <v>45419</v>
      </c>
      <c r="D538" s="13">
        <f>SUMIFS(WN!$F$2:$F$2001,WN!$A$2:$A$2001,A538)</f>
        <v>97.5</v>
      </c>
      <c r="E538" s="13">
        <f t="shared" si="1"/>
        <v>39</v>
      </c>
      <c r="F538" s="13" t="str">
        <f>VLOOKUP(B538,'Overall Analysis'!$A$3:$I$160,9,false)</f>
        <v>Basic Customer</v>
      </c>
      <c r="G538" s="13"/>
      <c r="H538" s="13"/>
      <c r="I538" s="13"/>
      <c r="J538" s="13"/>
      <c r="K538" s="13"/>
      <c r="L538" s="13"/>
      <c r="M538" s="13"/>
      <c r="N538" s="13"/>
      <c r="O538" s="13"/>
      <c r="P538" s="13"/>
      <c r="Q538" s="13"/>
      <c r="R538" s="13"/>
      <c r="S538" s="13"/>
      <c r="T538" s="13"/>
      <c r="U538" s="13"/>
      <c r="V538" s="13"/>
      <c r="W538" s="13"/>
      <c r="X538" s="13"/>
      <c r="Y538" s="13"/>
      <c r="Z538" s="13"/>
    </row>
    <row r="539">
      <c r="A539" s="13" t="str">
        <f>IFERROR(__xludf.DUMMYFUNCTION("""COMPUTED_VALUE"""),"ORDER1463")</f>
        <v>ORDER1463</v>
      </c>
      <c r="B539" s="13" t="str">
        <f>VLOOKUP(A539,WN!$A$2:$C$2001,3,false)</f>
        <v>CUST7984</v>
      </c>
      <c r="C539" s="14">
        <f>VLOOKUP(A539,WN!$A$2:$F$2001,2,false)</f>
        <v>45419</v>
      </c>
      <c r="D539" s="13">
        <f>SUMIFS(WN!$F$2:$F$2001,WN!$A$2:$A$2001,A539)</f>
        <v>165</v>
      </c>
      <c r="E539" s="13">
        <f t="shared" si="1"/>
        <v>39</v>
      </c>
      <c r="F539" s="13" t="str">
        <f>VLOOKUP(B539,'Overall Analysis'!$A$3:$I$160,9,false)</f>
        <v>Basic Customer</v>
      </c>
      <c r="G539" s="13"/>
      <c r="H539" s="13"/>
      <c r="I539" s="13"/>
      <c r="J539" s="13"/>
      <c r="K539" s="13"/>
      <c r="L539" s="13"/>
      <c r="M539" s="13"/>
      <c r="N539" s="13"/>
      <c r="O539" s="13"/>
      <c r="P539" s="13"/>
      <c r="Q539" s="13"/>
      <c r="R539" s="13"/>
      <c r="S539" s="13"/>
      <c r="T539" s="13"/>
      <c r="U539" s="13"/>
      <c r="V539" s="13"/>
      <c r="W539" s="13"/>
      <c r="X539" s="13"/>
      <c r="Y539" s="13"/>
      <c r="Z539" s="13"/>
    </row>
    <row r="540">
      <c r="A540" s="13" t="str">
        <f>IFERROR(__xludf.DUMMYFUNCTION("""COMPUTED_VALUE"""),"ORDER1462")</f>
        <v>ORDER1462</v>
      </c>
      <c r="B540" s="13" t="str">
        <f>VLOOKUP(A540,WN!$A$2:$C$2001,3,false)</f>
        <v>CUST2124</v>
      </c>
      <c r="C540" s="14">
        <f>VLOOKUP(A540,WN!$A$2:$F$2001,2,false)</f>
        <v>45418</v>
      </c>
      <c r="D540" s="13">
        <f>SUMIFS(WN!$F$2:$F$2001,WN!$A$2:$A$2001,A540)</f>
        <v>90</v>
      </c>
      <c r="E540" s="13">
        <f t="shared" si="1"/>
        <v>40</v>
      </c>
      <c r="F540" s="13" t="str">
        <f>VLOOKUP(B540,'Overall Analysis'!$A$3:$I$160,9,false)</f>
        <v>Basic Customer</v>
      </c>
      <c r="G540" s="13"/>
      <c r="H540" s="13"/>
      <c r="I540" s="13"/>
      <c r="J540" s="13"/>
      <c r="K540" s="13"/>
      <c r="L540" s="13"/>
      <c r="M540" s="13"/>
      <c r="N540" s="13"/>
      <c r="O540" s="13"/>
      <c r="P540" s="13"/>
      <c r="Q540" s="13"/>
      <c r="R540" s="13"/>
      <c r="S540" s="13"/>
      <c r="T540" s="13"/>
      <c r="U540" s="13"/>
      <c r="V540" s="13"/>
      <c r="W540" s="13"/>
      <c r="X540" s="13"/>
      <c r="Y540" s="13"/>
      <c r="Z540" s="13"/>
    </row>
    <row r="541">
      <c r="A541" s="13" t="str">
        <f>IFERROR(__xludf.DUMMYFUNCTION("""COMPUTED_VALUE"""),"ORDER1461")</f>
        <v>ORDER1461</v>
      </c>
      <c r="B541" s="13" t="str">
        <f>VLOOKUP(A541,WN!$A$2:$C$2001,3,false)</f>
        <v>CUST8105</v>
      </c>
      <c r="C541" s="14">
        <f>VLOOKUP(A541,WN!$A$2:$F$2001,2,false)</f>
        <v>45418</v>
      </c>
      <c r="D541" s="13">
        <f>SUMIFS(WN!$F$2:$F$2001,WN!$A$2:$A$2001,A541)</f>
        <v>140</v>
      </c>
      <c r="E541" s="13">
        <f t="shared" si="1"/>
        <v>40</v>
      </c>
      <c r="F541" s="13" t="str">
        <f>VLOOKUP(B541,'Overall Analysis'!$A$3:$I$160,9,false)</f>
        <v>Basic Customer</v>
      </c>
      <c r="G541" s="13"/>
      <c r="H541" s="13"/>
      <c r="I541" s="13"/>
      <c r="J541" s="13"/>
      <c r="K541" s="13"/>
      <c r="L541" s="13"/>
      <c r="M541" s="13"/>
      <c r="N541" s="13"/>
      <c r="O541" s="13"/>
      <c r="P541" s="13"/>
      <c r="Q541" s="13"/>
      <c r="R541" s="13"/>
      <c r="S541" s="13"/>
      <c r="T541" s="13"/>
      <c r="U541" s="13"/>
      <c r="V541" s="13"/>
      <c r="W541" s="13"/>
      <c r="X541" s="13"/>
      <c r="Y541" s="13"/>
      <c r="Z541" s="13"/>
    </row>
    <row r="542">
      <c r="A542" s="13" t="str">
        <f>IFERROR(__xludf.DUMMYFUNCTION("""COMPUTED_VALUE"""),"ORDER1460")</f>
        <v>ORDER1460</v>
      </c>
      <c r="B542" s="13" t="str">
        <f>VLOOKUP(A542,WN!$A$2:$C$2001,3,false)</f>
        <v>CUST5067</v>
      </c>
      <c r="C542" s="14">
        <f>VLOOKUP(A542,WN!$A$2:$F$2001,2,false)</f>
        <v>45418</v>
      </c>
      <c r="D542" s="13">
        <f>SUMIFS(WN!$F$2:$F$2001,WN!$A$2:$A$2001,A542)</f>
        <v>80</v>
      </c>
      <c r="E542" s="13">
        <f t="shared" si="1"/>
        <v>40</v>
      </c>
      <c r="F542" s="13" t="str">
        <f>VLOOKUP(B542,'Overall Analysis'!$A$3:$I$160,9,false)</f>
        <v>Basic Customer</v>
      </c>
      <c r="G542" s="13"/>
      <c r="H542" s="13"/>
      <c r="I542" s="13"/>
      <c r="J542" s="13"/>
      <c r="K542" s="13"/>
      <c r="L542" s="13"/>
      <c r="M542" s="13"/>
      <c r="N542" s="13"/>
      <c r="O542" s="13"/>
      <c r="P542" s="13"/>
      <c r="Q542" s="13"/>
      <c r="R542" s="13"/>
      <c r="S542" s="13"/>
      <c r="T542" s="13"/>
      <c r="U542" s="13"/>
      <c r="V542" s="13"/>
      <c r="W542" s="13"/>
      <c r="X542" s="13"/>
      <c r="Y542" s="13"/>
      <c r="Z542" s="13"/>
    </row>
    <row r="543">
      <c r="A543" s="13" t="str">
        <f>IFERROR(__xludf.DUMMYFUNCTION("""COMPUTED_VALUE"""),"ORDER1459")</f>
        <v>ORDER1459</v>
      </c>
      <c r="B543" s="13" t="str">
        <f>VLOOKUP(A543,WN!$A$2:$C$2001,3,false)</f>
        <v>CUST8244</v>
      </c>
      <c r="C543" s="14">
        <f>VLOOKUP(A543,WN!$A$2:$F$2001,2,false)</f>
        <v>45418</v>
      </c>
      <c r="D543" s="13">
        <f>SUMIFS(WN!$F$2:$F$2001,WN!$A$2:$A$2001,A543)</f>
        <v>70</v>
      </c>
      <c r="E543" s="13">
        <f t="shared" si="1"/>
        <v>40</v>
      </c>
      <c r="F543" s="13" t="str">
        <f>VLOOKUP(B543,'Overall Analysis'!$A$3:$I$160,9,false)</f>
        <v>Basic Customer</v>
      </c>
      <c r="G543" s="13"/>
      <c r="H543" s="13"/>
      <c r="I543" s="13"/>
      <c r="J543" s="13"/>
      <c r="K543" s="13"/>
      <c r="L543" s="13"/>
      <c r="M543" s="13"/>
      <c r="N543" s="13"/>
      <c r="O543" s="13"/>
      <c r="P543" s="13"/>
      <c r="Q543" s="13"/>
      <c r="R543" s="13"/>
      <c r="S543" s="13"/>
      <c r="T543" s="13"/>
      <c r="U543" s="13"/>
      <c r="V543" s="13"/>
      <c r="W543" s="13"/>
      <c r="X543" s="13"/>
      <c r="Y543" s="13"/>
      <c r="Z543" s="13"/>
    </row>
    <row r="544">
      <c r="A544" s="13" t="str">
        <f>IFERROR(__xludf.DUMMYFUNCTION("""COMPUTED_VALUE"""),"ORDER1458")</f>
        <v>ORDER1458</v>
      </c>
      <c r="B544" s="13" t="str">
        <f>VLOOKUP(A544,WN!$A$2:$C$2001,3,false)</f>
        <v>CUST8622</v>
      </c>
      <c r="C544" s="14">
        <f>VLOOKUP(A544,WN!$A$2:$F$2001,2,false)</f>
        <v>45418</v>
      </c>
      <c r="D544" s="13">
        <f>SUMIFS(WN!$F$2:$F$2001,WN!$A$2:$A$2001,A544)</f>
        <v>200</v>
      </c>
      <c r="E544" s="13">
        <f t="shared" si="1"/>
        <v>40</v>
      </c>
      <c r="F544" s="13" t="str">
        <f>VLOOKUP(B544,'Overall Analysis'!$A$3:$I$160,9,false)</f>
        <v>Basic Customer</v>
      </c>
      <c r="G544" s="13"/>
      <c r="H544" s="13"/>
      <c r="I544" s="13"/>
      <c r="J544" s="13"/>
      <c r="K544" s="13"/>
      <c r="L544" s="13"/>
      <c r="M544" s="13"/>
      <c r="N544" s="13"/>
      <c r="O544" s="13"/>
      <c r="P544" s="13"/>
      <c r="Q544" s="13"/>
      <c r="R544" s="13"/>
      <c r="S544" s="13"/>
      <c r="T544" s="13"/>
      <c r="U544" s="13"/>
      <c r="V544" s="13"/>
      <c r="W544" s="13"/>
      <c r="X544" s="13"/>
      <c r="Y544" s="13"/>
      <c r="Z544" s="13"/>
    </row>
    <row r="545">
      <c r="A545" s="13" t="str">
        <f>IFERROR(__xludf.DUMMYFUNCTION("""COMPUTED_VALUE"""),"ORDER1457")</f>
        <v>ORDER1457</v>
      </c>
      <c r="B545" s="13" t="str">
        <f>VLOOKUP(A545,WN!$A$2:$C$2001,3,false)</f>
        <v>CUST2143</v>
      </c>
      <c r="C545" s="14">
        <f>VLOOKUP(A545,WN!$A$2:$F$2001,2,false)</f>
        <v>45418</v>
      </c>
      <c r="D545" s="13">
        <f>SUMIFS(WN!$F$2:$F$2001,WN!$A$2:$A$2001,A545)</f>
        <v>80</v>
      </c>
      <c r="E545" s="13">
        <f t="shared" si="1"/>
        <v>40</v>
      </c>
      <c r="F545" s="13" t="str">
        <f>VLOOKUP(B545,'Overall Analysis'!$A$3:$I$160,9,false)</f>
        <v>Basic Customer</v>
      </c>
      <c r="G545" s="13"/>
      <c r="H545" s="13"/>
      <c r="I545" s="13"/>
      <c r="J545" s="13"/>
      <c r="K545" s="13"/>
      <c r="L545" s="13"/>
      <c r="M545" s="13"/>
      <c r="N545" s="13"/>
      <c r="O545" s="13"/>
      <c r="P545" s="13"/>
      <c r="Q545" s="13"/>
      <c r="R545" s="13"/>
      <c r="S545" s="13"/>
      <c r="T545" s="13"/>
      <c r="U545" s="13"/>
      <c r="V545" s="13"/>
      <c r="W545" s="13"/>
      <c r="X545" s="13"/>
      <c r="Y545" s="13"/>
      <c r="Z545" s="13"/>
    </row>
    <row r="546">
      <c r="A546" s="13" t="str">
        <f>IFERROR(__xludf.DUMMYFUNCTION("""COMPUTED_VALUE"""),"ORDER1456")</f>
        <v>ORDER1456</v>
      </c>
      <c r="B546" s="13" t="str">
        <f>VLOOKUP(A546,WN!$A$2:$C$2001,3,false)</f>
        <v>CUST8814</v>
      </c>
      <c r="C546" s="14">
        <f>VLOOKUP(A546,WN!$A$2:$F$2001,2,false)</f>
        <v>45418</v>
      </c>
      <c r="D546" s="13">
        <f>SUMIFS(WN!$F$2:$F$2001,WN!$A$2:$A$2001,A546)</f>
        <v>92.5</v>
      </c>
      <c r="E546" s="13">
        <f t="shared" si="1"/>
        <v>40</v>
      </c>
      <c r="F546" s="13" t="str">
        <f>VLOOKUP(B546,'Overall Analysis'!$A$3:$I$160,9,false)</f>
        <v>Platinum Customer</v>
      </c>
      <c r="G546" s="13"/>
      <c r="H546" s="13"/>
      <c r="I546" s="13"/>
      <c r="J546" s="13"/>
      <c r="K546" s="13"/>
      <c r="L546" s="13"/>
      <c r="M546" s="13"/>
      <c r="N546" s="13"/>
      <c r="O546" s="13"/>
      <c r="P546" s="13"/>
      <c r="Q546" s="13"/>
      <c r="R546" s="13"/>
      <c r="S546" s="13"/>
      <c r="T546" s="13"/>
      <c r="U546" s="13"/>
      <c r="V546" s="13"/>
      <c r="W546" s="13"/>
      <c r="X546" s="13"/>
      <c r="Y546" s="13"/>
      <c r="Z546" s="13"/>
    </row>
    <row r="547">
      <c r="A547" s="13" t="str">
        <f>IFERROR(__xludf.DUMMYFUNCTION("""COMPUTED_VALUE"""),"ORDER1455")</f>
        <v>ORDER1455</v>
      </c>
      <c r="B547" s="13" t="str">
        <f>VLOOKUP(A547,WN!$A$2:$C$2001,3,false)</f>
        <v>CUST4271</v>
      </c>
      <c r="C547" s="14">
        <f>VLOOKUP(A547,WN!$A$2:$F$2001,2,false)</f>
        <v>45418</v>
      </c>
      <c r="D547" s="13">
        <f>SUMIFS(WN!$F$2:$F$2001,WN!$A$2:$A$2001,A547)</f>
        <v>185</v>
      </c>
      <c r="E547" s="13">
        <f t="shared" si="1"/>
        <v>40</v>
      </c>
      <c r="F547" s="13" t="str">
        <f>VLOOKUP(B547,'Overall Analysis'!$A$3:$I$160,9,false)</f>
        <v>Basic Customer</v>
      </c>
      <c r="G547" s="13"/>
      <c r="H547" s="13"/>
      <c r="I547" s="13"/>
      <c r="J547" s="13"/>
      <c r="K547" s="13"/>
      <c r="L547" s="13"/>
      <c r="M547" s="13"/>
      <c r="N547" s="13"/>
      <c r="O547" s="13"/>
      <c r="P547" s="13"/>
      <c r="Q547" s="13"/>
      <c r="R547" s="13"/>
      <c r="S547" s="13"/>
      <c r="T547" s="13"/>
      <c r="U547" s="13"/>
      <c r="V547" s="13"/>
      <c r="W547" s="13"/>
      <c r="X547" s="13"/>
      <c r="Y547" s="13"/>
      <c r="Z547" s="13"/>
    </row>
    <row r="548">
      <c r="A548" s="13" t="str">
        <f>IFERROR(__xludf.DUMMYFUNCTION("""COMPUTED_VALUE"""),"ORDER1454")</f>
        <v>ORDER1454</v>
      </c>
      <c r="B548" s="13" t="str">
        <f>VLOOKUP(A548,WN!$A$2:$C$2001,3,false)</f>
        <v>CUST1509</v>
      </c>
      <c r="C548" s="14">
        <f>VLOOKUP(A548,WN!$A$2:$F$2001,2,false)</f>
        <v>45418</v>
      </c>
      <c r="D548" s="13">
        <f>SUMIFS(WN!$F$2:$F$2001,WN!$A$2:$A$2001,A548)</f>
        <v>97.5</v>
      </c>
      <c r="E548" s="13">
        <f t="shared" si="1"/>
        <v>40</v>
      </c>
      <c r="F548" s="13" t="str">
        <f>VLOOKUP(B548,'Overall Analysis'!$A$3:$I$160,9,false)</f>
        <v>Platinum Customer</v>
      </c>
      <c r="G548" s="13"/>
      <c r="H548" s="13"/>
      <c r="I548" s="13"/>
      <c r="J548" s="13"/>
      <c r="K548" s="13"/>
      <c r="L548" s="13"/>
      <c r="M548" s="13"/>
      <c r="N548" s="13"/>
      <c r="O548" s="13"/>
      <c r="P548" s="13"/>
      <c r="Q548" s="13"/>
      <c r="R548" s="13"/>
      <c r="S548" s="13"/>
      <c r="T548" s="13"/>
      <c r="U548" s="13"/>
      <c r="V548" s="13"/>
      <c r="W548" s="13"/>
      <c r="X548" s="13"/>
      <c r="Y548" s="13"/>
      <c r="Z548" s="13"/>
    </row>
    <row r="549">
      <c r="A549" s="13" t="str">
        <f>IFERROR(__xludf.DUMMYFUNCTION("""COMPUTED_VALUE"""),"ORDER1453")</f>
        <v>ORDER1453</v>
      </c>
      <c r="B549" s="13" t="str">
        <f>VLOOKUP(A549,WN!$A$2:$C$2001,3,false)</f>
        <v>CUST1960</v>
      </c>
      <c r="C549" s="14">
        <f>VLOOKUP(A549,WN!$A$2:$F$2001,2,false)</f>
        <v>45418</v>
      </c>
      <c r="D549" s="13">
        <f>SUMIFS(WN!$F$2:$F$2001,WN!$A$2:$A$2001,A549)</f>
        <v>105</v>
      </c>
      <c r="E549" s="13">
        <f t="shared" si="1"/>
        <v>40</v>
      </c>
      <c r="F549" s="13" t="str">
        <f>VLOOKUP(B549,'Overall Analysis'!$A$3:$I$160,9,false)</f>
        <v>Basic Customer</v>
      </c>
      <c r="G549" s="13"/>
      <c r="H549" s="13"/>
      <c r="I549" s="13"/>
      <c r="J549" s="13"/>
      <c r="K549" s="13"/>
      <c r="L549" s="13"/>
      <c r="M549" s="13"/>
      <c r="N549" s="13"/>
      <c r="O549" s="13"/>
      <c r="P549" s="13"/>
      <c r="Q549" s="13"/>
      <c r="R549" s="13"/>
      <c r="S549" s="13"/>
      <c r="T549" s="13"/>
      <c r="U549" s="13"/>
      <c r="V549" s="13"/>
      <c r="W549" s="13"/>
      <c r="X549" s="13"/>
      <c r="Y549" s="13"/>
      <c r="Z549" s="13"/>
    </row>
    <row r="550">
      <c r="A550" s="13" t="str">
        <f>IFERROR(__xludf.DUMMYFUNCTION("""COMPUTED_VALUE"""),"ORDER1452")</f>
        <v>ORDER1452</v>
      </c>
      <c r="B550" s="13" t="str">
        <f>VLOOKUP(A550,WN!$A$2:$C$2001,3,false)</f>
        <v>CUST6570</v>
      </c>
      <c r="C550" s="14">
        <f>VLOOKUP(A550,WN!$A$2:$F$2001,2,false)</f>
        <v>45418</v>
      </c>
      <c r="D550" s="13">
        <f>SUMIFS(WN!$F$2:$F$2001,WN!$A$2:$A$2001,A550)</f>
        <v>90</v>
      </c>
      <c r="E550" s="13">
        <f t="shared" si="1"/>
        <v>40</v>
      </c>
      <c r="F550" s="13" t="str">
        <f>VLOOKUP(B550,'Overall Analysis'!$A$3:$I$160,9,false)</f>
        <v>Basic Customer</v>
      </c>
      <c r="G550" s="13"/>
      <c r="H550" s="13"/>
      <c r="I550" s="13"/>
      <c r="J550" s="13"/>
      <c r="K550" s="13"/>
      <c r="L550" s="13"/>
      <c r="M550" s="13"/>
      <c r="N550" s="13"/>
      <c r="O550" s="13"/>
      <c r="P550" s="13"/>
      <c r="Q550" s="13"/>
      <c r="R550" s="13"/>
      <c r="S550" s="13"/>
      <c r="T550" s="13"/>
      <c r="U550" s="13"/>
      <c r="V550" s="13"/>
      <c r="W550" s="13"/>
      <c r="X550" s="13"/>
      <c r="Y550" s="13"/>
      <c r="Z550" s="13"/>
    </row>
    <row r="551">
      <c r="A551" s="13" t="str">
        <f>IFERROR(__xludf.DUMMYFUNCTION("""COMPUTED_VALUE"""),"ORDER1451")</f>
        <v>ORDER1451</v>
      </c>
      <c r="B551" s="13" t="str">
        <f>VLOOKUP(A551,WN!$A$2:$C$2001,3,false)</f>
        <v>CUST8724</v>
      </c>
      <c r="C551" s="14">
        <f>VLOOKUP(A551,WN!$A$2:$F$2001,2,false)</f>
        <v>45418</v>
      </c>
      <c r="D551" s="13">
        <f>SUMIFS(WN!$F$2:$F$2001,WN!$A$2:$A$2001,A551)</f>
        <v>140</v>
      </c>
      <c r="E551" s="13">
        <f t="shared" si="1"/>
        <v>40</v>
      </c>
      <c r="F551" s="13" t="str">
        <f>VLOOKUP(B551,'Overall Analysis'!$A$3:$I$160,9,false)</f>
        <v>Basic Customer</v>
      </c>
      <c r="G551" s="13"/>
      <c r="H551" s="13"/>
      <c r="I551" s="13"/>
      <c r="J551" s="13"/>
      <c r="K551" s="13"/>
      <c r="L551" s="13"/>
      <c r="M551" s="13"/>
      <c r="N551" s="13"/>
      <c r="O551" s="13"/>
      <c r="P551" s="13"/>
      <c r="Q551" s="13"/>
      <c r="R551" s="13"/>
      <c r="S551" s="13"/>
      <c r="T551" s="13"/>
      <c r="U551" s="13"/>
      <c r="V551" s="13"/>
      <c r="W551" s="13"/>
      <c r="X551" s="13"/>
      <c r="Y551" s="13"/>
      <c r="Z551" s="13"/>
    </row>
    <row r="552">
      <c r="A552" s="13" t="str">
        <f>IFERROR(__xludf.DUMMYFUNCTION("""COMPUTED_VALUE"""),"ORDER1450")</f>
        <v>ORDER1450</v>
      </c>
      <c r="B552" s="13" t="str">
        <f>VLOOKUP(A552,WN!$A$2:$C$2001,3,false)</f>
        <v>CUST6210</v>
      </c>
      <c r="C552" s="14">
        <f>VLOOKUP(A552,WN!$A$2:$F$2001,2,false)</f>
        <v>45418</v>
      </c>
      <c r="D552" s="13">
        <f>SUMIFS(WN!$F$2:$F$2001,WN!$A$2:$A$2001,A552)</f>
        <v>80</v>
      </c>
      <c r="E552" s="13">
        <f t="shared" si="1"/>
        <v>40</v>
      </c>
      <c r="F552" s="13" t="str">
        <f>VLOOKUP(B552,'Overall Analysis'!$A$3:$I$160,9,false)</f>
        <v>Basic Customer</v>
      </c>
      <c r="G552" s="13"/>
      <c r="H552" s="13"/>
      <c r="I552" s="13"/>
      <c r="J552" s="13"/>
      <c r="K552" s="13"/>
      <c r="L552" s="13"/>
      <c r="M552" s="13"/>
      <c r="N552" s="13"/>
      <c r="O552" s="13"/>
      <c r="P552" s="13"/>
      <c r="Q552" s="13"/>
      <c r="R552" s="13"/>
      <c r="S552" s="13"/>
      <c r="T552" s="13"/>
      <c r="U552" s="13"/>
      <c r="V552" s="13"/>
      <c r="W552" s="13"/>
      <c r="X552" s="13"/>
      <c r="Y552" s="13"/>
      <c r="Z552" s="13"/>
    </row>
    <row r="553">
      <c r="A553" s="13" t="str">
        <f>IFERROR(__xludf.DUMMYFUNCTION("""COMPUTED_VALUE"""),"ORDER1449")</f>
        <v>ORDER1449</v>
      </c>
      <c r="B553" s="13" t="str">
        <f>VLOOKUP(A553,WN!$A$2:$C$2001,3,false)</f>
        <v>CUST8814</v>
      </c>
      <c r="C553" s="14">
        <f>VLOOKUP(A553,WN!$A$2:$F$2001,2,false)</f>
        <v>45418</v>
      </c>
      <c r="D553" s="13">
        <f>SUMIFS(WN!$F$2:$F$2001,WN!$A$2:$A$2001,A553)</f>
        <v>100</v>
      </c>
      <c r="E553" s="13">
        <f t="shared" si="1"/>
        <v>40</v>
      </c>
      <c r="F553" s="13" t="str">
        <f>VLOOKUP(B553,'Overall Analysis'!$A$3:$I$160,9,false)</f>
        <v>Platinum Customer</v>
      </c>
      <c r="G553" s="13"/>
      <c r="H553" s="13"/>
      <c r="I553" s="13"/>
      <c r="J553" s="13"/>
      <c r="K553" s="13"/>
      <c r="L553" s="13"/>
      <c r="M553" s="13"/>
      <c r="N553" s="13"/>
      <c r="O553" s="13"/>
      <c r="P553" s="13"/>
      <c r="Q553" s="13"/>
      <c r="R553" s="13"/>
      <c r="S553" s="13"/>
      <c r="T553" s="13"/>
      <c r="U553" s="13"/>
      <c r="V553" s="13"/>
      <c r="W553" s="13"/>
      <c r="X553" s="13"/>
      <c r="Y553" s="13"/>
      <c r="Z553" s="13"/>
    </row>
    <row r="554">
      <c r="A554" s="13" t="str">
        <f>IFERROR(__xludf.DUMMYFUNCTION("""COMPUTED_VALUE"""),"ORDER1448")</f>
        <v>ORDER1448</v>
      </c>
      <c r="B554" s="13" t="str">
        <f>VLOOKUP(A554,WN!$A$2:$C$2001,3,false)</f>
        <v>CUST2169</v>
      </c>
      <c r="C554" s="14">
        <f>VLOOKUP(A554,WN!$A$2:$F$2001,2,false)</f>
        <v>45418</v>
      </c>
      <c r="D554" s="13">
        <f>SUMIFS(WN!$F$2:$F$2001,WN!$A$2:$A$2001,A554)</f>
        <v>400</v>
      </c>
      <c r="E554" s="13">
        <f t="shared" si="1"/>
        <v>40</v>
      </c>
      <c r="F554" s="13" t="str">
        <f>VLOOKUP(B554,'Overall Analysis'!$A$3:$I$160,9,false)</f>
        <v>Basic Customer</v>
      </c>
      <c r="G554" s="13"/>
      <c r="H554" s="13"/>
      <c r="I554" s="13"/>
      <c r="J554" s="13"/>
      <c r="K554" s="13"/>
      <c r="L554" s="13"/>
      <c r="M554" s="13"/>
      <c r="N554" s="13"/>
      <c r="O554" s="13"/>
      <c r="P554" s="13"/>
      <c r="Q554" s="13"/>
      <c r="R554" s="13"/>
      <c r="S554" s="13"/>
      <c r="T554" s="13"/>
      <c r="U554" s="13"/>
      <c r="V554" s="13"/>
      <c r="W554" s="13"/>
      <c r="X554" s="13"/>
      <c r="Y554" s="13"/>
      <c r="Z554" s="13"/>
    </row>
    <row r="555">
      <c r="A555" s="13" t="str">
        <f>IFERROR(__xludf.DUMMYFUNCTION("""COMPUTED_VALUE"""),"ORDER1447")</f>
        <v>ORDER1447</v>
      </c>
      <c r="B555" s="13" t="str">
        <f>VLOOKUP(A555,WN!$A$2:$C$2001,3,false)</f>
        <v>CUST8484</v>
      </c>
      <c r="C555" s="14">
        <f>VLOOKUP(A555,WN!$A$2:$F$2001,2,false)</f>
        <v>45418</v>
      </c>
      <c r="D555" s="13">
        <f>SUMIFS(WN!$F$2:$F$2001,WN!$A$2:$A$2001,A555)</f>
        <v>40</v>
      </c>
      <c r="E555" s="13">
        <f t="shared" si="1"/>
        <v>40</v>
      </c>
      <c r="F555" s="13" t="str">
        <f>VLOOKUP(B555,'Overall Analysis'!$A$3:$I$160,9,false)</f>
        <v>Basic Customer</v>
      </c>
      <c r="G555" s="13"/>
      <c r="H555" s="13"/>
      <c r="I555" s="13"/>
      <c r="J555" s="13"/>
      <c r="K555" s="13"/>
      <c r="L555" s="13"/>
      <c r="M555" s="13"/>
      <c r="N555" s="13"/>
      <c r="O555" s="13"/>
      <c r="P555" s="13"/>
      <c r="Q555" s="13"/>
      <c r="R555" s="13"/>
      <c r="S555" s="13"/>
      <c r="T555" s="13"/>
      <c r="U555" s="13"/>
      <c r="V555" s="13"/>
      <c r="W555" s="13"/>
      <c r="X555" s="13"/>
      <c r="Y555" s="13"/>
      <c r="Z555" s="13"/>
    </row>
    <row r="556">
      <c r="A556" s="13" t="str">
        <f>IFERROR(__xludf.DUMMYFUNCTION("""COMPUTED_VALUE"""),"ORDER1446")</f>
        <v>ORDER1446</v>
      </c>
      <c r="B556" s="13" t="str">
        <f>VLOOKUP(A556,WN!$A$2:$C$2001,3,false)</f>
        <v>CUST3521</v>
      </c>
      <c r="C556" s="14">
        <f>VLOOKUP(A556,WN!$A$2:$F$2001,2,false)</f>
        <v>45418</v>
      </c>
      <c r="D556" s="13">
        <f>SUMIFS(WN!$F$2:$F$2001,WN!$A$2:$A$2001,A556)</f>
        <v>52.5</v>
      </c>
      <c r="E556" s="13">
        <f t="shared" si="1"/>
        <v>40</v>
      </c>
      <c r="F556" s="13" t="str">
        <f>VLOOKUP(B556,'Overall Analysis'!$A$3:$I$160,9,false)</f>
        <v>Basic Customer</v>
      </c>
      <c r="G556" s="13"/>
      <c r="H556" s="13"/>
      <c r="I556" s="13"/>
      <c r="J556" s="13"/>
      <c r="K556" s="13"/>
      <c r="L556" s="13"/>
      <c r="M556" s="13"/>
      <c r="N556" s="13"/>
      <c r="O556" s="13"/>
      <c r="P556" s="13"/>
      <c r="Q556" s="13"/>
      <c r="R556" s="13"/>
      <c r="S556" s="13"/>
      <c r="T556" s="13"/>
      <c r="U556" s="13"/>
      <c r="V556" s="13"/>
      <c r="W556" s="13"/>
      <c r="X556" s="13"/>
      <c r="Y556" s="13"/>
      <c r="Z556" s="13"/>
    </row>
    <row r="557">
      <c r="A557" s="13" t="str">
        <f>IFERROR(__xludf.DUMMYFUNCTION("""COMPUTED_VALUE"""),"ORDER1445")</f>
        <v>ORDER1445</v>
      </c>
      <c r="B557" s="13" t="str">
        <f>VLOOKUP(A557,WN!$A$2:$C$2001,3,false)</f>
        <v>CUST4470</v>
      </c>
      <c r="C557" s="14">
        <f>VLOOKUP(A557,WN!$A$2:$F$2001,2,false)</f>
        <v>45418</v>
      </c>
      <c r="D557" s="13">
        <f>SUMIFS(WN!$F$2:$F$2001,WN!$A$2:$A$2001,A557)</f>
        <v>310</v>
      </c>
      <c r="E557" s="13">
        <f t="shared" si="1"/>
        <v>40</v>
      </c>
      <c r="F557" s="13" t="str">
        <f>VLOOKUP(B557,'Overall Analysis'!$A$3:$I$160,9,false)</f>
        <v>Basic Customer</v>
      </c>
      <c r="G557" s="13"/>
      <c r="H557" s="13"/>
      <c r="I557" s="13"/>
      <c r="J557" s="13"/>
      <c r="K557" s="13"/>
      <c r="L557" s="13"/>
      <c r="M557" s="13"/>
      <c r="N557" s="13"/>
      <c r="O557" s="13"/>
      <c r="P557" s="13"/>
      <c r="Q557" s="13"/>
      <c r="R557" s="13"/>
      <c r="S557" s="13"/>
      <c r="T557" s="13"/>
      <c r="U557" s="13"/>
      <c r="V557" s="13"/>
      <c r="W557" s="13"/>
      <c r="X557" s="13"/>
      <c r="Y557" s="13"/>
      <c r="Z557" s="13"/>
    </row>
    <row r="558">
      <c r="A558" s="13" t="str">
        <f>IFERROR(__xludf.DUMMYFUNCTION("""COMPUTED_VALUE"""),"ORDER1444")</f>
        <v>ORDER1444</v>
      </c>
      <c r="B558" s="13" t="str">
        <f>VLOOKUP(A558,WN!$A$2:$C$2001,3,false)</f>
        <v>CUST3213</v>
      </c>
      <c r="C558" s="14">
        <f>VLOOKUP(A558,WN!$A$2:$F$2001,2,false)</f>
        <v>45418</v>
      </c>
      <c r="D558" s="13">
        <f>SUMIFS(WN!$F$2:$F$2001,WN!$A$2:$A$2001,A558)</f>
        <v>97.5</v>
      </c>
      <c r="E558" s="13">
        <f t="shared" si="1"/>
        <v>40</v>
      </c>
      <c r="F558" s="13" t="str">
        <f>VLOOKUP(B558,'Overall Analysis'!$A$3:$I$160,9,false)</f>
        <v>Basic Customer</v>
      </c>
      <c r="G558" s="13"/>
      <c r="H558" s="13"/>
      <c r="I558" s="13"/>
      <c r="J558" s="13"/>
      <c r="K558" s="13"/>
      <c r="L558" s="13"/>
      <c r="M558" s="13"/>
      <c r="N558" s="13"/>
      <c r="O558" s="13"/>
      <c r="P558" s="13"/>
      <c r="Q558" s="13"/>
      <c r="R558" s="13"/>
      <c r="S558" s="13"/>
      <c r="T558" s="13"/>
      <c r="U558" s="13"/>
      <c r="V558" s="13"/>
      <c r="W558" s="13"/>
      <c r="X558" s="13"/>
      <c r="Y558" s="13"/>
      <c r="Z558" s="13"/>
    </row>
    <row r="559">
      <c r="A559" s="13" t="str">
        <f>IFERROR(__xludf.DUMMYFUNCTION("""COMPUTED_VALUE"""),"ORDER1443")</f>
        <v>ORDER1443</v>
      </c>
      <c r="B559" s="13" t="str">
        <f>VLOOKUP(A559,WN!$A$2:$C$2001,3,false)</f>
        <v>CUST2625</v>
      </c>
      <c r="C559" s="14">
        <f>VLOOKUP(A559,WN!$A$2:$F$2001,2,false)</f>
        <v>45417</v>
      </c>
      <c r="D559" s="13">
        <f>SUMIFS(WN!$F$2:$F$2001,WN!$A$2:$A$2001,A559)</f>
        <v>165</v>
      </c>
      <c r="E559" s="13">
        <f t="shared" si="1"/>
        <v>41</v>
      </c>
      <c r="F559" s="13" t="str">
        <f>VLOOKUP(B559,'Overall Analysis'!$A$3:$I$160,9,false)</f>
        <v>Basic Customer</v>
      </c>
      <c r="G559" s="13"/>
      <c r="H559" s="13"/>
      <c r="I559" s="13"/>
      <c r="J559" s="13"/>
      <c r="K559" s="13"/>
      <c r="L559" s="13"/>
      <c r="M559" s="13"/>
      <c r="N559" s="13"/>
      <c r="O559" s="13"/>
      <c r="P559" s="13"/>
      <c r="Q559" s="13"/>
      <c r="R559" s="13"/>
      <c r="S559" s="13"/>
      <c r="T559" s="13"/>
      <c r="U559" s="13"/>
      <c r="V559" s="13"/>
      <c r="W559" s="13"/>
      <c r="X559" s="13"/>
      <c r="Y559" s="13"/>
      <c r="Z559" s="13"/>
    </row>
    <row r="560">
      <c r="A560" s="13" t="str">
        <f>IFERROR(__xludf.DUMMYFUNCTION("""COMPUTED_VALUE"""),"ORDER1442")</f>
        <v>ORDER1442</v>
      </c>
      <c r="B560" s="13" t="str">
        <f>VLOOKUP(A560,WN!$A$2:$C$2001,3,false)</f>
        <v>CUST2658</v>
      </c>
      <c r="C560" s="14">
        <f>VLOOKUP(A560,WN!$A$2:$F$2001,2,false)</f>
        <v>45417</v>
      </c>
      <c r="D560" s="13">
        <f>SUMIFS(WN!$F$2:$F$2001,WN!$A$2:$A$2001,A560)</f>
        <v>90</v>
      </c>
      <c r="E560" s="13">
        <f t="shared" si="1"/>
        <v>41</v>
      </c>
      <c r="F560" s="13" t="str">
        <f>VLOOKUP(B560,'Overall Analysis'!$A$3:$I$160,9,false)</f>
        <v>Basic Customer</v>
      </c>
      <c r="G560" s="13"/>
      <c r="H560" s="13"/>
      <c r="I560" s="13"/>
      <c r="J560" s="13"/>
      <c r="K560" s="13"/>
      <c r="L560" s="13"/>
      <c r="M560" s="13"/>
      <c r="N560" s="13"/>
      <c r="O560" s="13"/>
      <c r="P560" s="13"/>
      <c r="Q560" s="13"/>
      <c r="R560" s="13"/>
      <c r="S560" s="13"/>
      <c r="T560" s="13"/>
      <c r="U560" s="13"/>
      <c r="V560" s="13"/>
      <c r="W560" s="13"/>
      <c r="X560" s="13"/>
      <c r="Y560" s="13"/>
      <c r="Z560" s="13"/>
    </row>
    <row r="561">
      <c r="A561" s="13" t="str">
        <f>IFERROR(__xludf.DUMMYFUNCTION("""COMPUTED_VALUE"""),"ORDER1441")</f>
        <v>ORDER1441</v>
      </c>
      <c r="B561" s="13" t="str">
        <f>VLOOKUP(A561,WN!$A$2:$C$2001,3,false)</f>
        <v>CUST4470</v>
      </c>
      <c r="C561" s="14">
        <f>VLOOKUP(A561,WN!$A$2:$F$2001,2,false)</f>
        <v>45417</v>
      </c>
      <c r="D561" s="13">
        <f>SUMIFS(WN!$F$2:$F$2001,WN!$A$2:$A$2001,A561)</f>
        <v>140</v>
      </c>
      <c r="E561" s="13">
        <f t="shared" si="1"/>
        <v>41</v>
      </c>
      <c r="F561" s="13" t="str">
        <f>VLOOKUP(B561,'Overall Analysis'!$A$3:$I$160,9,false)</f>
        <v>Basic Customer</v>
      </c>
      <c r="G561" s="13"/>
      <c r="H561" s="13"/>
      <c r="I561" s="13"/>
      <c r="J561" s="13"/>
      <c r="K561" s="13"/>
      <c r="L561" s="13"/>
      <c r="M561" s="13"/>
      <c r="N561" s="13"/>
      <c r="O561" s="13"/>
      <c r="P561" s="13"/>
      <c r="Q561" s="13"/>
      <c r="R561" s="13"/>
      <c r="S561" s="13"/>
      <c r="T561" s="13"/>
      <c r="U561" s="13"/>
      <c r="V561" s="13"/>
      <c r="W561" s="13"/>
      <c r="X561" s="13"/>
      <c r="Y561" s="13"/>
      <c r="Z561" s="13"/>
    </row>
    <row r="562">
      <c r="A562" s="13" t="str">
        <f>IFERROR(__xludf.DUMMYFUNCTION("""COMPUTED_VALUE"""),"ORDER1440")</f>
        <v>ORDER1440</v>
      </c>
      <c r="B562" s="13" t="str">
        <f>VLOOKUP(A562,WN!$A$2:$C$2001,3,false)</f>
        <v>CUST4470</v>
      </c>
      <c r="C562" s="14">
        <f>VLOOKUP(A562,WN!$A$2:$F$2001,2,false)</f>
        <v>45417</v>
      </c>
      <c r="D562" s="13">
        <f>SUMIFS(WN!$F$2:$F$2001,WN!$A$2:$A$2001,A562)</f>
        <v>140</v>
      </c>
      <c r="E562" s="13">
        <f t="shared" si="1"/>
        <v>41</v>
      </c>
      <c r="F562" s="13" t="str">
        <f>VLOOKUP(B562,'Overall Analysis'!$A$3:$I$160,9,false)</f>
        <v>Basic Customer</v>
      </c>
      <c r="G562" s="13"/>
      <c r="H562" s="13"/>
      <c r="I562" s="13"/>
      <c r="J562" s="13"/>
      <c r="K562" s="13"/>
      <c r="L562" s="13"/>
      <c r="M562" s="13"/>
      <c r="N562" s="13"/>
      <c r="O562" s="13"/>
      <c r="P562" s="13"/>
      <c r="Q562" s="13"/>
      <c r="R562" s="13"/>
      <c r="S562" s="13"/>
      <c r="T562" s="13"/>
      <c r="U562" s="13"/>
      <c r="V562" s="13"/>
      <c r="W562" s="13"/>
      <c r="X562" s="13"/>
      <c r="Y562" s="13"/>
      <c r="Z562" s="13"/>
    </row>
    <row r="563">
      <c r="A563" s="13" t="str">
        <f>IFERROR(__xludf.DUMMYFUNCTION("""COMPUTED_VALUE"""),"ORDER1439")</f>
        <v>ORDER1439</v>
      </c>
      <c r="B563" s="13" t="str">
        <f>VLOOKUP(A563,WN!$A$2:$C$2001,3,false)</f>
        <v>CUST6860</v>
      </c>
      <c r="C563" s="14">
        <f>VLOOKUP(A563,WN!$A$2:$F$2001,2,false)</f>
        <v>45417</v>
      </c>
      <c r="D563" s="13">
        <f>SUMIFS(WN!$F$2:$F$2001,WN!$A$2:$A$2001,A563)</f>
        <v>70</v>
      </c>
      <c r="E563" s="13">
        <f t="shared" si="1"/>
        <v>41</v>
      </c>
      <c r="F563" s="13" t="str">
        <f>VLOOKUP(B563,'Overall Analysis'!$A$3:$I$160,9,false)</f>
        <v>Basic Customer</v>
      </c>
      <c r="G563" s="13"/>
      <c r="H563" s="13"/>
      <c r="I563" s="13"/>
      <c r="J563" s="13"/>
      <c r="K563" s="13"/>
      <c r="L563" s="13"/>
      <c r="M563" s="13"/>
      <c r="N563" s="13"/>
      <c r="O563" s="13"/>
      <c r="P563" s="13"/>
      <c r="Q563" s="13"/>
      <c r="R563" s="13"/>
      <c r="S563" s="13"/>
      <c r="T563" s="13"/>
      <c r="U563" s="13"/>
      <c r="V563" s="13"/>
      <c r="W563" s="13"/>
      <c r="X563" s="13"/>
      <c r="Y563" s="13"/>
      <c r="Z563" s="13"/>
    </row>
    <row r="564">
      <c r="A564" s="13" t="str">
        <f>IFERROR(__xludf.DUMMYFUNCTION("""COMPUTED_VALUE"""),"ORDER1438")</f>
        <v>ORDER1438</v>
      </c>
      <c r="B564" s="13" t="str">
        <f>VLOOKUP(A564,WN!$A$2:$C$2001,3,false)</f>
        <v>CUST9482</v>
      </c>
      <c r="C564" s="14">
        <f>VLOOKUP(A564,WN!$A$2:$F$2001,2,false)</f>
        <v>45417</v>
      </c>
      <c r="D564" s="13">
        <f>SUMIFS(WN!$F$2:$F$2001,WN!$A$2:$A$2001,A564)</f>
        <v>200</v>
      </c>
      <c r="E564" s="13">
        <f t="shared" si="1"/>
        <v>41</v>
      </c>
      <c r="F564" s="13" t="str">
        <f>VLOOKUP(B564,'Overall Analysis'!$A$3:$I$160,9,false)</f>
        <v>Basic Customer</v>
      </c>
      <c r="G564" s="13"/>
      <c r="H564" s="13"/>
      <c r="I564" s="13"/>
      <c r="J564" s="13"/>
      <c r="K564" s="13"/>
      <c r="L564" s="13"/>
      <c r="M564" s="13"/>
      <c r="N564" s="13"/>
      <c r="O564" s="13"/>
      <c r="P564" s="13"/>
      <c r="Q564" s="13"/>
      <c r="R564" s="13"/>
      <c r="S564" s="13"/>
      <c r="T564" s="13"/>
      <c r="U564" s="13"/>
      <c r="V564" s="13"/>
      <c r="W564" s="13"/>
      <c r="X564" s="13"/>
      <c r="Y564" s="13"/>
      <c r="Z564" s="13"/>
    </row>
    <row r="565">
      <c r="A565" s="13" t="str">
        <f>IFERROR(__xludf.DUMMYFUNCTION("""COMPUTED_VALUE"""),"ORDER1437")</f>
        <v>ORDER1437</v>
      </c>
      <c r="B565" s="13" t="str">
        <f>VLOOKUP(A565,WN!$A$2:$C$2001,3,false)</f>
        <v>CUST3267</v>
      </c>
      <c r="C565" s="14">
        <f>VLOOKUP(A565,WN!$A$2:$F$2001,2,false)</f>
        <v>45417</v>
      </c>
      <c r="D565" s="13">
        <f>SUMIFS(WN!$F$2:$F$2001,WN!$A$2:$A$2001,A565)</f>
        <v>40</v>
      </c>
      <c r="E565" s="13">
        <f t="shared" si="1"/>
        <v>41</v>
      </c>
      <c r="F565" s="13" t="str">
        <f>VLOOKUP(B565,'Overall Analysis'!$A$3:$I$160,9,false)</f>
        <v>Basic Customer</v>
      </c>
      <c r="G565" s="13"/>
      <c r="H565" s="13"/>
      <c r="I565" s="13"/>
      <c r="J565" s="13"/>
      <c r="K565" s="13"/>
      <c r="L565" s="13"/>
      <c r="M565" s="13"/>
      <c r="N565" s="13"/>
      <c r="O565" s="13"/>
      <c r="P565" s="13"/>
      <c r="Q565" s="13"/>
      <c r="R565" s="13"/>
      <c r="S565" s="13"/>
      <c r="T565" s="13"/>
      <c r="U565" s="13"/>
      <c r="V565" s="13"/>
      <c r="W565" s="13"/>
      <c r="X565" s="13"/>
      <c r="Y565" s="13"/>
      <c r="Z565" s="13"/>
    </row>
    <row r="566">
      <c r="A566" s="13" t="str">
        <f>IFERROR(__xludf.DUMMYFUNCTION("""COMPUTED_VALUE"""),"ORDER1436")</f>
        <v>ORDER1436</v>
      </c>
      <c r="B566" s="13" t="str">
        <f>VLOOKUP(A566,WN!$A$2:$C$2001,3,false)</f>
        <v>CUST3153</v>
      </c>
      <c r="C566" s="14">
        <f>VLOOKUP(A566,WN!$A$2:$F$2001,2,false)</f>
        <v>45417</v>
      </c>
      <c r="D566" s="13">
        <f>SUMIFS(WN!$F$2:$F$2001,WN!$A$2:$A$2001,A566)</f>
        <v>52.5</v>
      </c>
      <c r="E566" s="13">
        <f t="shared" si="1"/>
        <v>41</v>
      </c>
      <c r="F566" s="13" t="str">
        <f>VLOOKUP(B566,'Overall Analysis'!$A$3:$I$160,9,false)</f>
        <v>Basic Customer</v>
      </c>
      <c r="G566" s="13"/>
      <c r="H566" s="13"/>
      <c r="I566" s="13"/>
      <c r="J566" s="13"/>
      <c r="K566" s="13"/>
      <c r="L566" s="13"/>
      <c r="M566" s="13"/>
      <c r="N566" s="13"/>
      <c r="O566" s="13"/>
      <c r="P566" s="13"/>
      <c r="Q566" s="13"/>
      <c r="R566" s="13"/>
      <c r="S566" s="13"/>
      <c r="T566" s="13"/>
      <c r="U566" s="13"/>
      <c r="V566" s="13"/>
      <c r="W566" s="13"/>
      <c r="X566" s="13"/>
      <c r="Y566" s="13"/>
      <c r="Z566" s="13"/>
    </row>
    <row r="567">
      <c r="A567" s="13" t="str">
        <f>IFERROR(__xludf.DUMMYFUNCTION("""COMPUTED_VALUE"""),"ORDER1435")</f>
        <v>ORDER1435</v>
      </c>
      <c r="B567" s="13" t="str">
        <f>VLOOKUP(A567,WN!$A$2:$C$2001,3,false)</f>
        <v>CUST6201</v>
      </c>
      <c r="C567" s="14">
        <f>VLOOKUP(A567,WN!$A$2:$F$2001,2,false)</f>
        <v>45417</v>
      </c>
      <c r="D567" s="13">
        <f>SUMIFS(WN!$F$2:$F$2001,WN!$A$2:$A$2001,A567)</f>
        <v>185</v>
      </c>
      <c r="E567" s="13">
        <f t="shared" si="1"/>
        <v>41</v>
      </c>
      <c r="F567" s="13" t="str">
        <f>VLOOKUP(B567,'Overall Analysis'!$A$3:$I$160,9,false)</f>
        <v>Basic Customer</v>
      </c>
      <c r="G567" s="13"/>
      <c r="H567" s="13"/>
      <c r="I567" s="13"/>
      <c r="J567" s="13"/>
      <c r="K567" s="13"/>
      <c r="L567" s="13"/>
      <c r="M567" s="13"/>
      <c r="N567" s="13"/>
      <c r="O567" s="13"/>
      <c r="P567" s="13"/>
      <c r="Q567" s="13"/>
      <c r="R567" s="13"/>
      <c r="S567" s="13"/>
      <c r="T567" s="13"/>
      <c r="U567" s="13"/>
      <c r="V567" s="13"/>
      <c r="W567" s="13"/>
      <c r="X567" s="13"/>
      <c r="Y567" s="13"/>
      <c r="Z567" s="13"/>
    </row>
    <row r="568">
      <c r="A568" s="13" t="str">
        <f>IFERROR(__xludf.DUMMYFUNCTION("""COMPUTED_VALUE"""),"ORDER1434")</f>
        <v>ORDER1434</v>
      </c>
      <c r="B568" s="13" t="str">
        <f>VLOOKUP(A568,WN!$A$2:$C$2001,3,false)</f>
        <v>CUST5067</v>
      </c>
      <c r="C568" s="14">
        <f>VLOOKUP(A568,WN!$A$2:$F$2001,2,false)</f>
        <v>45417</v>
      </c>
      <c r="D568" s="13">
        <f>SUMIFS(WN!$F$2:$F$2001,WN!$A$2:$A$2001,A568)</f>
        <v>97.5</v>
      </c>
      <c r="E568" s="13">
        <f t="shared" si="1"/>
        <v>41</v>
      </c>
      <c r="F568" s="13" t="str">
        <f>VLOOKUP(B568,'Overall Analysis'!$A$3:$I$160,9,false)</f>
        <v>Basic Customer</v>
      </c>
      <c r="G568" s="13"/>
      <c r="H568" s="13"/>
      <c r="I568" s="13"/>
      <c r="J568" s="13"/>
      <c r="K568" s="13"/>
      <c r="L568" s="13"/>
      <c r="M568" s="13"/>
      <c r="N568" s="13"/>
      <c r="O568" s="13"/>
      <c r="P568" s="13"/>
      <c r="Q568" s="13"/>
      <c r="R568" s="13"/>
      <c r="S568" s="13"/>
      <c r="T568" s="13"/>
      <c r="U568" s="13"/>
      <c r="V568" s="13"/>
      <c r="W568" s="13"/>
      <c r="X568" s="13"/>
      <c r="Y568" s="13"/>
      <c r="Z568" s="13"/>
    </row>
    <row r="569">
      <c r="A569" s="13" t="str">
        <f>IFERROR(__xludf.DUMMYFUNCTION("""COMPUTED_VALUE"""),"ORDER1433")</f>
        <v>ORDER1433</v>
      </c>
      <c r="B569" s="13" t="str">
        <f>VLOOKUP(A569,WN!$A$2:$C$2001,3,false)</f>
        <v>CUST8317</v>
      </c>
      <c r="C569" s="14">
        <f>VLOOKUP(A569,WN!$A$2:$F$2001,2,false)</f>
        <v>45417</v>
      </c>
      <c r="D569" s="13">
        <f>SUMIFS(WN!$F$2:$F$2001,WN!$A$2:$A$2001,A569)</f>
        <v>105</v>
      </c>
      <c r="E569" s="13">
        <f t="shared" si="1"/>
        <v>41</v>
      </c>
      <c r="F569" s="13" t="str">
        <f>VLOOKUP(B569,'Overall Analysis'!$A$3:$I$160,9,false)</f>
        <v>Basic Customer</v>
      </c>
      <c r="G569" s="13"/>
      <c r="H569" s="13"/>
      <c r="I569" s="13"/>
      <c r="J569" s="13"/>
      <c r="K569" s="13"/>
      <c r="L569" s="13"/>
      <c r="M569" s="13"/>
      <c r="N569" s="13"/>
      <c r="O569" s="13"/>
      <c r="P569" s="13"/>
      <c r="Q569" s="13"/>
      <c r="R569" s="13"/>
      <c r="S569" s="13"/>
      <c r="T569" s="13"/>
      <c r="U569" s="13"/>
      <c r="V569" s="13"/>
      <c r="W569" s="13"/>
      <c r="X569" s="13"/>
      <c r="Y569" s="13"/>
      <c r="Z569" s="13"/>
    </row>
    <row r="570">
      <c r="A570" s="13" t="str">
        <f>IFERROR(__xludf.DUMMYFUNCTION("""COMPUTED_VALUE"""),"ORDER1432")</f>
        <v>ORDER1432</v>
      </c>
      <c r="B570" s="13" t="str">
        <f>VLOOKUP(A570,WN!$A$2:$C$2001,3,false)</f>
        <v>CUST4485</v>
      </c>
      <c r="C570" s="14">
        <f>VLOOKUP(A570,WN!$A$2:$F$2001,2,false)</f>
        <v>45417</v>
      </c>
      <c r="D570" s="13">
        <f>SUMIFS(WN!$F$2:$F$2001,WN!$A$2:$A$2001,A570)</f>
        <v>70</v>
      </c>
      <c r="E570" s="13">
        <f t="shared" si="1"/>
        <v>41</v>
      </c>
      <c r="F570" s="13" t="str">
        <f>VLOOKUP(B570,'Overall Analysis'!$A$3:$I$160,9,false)</f>
        <v>Basic Customer</v>
      </c>
      <c r="G570" s="13"/>
      <c r="H570" s="13"/>
      <c r="I570" s="13"/>
      <c r="J570" s="13"/>
      <c r="K570" s="13"/>
      <c r="L570" s="13"/>
      <c r="M570" s="13"/>
      <c r="N570" s="13"/>
      <c r="O570" s="13"/>
      <c r="P570" s="13"/>
      <c r="Q570" s="13"/>
      <c r="R570" s="13"/>
      <c r="S570" s="13"/>
      <c r="T570" s="13"/>
      <c r="U570" s="13"/>
      <c r="V570" s="13"/>
      <c r="W570" s="13"/>
      <c r="X570" s="13"/>
      <c r="Y570" s="13"/>
      <c r="Z570" s="13"/>
    </row>
    <row r="571">
      <c r="A571" s="13" t="str">
        <f>IFERROR(__xludf.DUMMYFUNCTION("""COMPUTED_VALUE"""),"ORDER1431")</f>
        <v>ORDER1431</v>
      </c>
      <c r="B571" s="13" t="str">
        <f>VLOOKUP(A571,WN!$A$2:$C$2001,3,false)</f>
        <v>CUST8244</v>
      </c>
      <c r="C571" s="14">
        <f>VLOOKUP(A571,WN!$A$2:$F$2001,2,false)</f>
        <v>45417</v>
      </c>
      <c r="D571" s="13">
        <f>SUMIFS(WN!$F$2:$F$2001,WN!$A$2:$A$2001,A571)</f>
        <v>140</v>
      </c>
      <c r="E571" s="13">
        <f t="shared" si="1"/>
        <v>41</v>
      </c>
      <c r="F571" s="13" t="str">
        <f>VLOOKUP(B571,'Overall Analysis'!$A$3:$I$160,9,false)</f>
        <v>Basic Customer</v>
      </c>
      <c r="G571" s="13"/>
      <c r="H571" s="13"/>
      <c r="I571" s="13"/>
      <c r="J571" s="13"/>
      <c r="K571" s="13"/>
      <c r="L571" s="13"/>
      <c r="M571" s="13"/>
      <c r="N571" s="13"/>
      <c r="O571" s="13"/>
      <c r="P571" s="13"/>
      <c r="Q571" s="13"/>
      <c r="R571" s="13"/>
      <c r="S571" s="13"/>
      <c r="T571" s="13"/>
      <c r="U571" s="13"/>
      <c r="V571" s="13"/>
      <c r="W571" s="13"/>
      <c r="X571" s="13"/>
      <c r="Y571" s="13"/>
      <c r="Z571" s="13"/>
    </row>
    <row r="572">
      <c r="A572" s="13" t="str">
        <f>IFERROR(__xludf.DUMMYFUNCTION("""COMPUTED_VALUE"""),"ORDER1430")</f>
        <v>ORDER1430</v>
      </c>
      <c r="B572" s="13" t="str">
        <f>VLOOKUP(A572,WN!$A$2:$C$2001,3,false)</f>
        <v>CUST8622</v>
      </c>
      <c r="C572" s="14">
        <f>VLOOKUP(A572,WN!$A$2:$F$2001,2,false)</f>
        <v>45417</v>
      </c>
      <c r="D572" s="13">
        <f>SUMIFS(WN!$F$2:$F$2001,WN!$A$2:$A$2001,A572)</f>
        <v>80</v>
      </c>
      <c r="E572" s="13">
        <f t="shared" si="1"/>
        <v>41</v>
      </c>
      <c r="F572" s="13" t="str">
        <f>VLOOKUP(B572,'Overall Analysis'!$A$3:$I$160,9,false)</f>
        <v>Basic Customer</v>
      </c>
      <c r="G572" s="13"/>
      <c r="H572" s="13"/>
      <c r="I572" s="13"/>
      <c r="J572" s="13"/>
      <c r="K572" s="13"/>
      <c r="L572" s="13"/>
      <c r="M572" s="13"/>
      <c r="N572" s="13"/>
      <c r="O572" s="13"/>
      <c r="P572" s="13"/>
      <c r="Q572" s="13"/>
      <c r="R572" s="13"/>
      <c r="S572" s="13"/>
      <c r="T572" s="13"/>
      <c r="U572" s="13"/>
      <c r="V572" s="13"/>
      <c r="W572" s="13"/>
      <c r="X572" s="13"/>
      <c r="Y572" s="13"/>
      <c r="Z572" s="13"/>
    </row>
    <row r="573">
      <c r="A573" s="13" t="str">
        <f>IFERROR(__xludf.DUMMYFUNCTION("""COMPUTED_VALUE"""),"ORDER1429")</f>
        <v>ORDER1429</v>
      </c>
      <c r="B573" s="13" t="str">
        <f>VLOOKUP(A573,WN!$A$2:$C$2001,3,false)</f>
        <v>CUST2143</v>
      </c>
      <c r="C573" s="14">
        <f>VLOOKUP(A573,WN!$A$2:$F$2001,2,false)</f>
        <v>45417</v>
      </c>
      <c r="D573" s="13">
        <f>SUMIFS(WN!$F$2:$F$2001,WN!$A$2:$A$2001,A573)</f>
        <v>110</v>
      </c>
      <c r="E573" s="13">
        <f t="shared" si="1"/>
        <v>41</v>
      </c>
      <c r="F573" s="13" t="str">
        <f>VLOOKUP(B573,'Overall Analysis'!$A$3:$I$160,9,false)</f>
        <v>Basic Customer</v>
      </c>
      <c r="G573" s="13"/>
      <c r="H573" s="13"/>
      <c r="I573" s="13"/>
      <c r="J573" s="13"/>
      <c r="K573" s="13"/>
      <c r="L573" s="13"/>
      <c r="M573" s="13"/>
      <c r="N573" s="13"/>
      <c r="O573" s="13"/>
      <c r="P573" s="13"/>
      <c r="Q573" s="13"/>
      <c r="R573" s="13"/>
      <c r="S573" s="13"/>
      <c r="T573" s="13"/>
      <c r="U573" s="13"/>
      <c r="V573" s="13"/>
      <c r="W573" s="13"/>
      <c r="X573" s="13"/>
      <c r="Y573" s="13"/>
      <c r="Z573" s="13"/>
    </row>
    <row r="574">
      <c r="A574" s="13" t="str">
        <f>IFERROR(__xludf.DUMMYFUNCTION("""COMPUTED_VALUE"""),"ORDER1428")</f>
        <v>ORDER1428</v>
      </c>
      <c r="B574" s="13" t="str">
        <f>VLOOKUP(A574,WN!$A$2:$C$2001,3,false)</f>
        <v>CUST6570</v>
      </c>
      <c r="C574" s="14">
        <f>VLOOKUP(A574,WN!$A$2:$F$2001,2,false)</f>
        <v>45417</v>
      </c>
      <c r="D574" s="13">
        <f>SUMIFS(WN!$F$2:$F$2001,WN!$A$2:$A$2001,A574)</f>
        <v>200</v>
      </c>
      <c r="E574" s="13">
        <f t="shared" si="1"/>
        <v>41</v>
      </c>
      <c r="F574" s="13" t="str">
        <f>VLOOKUP(B574,'Overall Analysis'!$A$3:$I$160,9,false)</f>
        <v>Basic Customer</v>
      </c>
      <c r="G574" s="13"/>
      <c r="H574" s="13"/>
      <c r="I574" s="13"/>
      <c r="J574" s="13"/>
      <c r="K574" s="13"/>
      <c r="L574" s="13"/>
      <c r="M574" s="13"/>
      <c r="N574" s="13"/>
      <c r="O574" s="13"/>
      <c r="P574" s="13"/>
      <c r="Q574" s="13"/>
      <c r="R574" s="13"/>
      <c r="S574" s="13"/>
      <c r="T574" s="13"/>
      <c r="U574" s="13"/>
      <c r="V574" s="13"/>
      <c r="W574" s="13"/>
      <c r="X574" s="13"/>
      <c r="Y574" s="13"/>
      <c r="Z574" s="13"/>
    </row>
    <row r="575">
      <c r="A575" s="13" t="str">
        <f>IFERROR(__xludf.DUMMYFUNCTION("""COMPUTED_VALUE"""),"ORDER1427")</f>
        <v>ORDER1427</v>
      </c>
      <c r="B575" s="13" t="str">
        <f>VLOOKUP(A575,WN!$A$2:$C$2001,3,false)</f>
        <v>CUST2188</v>
      </c>
      <c r="C575" s="14">
        <f>VLOOKUP(A575,WN!$A$2:$F$2001,2,false)</f>
        <v>45417</v>
      </c>
      <c r="D575" s="13">
        <f>SUMIFS(WN!$F$2:$F$2001,WN!$A$2:$A$2001,A575)</f>
        <v>40</v>
      </c>
      <c r="E575" s="13">
        <f t="shared" si="1"/>
        <v>41</v>
      </c>
      <c r="F575" s="13" t="str">
        <f>VLOOKUP(B575,'Overall Analysis'!$A$3:$I$160,9,false)</f>
        <v>Platinum Customer</v>
      </c>
      <c r="G575" s="13"/>
      <c r="H575" s="13"/>
      <c r="I575" s="13"/>
      <c r="J575" s="13"/>
      <c r="K575" s="13"/>
      <c r="L575" s="13"/>
      <c r="M575" s="13"/>
      <c r="N575" s="13"/>
      <c r="O575" s="13"/>
      <c r="P575" s="13"/>
      <c r="Q575" s="13"/>
      <c r="R575" s="13"/>
      <c r="S575" s="13"/>
      <c r="T575" s="13"/>
      <c r="U575" s="13"/>
      <c r="V575" s="13"/>
      <c r="W575" s="13"/>
      <c r="X575" s="13"/>
      <c r="Y575" s="13"/>
      <c r="Z575" s="13"/>
    </row>
    <row r="576">
      <c r="A576" s="13" t="str">
        <f>IFERROR(__xludf.DUMMYFUNCTION("""COMPUTED_VALUE"""),"ORDER1426")</f>
        <v>ORDER1426</v>
      </c>
      <c r="B576" s="13" t="str">
        <f>VLOOKUP(A576,WN!$A$2:$C$2001,3,false)</f>
        <v>CUST6549</v>
      </c>
      <c r="C576" s="14">
        <f>VLOOKUP(A576,WN!$A$2:$F$2001,2,false)</f>
        <v>45417</v>
      </c>
      <c r="D576" s="13">
        <f>SUMIFS(WN!$F$2:$F$2001,WN!$A$2:$A$2001,A576)</f>
        <v>52.5</v>
      </c>
      <c r="E576" s="13">
        <f t="shared" si="1"/>
        <v>41</v>
      </c>
      <c r="F576" s="13" t="str">
        <f>VLOOKUP(B576,'Overall Analysis'!$A$3:$I$160,9,false)</f>
        <v>Basic Customer</v>
      </c>
      <c r="G576" s="13"/>
      <c r="H576" s="13"/>
      <c r="I576" s="13"/>
      <c r="J576" s="13"/>
      <c r="K576" s="13"/>
      <c r="L576" s="13"/>
      <c r="M576" s="13"/>
      <c r="N576" s="13"/>
      <c r="O576" s="13"/>
      <c r="P576" s="13"/>
      <c r="Q576" s="13"/>
      <c r="R576" s="13"/>
      <c r="S576" s="13"/>
      <c r="T576" s="13"/>
      <c r="U576" s="13"/>
      <c r="V576" s="13"/>
      <c r="W576" s="13"/>
      <c r="X576" s="13"/>
      <c r="Y576" s="13"/>
      <c r="Z576" s="13"/>
    </row>
    <row r="577">
      <c r="A577" s="13" t="str">
        <f>IFERROR(__xludf.DUMMYFUNCTION("""COMPUTED_VALUE"""),"ORDER1425")</f>
        <v>ORDER1425</v>
      </c>
      <c r="B577" s="13" t="str">
        <f>VLOOKUP(A577,WN!$A$2:$C$2001,3,false)</f>
        <v>CUST2679</v>
      </c>
      <c r="C577" s="14">
        <f>VLOOKUP(A577,WN!$A$2:$F$2001,2,false)</f>
        <v>45417</v>
      </c>
      <c r="D577" s="13">
        <f>SUMIFS(WN!$F$2:$F$2001,WN!$A$2:$A$2001,A577)</f>
        <v>185</v>
      </c>
      <c r="E577" s="13">
        <f t="shared" si="1"/>
        <v>41</v>
      </c>
      <c r="F577" s="13" t="str">
        <f>VLOOKUP(B577,'Overall Analysis'!$A$3:$I$160,9,false)</f>
        <v>Basic Customer</v>
      </c>
      <c r="G577" s="13"/>
      <c r="H577" s="13"/>
      <c r="I577" s="13"/>
      <c r="J577" s="13"/>
      <c r="K577" s="13"/>
      <c r="L577" s="13"/>
      <c r="M577" s="13"/>
      <c r="N577" s="13"/>
      <c r="O577" s="13"/>
      <c r="P577" s="13"/>
      <c r="Q577" s="13"/>
      <c r="R577" s="13"/>
      <c r="S577" s="13"/>
      <c r="T577" s="13"/>
      <c r="U577" s="13"/>
      <c r="V577" s="13"/>
      <c r="W577" s="13"/>
      <c r="X577" s="13"/>
      <c r="Y577" s="13"/>
      <c r="Z577" s="13"/>
    </row>
    <row r="578">
      <c r="A578" s="13" t="str">
        <f>IFERROR(__xludf.DUMMYFUNCTION("""COMPUTED_VALUE"""),"ORDER1424")</f>
        <v>ORDER1424</v>
      </c>
      <c r="B578" s="13" t="str">
        <f>VLOOKUP(A578,WN!$A$2:$C$2001,3,false)</f>
        <v>CUST6542</v>
      </c>
      <c r="C578" s="14">
        <f>VLOOKUP(A578,WN!$A$2:$F$2001,2,false)</f>
        <v>45416</v>
      </c>
      <c r="D578" s="13">
        <f>SUMIFS(WN!$F$2:$F$2001,WN!$A$2:$A$2001,A578)</f>
        <v>97.5</v>
      </c>
      <c r="E578" s="13">
        <f t="shared" si="1"/>
        <v>42</v>
      </c>
      <c r="F578" s="13" t="str">
        <f>VLOOKUP(B578,'Overall Analysis'!$A$3:$I$160,9,false)</f>
        <v>Basic Customer</v>
      </c>
      <c r="G578" s="13"/>
      <c r="H578" s="13"/>
      <c r="I578" s="13"/>
      <c r="J578" s="13"/>
      <c r="K578" s="13"/>
      <c r="L578" s="13"/>
      <c r="M578" s="13"/>
      <c r="N578" s="13"/>
      <c r="O578" s="13"/>
      <c r="P578" s="13"/>
      <c r="Q578" s="13"/>
      <c r="R578" s="13"/>
      <c r="S578" s="13"/>
      <c r="T578" s="13"/>
      <c r="U578" s="13"/>
      <c r="V578" s="13"/>
      <c r="W578" s="13"/>
      <c r="X578" s="13"/>
      <c r="Y578" s="13"/>
      <c r="Z578" s="13"/>
    </row>
    <row r="579">
      <c r="A579" s="13" t="str">
        <f>IFERROR(__xludf.DUMMYFUNCTION("""COMPUTED_VALUE"""),"ORDER1423")</f>
        <v>ORDER1423</v>
      </c>
      <c r="B579" s="13" t="str">
        <f>VLOOKUP(A579,WN!$A$2:$C$2001,3,false)</f>
        <v>CUST3150</v>
      </c>
      <c r="C579" s="14">
        <f>VLOOKUP(A579,WN!$A$2:$F$2001,2,false)</f>
        <v>45416</v>
      </c>
      <c r="D579" s="13">
        <f>SUMIFS(WN!$F$2:$F$2001,WN!$A$2:$A$2001,A579)</f>
        <v>105</v>
      </c>
      <c r="E579" s="13">
        <f t="shared" si="1"/>
        <v>42</v>
      </c>
      <c r="F579" s="13" t="str">
        <f>VLOOKUP(B579,'Overall Analysis'!$A$3:$I$160,9,false)</f>
        <v>Basic Customer</v>
      </c>
      <c r="G579" s="13"/>
      <c r="H579" s="13"/>
      <c r="I579" s="13"/>
      <c r="J579" s="13"/>
      <c r="K579" s="13"/>
      <c r="L579" s="13"/>
      <c r="M579" s="13"/>
      <c r="N579" s="13"/>
      <c r="O579" s="13"/>
      <c r="P579" s="13"/>
      <c r="Q579" s="13"/>
      <c r="R579" s="13"/>
      <c r="S579" s="13"/>
      <c r="T579" s="13"/>
      <c r="U579" s="13"/>
      <c r="V579" s="13"/>
      <c r="W579" s="13"/>
      <c r="X579" s="13"/>
      <c r="Y579" s="13"/>
      <c r="Z579" s="13"/>
    </row>
    <row r="580">
      <c r="A580" s="13" t="str">
        <f>IFERROR(__xludf.DUMMYFUNCTION("""COMPUTED_VALUE"""),"ORDER1422")</f>
        <v>ORDER1422</v>
      </c>
      <c r="B580" s="13" t="str">
        <f>VLOOKUP(A580,WN!$A$2:$C$2001,3,false)</f>
        <v>CUST3704</v>
      </c>
      <c r="C580" s="14">
        <f>VLOOKUP(A580,WN!$A$2:$F$2001,2,false)</f>
        <v>45416</v>
      </c>
      <c r="D580" s="13">
        <f>SUMIFS(WN!$F$2:$F$2001,WN!$A$2:$A$2001,A580)</f>
        <v>120</v>
      </c>
      <c r="E580" s="13">
        <f t="shared" si="1"/>
        <v>42</v>
      </c>
      <c r="F580" s="13" t="str">
        <f>VLOOKUP(B580,'Overall Analysis'!$A$3:$I$160,9,false)</f>
        <v>Basic Customer</v>
      </c>
      <c r="G580" s="13"/>
      <c r="H580" s="13"/>
      <c r="I580" s="13"/>
      <c r="J580" s="13"/>
      <c r="K580" s="13"/>
      <c r="L580" s="13"/>
      <c r="M580" s="13"/>
      <c r="N580" s="13"/>
      <c r="O580" s="13"/>
      <c r="P580" s="13"/>
      <c r="Q580" s="13"/>
      <c r="R580" s="13"/>
      <c r="S580" s="13"/>
      <c r="T580" s="13"/>
      <c r="U580" s="13"/>
      <c r="V580" s="13"/>
      <c r="W580" s="13"/>
      <c r="X580" s="13"/>
      <c r="Y580" s="13"/>
      <c r="Z580" s="13"/>
    </row>
    <row r="581">
      <c r="A581" s="13" t="str">
        <f>IFERROR(__xludf.DUMMYFUNCTION("""COMPUTED_VALUE"""),"ORDER1421")</f>
        <v>ORDER1421</v>
      </c>
      <c r="B581" s="13" t="str">
        <f>VLOOKUP(A581,WN!$A$2:$C$2001,3,false)</f>
        <v>CUST2832</v>
      </c>
      <c r="C581" s="14">
        <f>VLOOKUP(A581,WN!$A$2:$F$2001,2,false)</f>
        <v>45416</v>
      </c>
      <c r="D581" s="13">
        <f>SUMIFS(WN!$F$2:$F$2001,WN!$A$2:$A$2001,A581)</f>
        <v>230</v>
      </c>
      <c r="E581" s="13">
        <f t="shared" si="1"/>
        <v>42</v>
      </c>
      <c r="F581" s="13" t="str">
        <f>VLOOKUP(B581,'Overall Analysis'!$A$3:$I$160,9,false)</f>
        <v>Basic Customer</v>
      </c>
      <c r="G581" s="13"/>
      <c r="H581" s="13"/>
      <c r="I581" s="13"/>
      <c r="J581" s="13"/>
      <c r="K581" s="13"/>
      <c r="L581" s="13"/>
      <c r="M581" s="13"/>
      <c r="N581" s="13"/>
      <c r="O581" s="13"/>
      <c r="P581" s="13"/>
      <c r="Q581" s="13"/>
      <c r="R581" s="13"/>
      <c r="S581" s="13"/>
      <c r="T581" s="13"/>
      <c r="U581" s="13"/>
      <c r="V581" s="13"/>
      <c r="W581" s="13"/>
      <c r="X581" s="13"/>
      <c r="Y581" s="13"/>
      <c r="Z581" s="13"/>
    </row>
    <row r="582">
      <c r="A582" s="13" t="str">
        <f>IFERROR(__xludf.DUMMYFUNCTION("""COMPUTED_VALUE"""),"ORDER1420")</f>
        <v>ORDER1420</v>
      </c>
      <c r="B582" s="13" t="str">
        <f>VLOOKUP(A582,WN!$A$2:$C$2001,3,false)</f>
        <v>CUST8836</v>
      </c>
      <c r="C582" s="14">
        <f>VLOOKUP(A582,WN!$A$2:$F$2001,2,false)</f>
        <v>45416</v>
      </c>
      <c r="D582" s="13">
        <f>SUMIFS(WN!$F$2:$F$2001,WN!$A$2:$A$2001,A582)</f>
        <v>80</v>
      </c>
      <c r="E582" s="13">
        <f t="shared" si="1"/>
        <v>42</v>
      </c>
      <c r="F582" s="13" t="str">
        <f>VLOOKUP(B582,'Overall Analysis'!$A$3:$I$160,9,false)</f>
        <v>Basic Customer</v>
      </c>
      <c r="G582" s="13"/>
      <c r="H582" s="13"/>
      <c r="I582" s="13"/>
      <c r="J582" s="13"/>
      <c r="K582" s="13"/>
      <c r="L582" s="13"/>
      <c r="M582" s="13"/>
      <c r="N582" s="13"/>
      <c r="O582" s="13"/>
      <c r="P582" s="13"/>
      <c r="Q582" s="13"/>
      <c r="R582" s="13"/>
      <c r="S582" s="13"/>
      <c r="T582" s="13"/>
      <c r="U582" s="13"/>
      <c r="V582" s="13"/>
      <c r="W582" s="13"/>
      <c r="X582" s="13"/>
      <c r="Y582" s="13"/>
      <c r="Z582" s="13"/>
    </row>
    <row r="583">
      <c r="A583" s="13" t="str">
        <f>IFERROR(__xludf.DUMMYFUNCTION("""COMPUTED_VALUE"""),"ORDER1419")</f>
        <v>ORDER1419</v>
      </c>
      <c r="B583" s="13" t="str">
        <f>VLOOKUP(A583,WN!$A$2:$C$2001,3,false)</f>
        <v>CUST4759</v>
      </c>
      <c r="C583" s="14">
        <f>VLOOKUP(A583,WN!$A$2:$F$2001,2,false)</f>
        <v>45416</v>
      </c>
      <c r="D583" s="13">
        <f>SUMIFS(WN!$F$2:$F$2001,WN!$A$2:$A$2001,A583)</f>
        <v>70</v>
      </c>
      <c r="E583" s="13">
        <f t="shared" si="1"/>
        <v>42</v>
      </c>
      <c r="F583" s="13" t="str">
        <f>VLOOKUP(B583,'Overall Analysis'!$A$3:$I$160,9,false)</f>
        <v>Platinum Customer</v>
      </c>
      <c r="G583" s="13"/>
      <c r="H583" s="13"/>
      <c r="I583" s="13"/>
      <c r="J583" s="13"/>
      <c r="K583" s="13"/>
      <c r="L583" s="13"/>
      <c r="M583" s="13"/>
      <c r="N583" s="13"/>
      <c r="O583" s="13"/>
      <c r="P583" s="13"/>
      <c r="Q583" s="13"/>
      <c r="R583" s="13"/>
      <c r="S583" s="13"/>
      <c r="T583" s="13"/>
      <c r="U583" s="13"/>
      <c r="V583" s="13"/>
      <c r="W583" s="13"/>
      <c r="X583" s="13"/>
      <c r="Y583" s="13"/>
      <c r="Z583" s="13"/>
    </row>
    <row r="584">
      <c r="A584" s="13" t="str">
        <f>IFERROR(__xludf.DUMMYFUNCTION("""COMPUTED_VALUE"""),"ORDER1418")</f>
        <v>ORDER1418</v>
      </c>
      <c r="B584" s="13" t="str">
        <f>VLOOKUP(A584,WN!$A$2:$C$2001,3,false)</f>
        <v>CUST9064</v>
      </c>
      <c r="C584" s="14">
        <f>VLOOKUP(A584,WN!$A$2:$F$2001,2,false)</f>
        <v>45416</v>
      </c>
      <c r="D584" s="13">
        <f>SUMIFS(WN!$F$2:$F$2001,WN!$A$2:$A$2001,A584)</f>
        <v>200</v>
      </c>
      <c r="E584" s="13">
        <f t="shared" si="1"/>
        <v>42</v>
      </c>
      <c r="F584" s="13" t="str">
        <f>VLOOKUP(B584,'Overall Analysis'!$A$3:$I$160,9,false)</f>
        <v>Basic Customer</v>
      </c>
      <c r="G584" s="13"/>
      <c r="H584" s="13"/>
      <c r="I584" s="13"/>
      <c r="J584" s="13"/>
      <c r="K584" s="13"/>
      <c r="L584" s="13"/>
      <c r="M584" s="13"/>
      <c r="N584" s="13"/>
      <c r="O584" s="13"/>
      <c r="P584" s="13"/>
      <c r="Q584" s="13"/>
      <c r="R584" s="13"/>
      <c r="S584" s="13"/>
      <c r="T584" s="13"/>
      <c r="U584" s="13"/>
      <c r="V584" s="13"/>
      <c r="W584" s="13"/>
      <c r="X584" s="13"/>
      <c r="Y584" s="13"/>
      <c r="Z584" s="13"/>
    </row>
    <row r="585">
      <c r="A585" s="13" t="str">
        <f>IFERROR(__xludf.DUMMYFUNCTION("""COMPUTED_VALUE"""),"ORDER1417")</f>
        <v>ORDER1417</v>
      </c>
      <c r="B585" s="13" t="str">
        <f>VLOOKUP(A585,WN!$A$2:$C$2001,3,false)</f>
        <v>CUST1520</v>
      </c>
      <c r="C585" s="14">
        <f>VLOOKUP(A585,WN!$A$2:$F$2001,2,false)</f>
        <v>45416</v>
      </c>
      <c r="D585" s="13">
        <f>SUMIFS(WN!$F$2:$F$2001,WN!$A$2:$A$2001,A585)</f>
        <v>40</v>
      </c>
      <c r="E585" s="13">
        <f t="shared" si="1"/>
        <v>42</v>
      </c>
      <c r="F585" s="13" t="str">
        <f>VLOOKUP(B585,'Overall Analysis'!$A$3:$I$160,9,false)</f>
        <v>Basic Customer</v>
      </c>
      <c r="G585" s="13"/>
      <c r="H585" s="13"/>
      <c r="I585" s="13"/>
      <c r="J585" s="13"/>
      <c r="K585" s="13"/>
      <c r="L585" s="13"/>
      <c r="M585" s="13"/>
      <c r="N585" s="13"/>
      <c r="O585" s="13"/>
      <c r="P585" s="13"/>
      <c r="Q585" s="13"/>
      <c r="R585" s="13"/>
      <c r="S585" s="13"/>
      <c r="T585" s="13"/>
      <c r="U585" s="13"/>
      <c r="V585" s="13"/>
      <c r="W585" s="13"/>
      <c r="X585" s="13"/>
      <c r="Y585" s="13"/>
      <c r="Z585" s="13"/>
    </row>
    <row r="586">
      <c r="A586" s="13" t="str">
        <f>IFERROR(__xludf.DUMMYFUNCTION("""COMPUTED_VALUE"""),"ORDER1416")</f>
        <v>ORDER1416</v>
      </c>
      <c r="B586" s="13" t="str">
        <f>VLOOKUP(A586,WN!$A$2:$C$2001,3,false)</f>
        <v>CUST7862</v>
      </c>
      <c r="C586" s="14">
        <f>VLOOKUP(A586,WN!$A$2:$F$2001,2,false)</f>
        <v>45416</v>
      </c>
      <c r="D586" s="13">
        <f>SUMIFS(WN!$F$2:$F$2001,WN!$A$2:$A$2001,A586)</f>
        <v>92.5</v>
      </c>
      <c r="E586" s="13">
        <f t="shared" si="1"/>
        <v>42</v>
      </c>
      <c r="F586" s="13" t="str">
        <f>VLOOKUP(B586,'Overall Analysis'!$A$3:$I$160,9,false)</f>
        <v>Basic Customer</v>
      </c>
      <c r="G586" s="13"/>
      <c r="H586" s="13"/>
      <c r="I586" s="13"/>
      <c r="J586" s="13"/>
      <c r="K586" s="13"/>
      <c r="L586" s="13"/>
      <c r="M586" s="13"/>
      <c r="N586" s="13"/>
      <c r="O586" s="13"/>
      <c r="P586" s="13"/>
      <c r="Q586" s="13"/>
      <c r="R586" s="13"/>
      <c r="S586" s="13"/>
      <c r="T586" s="13"/>
      <c r="U586" s="13"/>
      <c r="V586" s="13"/>
      <c r="W586" s="13"/>
      <c r="X586" s="13"/>
      <c r="Y586" s="13"/>
      <c r="Z586" s="13"/>
    </row>
    <row r="587">
      <c r="A587" s="13" t="str">
        <f>IFERROR(__xludf.DUMMYFUNCTION("""COMPUTED_VALUE"""),"ORDER1415")</f>
        <v>ORDER1415</v>
      </c>
      <c r="B587" s="13" t="str">
        <f>VLOOKUP(A587,WN!$A$2:$C$2001,3,false)</f>
        <v>CUST2679</v>
      </c>
      <c r="C587" s="14">
        <f>VLOOKUP(A587,WN!$A$2:$F$2001,2,false)</f>
        <v>45416</v>
      </c>
      <c r="D587" s="13">
        <f>SUMIFS(WN!$F$2:$F$2001,WN!$A$2:$A$2001,A587)</f>
        <v>310</v>
      </c>
      <c r="E587" s="13">
        <f t="shared" si="1"/>
        <v>42</v>
      </c>
      <c r="F587" s="13" t="str">
        <f>VLOOKUP(B587,'Overall Analysis'!$A$3:$I$160,9,false)</f>
        <v>Basic Customer</v>
      </c>
      <c r="G587" s="13"/>
      <c r="H587" s="13"/>
      <c r="I587" s="13"/>
      <c r="J587" s="13"/>
      <c r="K587" s="13"/>
      <c r="L587" s="13"/>
      <c r="M587" s="13"/>
      <c r="N587" s="13"/>
      <c r="O587" s="13"/>
      <c r="P587" s="13"/>
      <c r="Q587" s="13"/>
      <c r="R587" s="13"/>
      <c r="S587" s="13"/>
      <c r="T587" s="13"/>
      <c r="U587" s="13"/>
      <c r="V587" s="13"/>
      <c r="W587" s="13"/>
      <c r="X587" s="13"/>
      <c r="Y587" s="13"/>
      <c r="Z587" s="13"/>
    </row>
    <row r="588">
      <c r="A588" s="13" t="str">
        <f>IFERROR(__xludf.DUMMYFUNCTION("""COMPUTED_VALUE"""),"ORDER1414")</f>
        <v>ORDER1414</v>
      </c>
      <c r="B588" s="13" t="str">
        <f>VLOOKUP(A588,WN!$A$2:$C$2001,3,false)</f>
        <v>CUST2970</v>
      </c>
      <c r="C588" s="14">
        <f>VLOOKUP(A588,WN!$A$2:$F$2001,2,false)</f>
        <v>45416</v>
      </c>
      <c r="D588" s="13">
        <f>SUMIFS(WN!$F$2:$F$2001,WN!$A$2:$A$2001,A588)</f>
        <v>172.5</v>
      </c>
      <c r="E588" s="13">
        <f t="shared" si="1"/>
        <v>42</v>
      </c>
      <c r="F588" s="13" t="str">
        <f>VLOOKUP(B588,'Overall Analysis'!$A$3:$I$160,9,false)</f>
        <v>Platinum Customer</v>
      </c>
      <c r="G588" s="13"/>
      <c r="H588" s="13"/>
      <c r="I588" s="13"/>
      <c r="J588" s="13"/>
      <c r="K588" s="13"/>
      <c r="L588" s="13"/>
      <c r="M588" s="13"/>
      <c r="N588" s="13"/>
      <c r="O588" s="13"/>
      <c r="P588" s="13"/>
      <c r="Q588" s="13"/>
      <c r="R588" s="13"/>
      <c r="S588" s="13"/>
      <c r="T588" s="13"/>
      <c r="U588" s="13"/>
      <c r="V588" s="13"/>
      <c r="W588" s="13"/>
      <c r="X588" s="13"/>
      <c r="Y588" s="13"/>
      <c r="Z588" s="13"/>
    </row>
    <row r="589">
      <c r="A589" s="13" t="str">
        <f>IFERROR(__xludf.DUMMYFUNCTION("""COMPUTED_VALUE"""),"ORDER1413")</f>
        <v>ORDER1413</v>
      </c>
      <c r="B589" s="13" t="str">
        <f>VLOOKUP(A589,WN!$A$2:$C$2001,3,false)</f>
        <v>CUST4510</v>
      </c>
      <c r="C589" s="14">
        <f>VLOOKUP(A589,WN!$A$2:$F$2001,2,false)</f>
        <v>45416</v>
      </c>
      <c r="D589" s="13">
        <f>SUMIFS(WN!$F$2:$F$2001,WN!$A$2:$A$2001,A589)</f>
        <v>165</v>
      </c>
      <c r="E589" s="13">
        <f t="shared" si="1"/>
        <v>42</v>
      </c>
      <c r="F589" s="13" t="str">
        <f>VLOOKUP(B589,'Overall Analysis'!$A$3:$I$160,9,false)</f>
        <v>Basic Customer</v>
      </c>
      <c r="G589" s="13"/>
      <c r="H589" s="13"/>
      <c r="I589" s="13"/>
      <c r="J589" s="13"/>
      <c r="K589" s="13"/>
      <c r="L589" s="13"/>
      <c r="M589" s="13"/>
      <c r="N589" s="13"/>
      <c r="O589" s="13"/>
      <c r="P589" s="13"/>
      <c r="Q589" s="13"/>
      <c r="R589" s="13"/>
      <c r="S589" s="13"/>
      <c r="T589" s="13"/>
      <c r="U589" s="13"/>
      <c r="V589" s="13"/>
      <c r="W589" s="13"/>
      <c r="X589" s="13"/>
      <c r="Y589" s="13"/>
      <c r="Z589" s="13"/>
    </row>
    <row r="590">
      <c r="A590" s="13" t="str">
        <f>IFERROR(__xludf.DUMMYFUNCTION("""COMPUTED_VALUE"""),"ORDER1412")</f>
        <v>ORDER1412</v>
      </c>
      <c r="B590" s="13" t="str">
        <f>VLOOKUP(A590,WN!$A$2:$C$2001,3,false)</f>
        <v>CUST1960</v>
      </c>
      <c r="C590" s="14">
        <f>VLOOKUP(A590,WN!$A$2:$F$2001,2,false)</f>
        <v>45416</v>
      </c>
      <c r="D590" s="13">
        <f>SUMIFS(WN!$F$2:$F$2001,WN!$A$2:$A$2001,A590)</f>
        <v>70</v>
      </c>
      <c r="E590" s="13">
        <f t="shared" si="1"/>
        <v>42</v>
      </c>
      <c r="F590" s="13" t="str">
        <f>VLOOKUP(B590,'Overall Analysis'!$A$3:$I$160,9,false)</f>
        <v>Basic Customer</v>
      </c>
      <c r="G590" s="13"/>
      <c r="H590" s="13"/>
      <c r="I590" s="13"/>
      <c r="J590" s="13"/>
      <c r="K590" s="13"/>
      <c r="L590" s="13"/>
      <c r="M590" s="13"/>
      <c r="N590" s="13"/>
      <c r="O590" s="13"/>
      <c r="P590" s="13"/>
      <c r="Q590" s="13"/>
      <c r="R590" s="13"/>
      <c r="S590" s="13"/>
      <c r="T590" s="13"/>
      <c r="U590" s="13"/>
      <c r="V590" s="13"/>
      <c r="W590" s="13"/>
      <c r="X590" s="13"/>
      <c r="Y590" s="13"/>
      <c r="Z590" s="13"/>
    </row>
    <row r="591">
      <c r="A591" s="13" t="str">
        <f>IFERROR(__xludf.DUMMYFUNCTION("""COMPUTED_VALUE"""),"ORDER1411")</f>
        <v>ORDER1411</v>
      </c>
      <c r="B591" s="13" t="str">
        <f>VLOOKUP(A591,WN!$A$2:$C$2001,3,false)</f>
        <v>CUST7862</v>
      </c>
      <c r="C591" s="14">
        <f>VLOOKUP(A591,WN!$A$2:$F$2001,2,false)</f>
        <v>45416</v>
      </c>
      <c r="D591" s="13">
        <f>SUMIFS(WN!$F$2:$F$2001,WN!$A$2:$A$2001,A591)</f>
        <v>140</v>
      </c>
      <c r="E591" s="13">
        <f t="shared" si="1"/>
        <v>42</v>
      </c>
      <c r="F591" s="13" t="str">
        <f>VLOOKUP(B591,'Overall Analysis'!$A$3:$I$160,9,false)</f>
        <v>Basic Customer</v>
      </c>
      <c r="G591" s="13"/>
      <c r="H591" s="13"/>
      <c r="I591" s="13"/>
      <c r="J591" s="13"/>
      <c r="K591" s="13"/>
      <c r="L591" s="13"/>
      <c r="M591" s="13"/>
      <c r="N591" s="13"/>
      <c r="O591" s="13"/>
      <c r="P591" s="13"/>
      <c r="Q591" s="13"/>
      <c r="R591" s="13"/>
      <c r="S591" s="13"/>
      <c r="T591" s="13"/>
      <c r="U591" s="13"/>
      <c r="V591" s="13"/>
      <c r="W591" s="13"/>
      <c r="X591" s="13"/>
      <c r="Y591" s="13"/>
      <c r="Z591" s="13"/>
    </row>
    <row r="592">
      <c r="A592" s="13" t="str">
        <f>IFERROR(__xludf.DUMMYFUNCTION("""COMPUTED_VALUE"""),"ORDER1410")</f>
        <v>ORDER1410</v>
      </c>
      <c r="B592" s="13" t="str">
        <f>VLOOKUP(A592,WN!$A$2:$C$2001,3,false)</f>
        <v>CUST4804</v>
      </c>
      <c r="C592" s="14">
        <f>VLOOKUP(A592,WN!$A$2:$F$2001,2,false)</f>
        <v>45416</v>
      </c>
      <c r="D592" s="13">
        <f>SUMIFS(WN!$F$2:$F$2001,WN!$A$2:$A$2001,A592)</f>
        <v>80</v>
      </c>
      <c r="E592" s="13">
        <f t="shared" si="1"/>
        <v>42</v>
      </c>
      <c r="F592" s="13" t="str">
        <f>VLOOKUP(B592,'Overall Analysis'!$A$3:$I$160,9,false)</f>
        <v>Basic Customer</v>
      </c>
      <c r="G592" s="13"/>
      <c r="H592" s="13"/>
      <c r="I592" s="13"/>
      <c r="J592" s="13"/>
      <c r="K592" s="13"/>
      <c r="L592" s="13"/>
      <c r="M592" s="13"/>
      <c r="N592" s="13"/>
      <c r="O592" s="13"/>
      <c r="P592" s="13"/>
      <c r="Q592" s="13"/>
      <c r="R592" s="13"/>
      <c r="S592" s="13"/>
      <c r="T592" s="13"/>
      <c r="U592" s="13"/>
      <c r="V592" s="13"/>
      <c r="W592" s="13"/>
      <c r="X592" s="13"/>
      <c r="Y592" s="13"/>
      <c r="Z592" s="13"/>
    </row>
    <row r="593">
      <c r="A593" s="13" t="str">
        <f>IFERROR(__xludf.DUMMYFUNCTION("""COMPUTED_VALUE"""),"ORDER1409")</f>
        <v>ORDER1409</v>
      </c>
      <c r="B593" s="13" t="str">
        <f>VLOOKUP(A593,WN!$A$2:$C$2001,3,false)</f>
        <v>CUST3521</v>
      </c>
      <c r="C593" s="14">
        <f>VLOOKUP(A593,WN!$A$2:$F$2001,2,false)</f>
        <v>45416</v>
      </c>
      <c r="D593" s="13">
        <f>SUMIFS(WN!$F$2:$F$2001,WN!$A$2:$A$2001,A593)</f>
        <v>70</v>
      </c>
      <c r="E593" s="13">
        <f t="shared" si="1"/>
        <v>42</v>
      </c>
      <c r="F593" s="13" t="str">
        <f>VLOOKUP(B593,'Overall Analysis'!$A$3:$I$160,9,false)</f>
        <v>Basic Customer</v>
      </c>
      <c r="G593" s="13"/>
      <c r="H593" s="13"/>
      <c r="I593" s="13"/>
      <c r="J593" s="13"/>
      <c r="K593" s="13"/>
      <c r="L593" s="13"/>
      <c r="M593" s="13"/>
      <c r="N593" s="13"/>
      <c r="O593" s="13"/>
      <c r="P593" s="13"/>
      <c r="Q593" s="13"/>
      <c r="R593" s="13"/>
      <c r="S593" s="13"/>
      <c r="T593" s="13"/>
      <c r="U593" s="13"/>
      <c r="V593" s="13"/>
      <c r="W593" s="13"/>
      <c r="X593" s="13"/>
      <c r="Y593" s="13"/>
      <c r="Z593" s="13"/>
    </row>
    <row r="594">
      <c r="A594" s="13" t="str">
        <f>IFERROR(__xludf.DUMMYFUNCTION("""COMPUTED_VALUE"""),"ORDER1408")</f>
        <v>ORDER1408</v>
      </c>
      <c r="B594" s="13" t="str">
        <f>VLOOKUP(A594,WN!$A$2:$C$2001,3,false)</f>
        <v>CUST2063</v>
      </c>
      <c r="C594" s="14">
        <f>VLOOKUP(A594,WN!$A$2:$F$2001,2,false)</f>
        <v>45416</v>
      </c>
      <c r="D594" s="13">
        <f>SUMIFS(WN!$F$2:$F$2001,WN!$A$2:$A$2001,A594)</f>
        <v>400</v>
      </c>
      <c r="E594" s="13">
        <f t="shared" si="1"/>
        <v>42</v>
      </c>
      <c r="F594" s="13" t="str">
        <f>VLOOKUP(B594,'Overall Analysis'!$A$3:$I$160,9,false)</f>
        <v>Basic Customer</v>
      </c>
      <c r="G594" s="13"/>
      <c r="H594" s="13"/>
      <c r="I594" s="13"/>
      <c r="J594" s="13"/>
      <c r="K594" s="13"/>
      <c r="L594" s="13"/>
      <c r="M594" s="13"/>
      <c r="N594" s="13"/>
      <c r="O594" s="13"/>
      <c r="P594" s="13"/>
      <c r="Q594" s="13"/>
      <c r="R594" s="13"/>
      <c r="S594" s="13"/>
      <c r="T594" s="13"/>
      <c r="U594" s="13"/>
      <c r="V594" s="13"/>
      <c r="W594" s="13"/>
      <c r="X594" s="13"/>
      <c r="Y594" s="13"/>
      <c r="Z594" s="13"/>
    </row>
    <row r="595">
      <c r="A595" s="13" t="str">
        <f>IFERROR(__xludf.DUMMYFUNCTION("""COMPUTED_VALUE"""),"ORDER1407")</f>
        <v>ORDER1407</v>
      </c>
      <c r="B595" s="13" t="str">
        <f>VLOOKUP(A595,WN!$A$2:$C$2001,3,false)</f>
        <v>CUST4022</v>
      </c>
      <c r="C595" s="14">
        <f>VLOOKUP(A595,WN!$A$2:$F$2001,2,false)</f>
        <v>45416</v>
      </c>
      <c r="D595" s="13">
        <f>SUMIFS(WN!$F$2:$F$2001,WN!$A$2:$A$2001,A595)</f>
        <v>55</v>
      </c>
      <c r="E595" s="13">
        <f t="shared" si="1"/>
        <v>42</v>
      </c>
      <c r="F595" s="13" t="str">
        <f>VLOOKUP(B595,'Overall Analysis'!$A$3:$I$160,9,false)</f>
        <v>Basic Customer</v>
      </c>
      <c r="G595" s="13"/>
      <c r="H595" s="13"/>
      <c r="I595" s="13"/>
      <c r="J595" s="13"/>
      <c r="K595" s="13"/>
      <c r="L595" s="13"/>
      <c r="M595" s="13"/>
      <c r="N595" s="13"/>
      <c r="O595" s="13"/>
      <c r="P595" s="13"/>
      <c r="Q595" s="13"/>
      <c r="R595" s="13"/>
      <c r="S595" s="13"/>
      <c r="T595" s="13"/>
      <c r="U595" s="13"/>
      <c r="V595" s="13"/>
      <c r="W595" s="13"/>
      <c r="X595" s="13"/>
      <c r="Y595" s="13"/>
      <c r="Z595" s="13"/>
    </row>
    <row r="596">
      <c r="A596" s="13" t="str">
        <f>IFERROR(__xludf.DUMMYFUNCTION("""COMPUTED_VALUE"""),"ORDER1406")</f>
        <v>ORDER1406</v>
      </c>
      <c r="B596" s="13" t="str">
        <f>VLOOKUP(A596,WN!$A$2:$C$2001,3,false)</f>
        <v>CUST3024</v>
      </c>
      <c r="C596" s="14">
        <f>VLOOKUP(A596,WN!$A$2:$F$2001,2,false)</f>
        <v>45416</v>
      </c>
      <c r="D596" s="13">
        <f>SUMIFS(WN!$F$2:$F$2001,WN!$A$2:$A$2001,A596)</f>
        <v>92.5</v>
      </c>
      <c r="E596" s="13">
        <f t="shared" si="1"/>
        <v>42</v>
      </c>
      <c r="F596" s="13" t="str">
        <f>VLOOKUP(B596,'Overall Analysis'!$A$3:$I$160,9,false)</f>
        <v>Basic Customer</v>
      </c>
      <c r="G596" s="13"/>
      <c r="H596" s="13"/>
      <c r="I596" s="13"/>
      <c r="J596" s="13"/>
      <c r="K596" s="13"/>
      <c r="L596" s="13"/>
      <c r="M596" s="13"/>
      <c r="N596" s="13"/>
      <c r="O596" s="13"/>
      <c r="P596" s="13"/>
      <c r="Q596" s="13"/>
      <c r="R596" s="13"/>
      <c r="S596" s="13"/>
      <c r="T596" s="13"/>
      <c r="U596" s="13"/>
      <c r="V596" s="13"/>
      <c r="W596" s="13"/>
      <c r="X596" s="13"/>
      <c r="Y596" s="13"/>
      <c r="Z596" s="13"/>
    </row>
    <row r="597">
      <c r="A597" s="13" t="str">
        <f>IFERROR(__xludf.DUMMYFUNCTION("""COMPUTED_VALUE"""),"ORDER1405")</f>
        <v>ORDER1405</v>
      </c>
      <c r="B597" s="13" t="str">
        <f>VLOOKUP(A597,WN!$A$2:$C$2001,3,false)</f>
        <v>CUST1509</v>
      </c>
      <c r="C597" s="14">
        <f>VLOOKUP(A597,WN!$A$2:$F$2001,2,false)</f>
        <v>45416</v>
      </c>
      <c r="D597" s="13">
        <f>SUMIFS(WN!$F$2:$F$2001,WN!$A$2:$A$2001,A597)</f>
        <v>185</v>
      </c>
      <c r="E597" s="13">
        <f t="shared" si="1"/>
        <v>42</v>
      </c>
      <c r="F597" s="13" t="str">
        <f>VLOOKUP(B597,'Overall Analysis'!$A$3:$I$160,9,false)</f>
        <v>Platinum Customer</v>
      </c>
      <c r="G597" s="13"/>
      <c r="H597" s="13"/>
      <c r="I597" s="13"/>
      <c r="J597" s="13"/>
      <c r="K597" s="13"/>
      <c r="L597" s="13"/>
      <c r="M597" s="13"/>
      <c r="N597" s="13"/>
      <c r="O597" s="13"/>
      <c r="P597" s="13"/>
      <c r="Q597" s="13"/>
      <c r="R597" s="13"/>
      <c r="S597" s="13"/>
      <c r="T597" s="13"/>
      <c r="U597" s="13"/>
      <c r="V597" s="13"/>
      <c r="W597" s="13"/>
      <c r="X597" s="13"/>
      <c r="Y597" s="13"/>
      <c r="Z597" s="13"/>
    </row>
    <row r="598">
      <c r="A598" s="13" t="str">
        <f>IFERROR(__xludf.DUMMYFUNCTION("""COMPUTED_VALUE"""),"ORDER1404")</f>
        <v>ORDER1404</v>
      </c>
      <c r="B598" s="13" t="str">
        <f>VLOOKUP(A598,WN!$A$2:$C$2001,3,false)</f>
        <v>CUST6201</v>
      </c>
      <c r="C598" s="14">
        <f>VLOOKUP(A598,WN!$A$2:$F$2001,2,false)</f>
        <v>45416</v>
      </c>
      <c r="D598" s="13">
        <f>SUMIFS(WN!$F$2:$F$2001,WN!$A$2:$A$2001,A598)</f>
        <v>120</v>
      </c>
      <c r="E598" s="13">
        <f t="shared" si="1"/>
        <v>42</v>
      </c>
      <c r="F598" s="13" t="str">
        <f>VLOOKUP(B598,'Overall Analysis'!$A$3:$I$160,9,false)</f>
        <v>Basic Customer</v>
      </c>
      <c r="G598" s="13"/>
      <c r="H598" s="13"/>
      <c r="I598" s="13"/>
      <c r="J598" s="13"/>
      <c r="K598" s="13"/>
      <c r="L598" s="13"/>
      <c r="M598" s="13"/>
      <c r="N598" s="13"/>
      <c r="O598" s="13"/>
      <c r="P598" s="13"/>
      <c r="Q598" s="13"/>
      <c r="R598" s="13"/>
      <c r="S598" s="13"/>
      <c r="T598" s="13"/>
      <c r="U598" s="13"/>
      <c r="V598" s="13"/>
      <c r="W598" s="13"/>
      <c r="X598" s="13"/>
      <c r="Y598" s="13"/>
      <c r="Z598" s="13"/>
    </row>
    <row r="599">
      <c r="A599" s="13" t="str">
        <f>IFERROR(__xludf.DUMMYFUNCTION("""COMPUTED_VALUE"""),"ORDER1403")</f>
        <v>ORDER1403</v>
      </c>
      <c r="B599" s="13" t="str">
        <f>VLOOKUP(A599,WN!$A$2:$C$2001,3,false)</f>
        <v>CUST6570</v>
      </c>
      <c r="C599" s="14">
        <f>VLOOKUP(A599,WN!$A$2:$F$2001,2,false)</f>
        <v>45416</v>
      </c>
      <c r="D599" s="13">
        <f>SUMIFS(WN!$F$2:$F$2001,WN!$A$2:$A$2001,A599)</f>
        <v>105</v>
      </c>
      <c r="E599" s="13">
        <f t="shared" si="1"/>
        <v>42</v>
      </c>
      <c r="F599" s="13" t="str">
        <f>VLOOKUP(B599,'Overall Analysis'!$A$3:$I$160,9,false)</f>
        <v>Basic Customer</v>
      </c>
      <c r="G599" s="13"/>
      <c r="H599" s="13"/>
      <c r="I599" s="13"/>
      <c r="J599" s="13"/>
      <c r="K599" s="13"/>
      <c r="L599" s="13"/>
      <c r="M599" s="13"/>
      <c r="N599" s="13"/>
      <c r="O599" s="13"/>
      <c r="P599" s="13"/>
      <c r="Q599" s="13"/>
      <c r="R599" s="13"/>
      <c r="S599" s="13"/>
      <c r="T599" s="13"/>
      <c r="U599" s="13"/>
      <c r="V599" s="13"/>
      <c r="W599" s="13"/>
      <c r="X599" s="13"/>
      <c r="Y599" s="13"/>
      <c r="Z599" s="13"/>
    </row>
    <row r="600">
      <c r="A600" s="13" t="str">
        <f>IFERROR(__xludf.DUMMYFUNCTION("""COMPUTED_VALUE"""),"ORDER1402")</f>
        <v>ORDER1402</v>
      </c>
      <c r="B600" s="13" t="str">
        <f>VLOOKUP(A600,WN!$A$2:$C$2001,3,false)</f>
        <v>CUST4485</v>
      </c>
      <c r="C600" s="14">
        <f>VLOOKUP(A600,WN!$A$2:$F$2001,2,false)</f>
        <v>45416</v>
      </c>
      <c r="D600" s="13">
        <f>SUMIFS(WN!$F$2:$F$2001,WN!$A$2:$A$2001,A600)</f>
        <v>70</v>
      </c>
      <c r="E600" s="13">
        <f t="shared" si="1"/>
        <v>42</v>
      </c>
      <c r="F600" s="13" t="str">
        <f>VLOOKUP(B600,'Overall Analysis'!$A$3:$I$160,9,false)</f>
        <v>Basic Customer</v>
      </c>
      <c r="G600" s="13"/>
      <c r="H600" s="13"/>
      <c r="I600" s="13"/>
      <c r="J600" s="13"/>
      <c r="K600" s="13"/>
      <c r="L600" s="13"/>
      <c r="M600" s="13"/>
      <c r="N600" s="13"/>
      <c r="O600" s="13"/>
      <c r="P600" s="13"/>
      <c r="Q600" s="13"/>
      <c r="R600" s="13"/>
      <c r="S600" s="13"/>
      <c r="T600" s="13"/>
      <c r="U600" s="13"/>
      <c r="V600" s="13"/>
      <c r="W600" s="13"/>
      <c r="X600" s="13"/>
      <c r="Y600" s="13"/>
      <c r="Z600" s="13"/>
    </row>
    <row r="601">
      <c r="A601" s="13" t="str">
        <f>IFERROR(__xludf.DUMMYFUNCTION("""COMPUTED_VALUE"""),"ORDER1401")</f>
        <v>ORDER1401</v>
      </c>
      <c r="B601" s="13" t="str">
        <f>VLOOKUP(A601,WN!$A$2:$C$2001,3,false)</f>
        <v>CUST9482</v>
      </c>
      <c r="C601" s="14">
        <f>VLOOKUP(A601,WN!$A$2:$F$2001,2,false)</f>
        <v>45416</v>
      </c>
      <c r="D601" s="13">
        <f>SUMIFS(WN!$F$2:$F$2001,WN!$A$2:$A$2001,A601)</f>
        <v>140</v>
      </c>
      <c r="E601" s="13">
        <f t="shared" si="1"/>
        <v>42</v>
      </c>
      <c r="F601" s="13" t="str">
        <f>VLOOKUP(B601,'Overall Analysis'!$A$3:$I$160,9,false)</f>
        <v>Basic Customer</v>
      </c>
      <c r="G601" s="13"/>
      <c r="H601" s="13"/>
      <c r="I601" s="13"/>
      <c r="J601" s="13"/>
      <c r="K601" s="13"/>
      <c r="L601" s="13"/>
      <c r="M601" s="13"/>
      <c r="N601" s="13"/>
      <c r="O601" s="13"/>
      <c r="P601" s="13"/>
      <c r="Q601" s="13"/>
      <c r="R601" s="13"/>
      <c r="S601" s="13"/>
      <c r="T601" s="13"/>
      <c r="U601" s="13"/>
      <c r="V601" s="13"/>
      <c r="W601" s="13"/>
      <c r="X601" s="13"/>
      <c r="Y601" s="13"/>
      <c r="Z601" s="13"/>
    </row>
    <row r="602">
      <c r="A602" s="13" t="str">
        <f>IFERROR(__xludf.DUMMYFUNCTION("""COMPUTED_VALUE"""),"ORDER1400")</f>
        <v>ORDER1400</v>
      </c>
      <c r="B602" s="13" t="str">
        <f>VLOOKUP(A602,WN!$A$2:$C$2001,3,false)</f>
        <v>CUST8616</v>
      </c>
      <c r="C602" s="14">
        <f>VLOOKUP(A602,WN!$A$2:$F$2001,2,false)</f>
        <v>45416</v>
      </c>
      <c r="D602" s="13">
        <f>SUMIFS(WN!$F$2:$F$2001,WN!$A$2:$A$2001,A602)</f>
        <v>80</v>
      </c>
      <c r="E602" s="13">
        <f t="shared" si="1"/>
        <v>42</v>
      </c>
      <c r="F602" s="13" t="str">
        <f>VLOOKUP(B602,'Overall Analysis'!$A$3:$I$160,9,false)</f>
        <v>Basic Customer</v>
      </c>
      <c r="G602" s="13"/>
      <c r="H602" s="13"/>
      <c r="I602" s="13"/>
      <c r="J602" s="13"/>
      <c r="K602" s="13"/>
      <c r="L602" s="13"/>
      <c r="M602" s="13"/>
      <c r="N602" s="13"/>
      <c r="O602" s="13"/>
      <c r="P602" s="13"/>
      <c r="Q602" s="13"/>
      <c r="R602" s="13"/>
      <c r="S602" s="13"/>
      <c r="T602" s="13"/>
      <c r="U602" s="13"/>
      <c r="V602" s="13"/>
      <c r="W602" s="13"/>
      <c r="X602" s="13"/>
      <c r="Y602" s="13"/>
      <c r="Z602" s="13"/>
    </row>
    <row r="603">
      <c r="A603" s="13" t="str">
        <f>IFERROR(__xludf.DUMMYFUNCTION("""COMPUTED_VALUE"""),"ORDER1399")</f>
        <v>ORDER1399</v>
      </c>
      <c r="B603" s="13" t="str">
        <f>VLOOKUP(A603,WN!$A$2:$C$2001,3,false)</f>
        <v>CUST5349</v>
      </c>
      <c r="C603" s="14">
        <f>VLOOKUP(A603,WN!$A$2:$F$2001,2,false)</f>
        <v>45416</v>
      </c>
      <c r="D603" s="13">
        <f>SUMIFS(WN!$F$2:$F$2001,WN!$A$2:$A$2001,A603)</f>
        <v>70</v>
      </c>
      <c r="E603" s="13">
        <f t="shared" si="1"/>
        <v>42</v>
      </c>
      <c r="F603" s="13" t="str">
        <f>VLOOKUP(B603,'Overall Analysis'!$A$3:$I$160,9,false)</f>
        <v>Basic Customer</v>
      </c>
      <c r="G603" s="13"/>
      <c r="H603" s="13"/>
      <c r="I603" s="13"/>
      <c r="J603" s="13"/>
      <c r="K603" s="13"/>
      <c r="L603" s="13"/>
      <c r="M603" s="13"/>
      <c r="N603" s="13"/>
      <c r="O603" s="13"/>
      <c r="P603" s="13"/>
      <c r="Q603" s="13"/>
      <c r="R603" s="13"/>
      <c r="S603" s="13"/>
      <c r="T603" s="13"/>
      <c r="U603" s="13"/>
      <c r="V603" s="13"/>
      <c r="W603" s="13"/>
      <c r="X603" s="13"/>
      <c r="Y603" s="13"/>
      <c r="Z603" s="13"/>
    </row>
    <row r="604">
      <c r="A604" s="13" t="str">
        <f>IFERROR(__xludf.DUMMYFUNCTION("""COMPUTED_VALUE"""),"ORDER1398")</f>
        <v>ORDER1398</v>
      </c>
      <c r="B604" s="13" t="str">
        <f>VLOOKUP(A604,WN!$A$2:$C$2001,3,false)</f>
        <v>CUST3704</v>
      </c>
      <c r="C604" s="14">
        <f>VLOOKUP(A604,WN!$A$2:$F$2001,2,false)</f>
        <v>45416</v>
      </c>
      <c r="D604" s="13">
        <f>SUMIFS(WN!$F$2:$F$2001,WN!$A$2:$A$2001,A604)</f>
        <v>200</v>
      </c>
      <c r="E604" s="13">
        <f t="shared" si="1"/>
        <v>42</v>
      </c>
      <c r="F604" s="13" t="str">
        <f>VLOOKUP(B604,'Overall Analysis'!$A$3:$I$160,9,false)</f>
        <v>Basic Customer</v>
      </c>
      <c r="G604" s="13"/>
      <c r="H604" s="13"/>
      <c r="I604" s="13"/>
      <c r="J604" s="13"/>
      <c r="K604" s="13"/>
      <c r="L604" s="13"/>
      <c r="M604" s="13"/>
      <c r="N604" s="13"/>
      <c r="O604" s="13"/>
      <c r="P604" s="13"/>
      <c r="Q604" s="13"/>
      <c r="R604" s="13"/>
      <c r="S604" s="13"/>
      <c r="T604" s="13"/>
      <c r="U604" s="13"/>
      <c r="V604" s="13"/>
      <c r="W604" s="13"/>
      <c r="X604" s="13"/>
      <c r="Y604" s="13"/>
      <c r="Z604" s="13"/>
    </row>
    <row r="605">
      <c r="A605" s="13" t="str">
        <f>IFERROR(__xludf.DUMMYFUNCTION("""COMPUTED_VALUE"""),"ORDER1397")</f>
        <v>ORDER1397</v>
      </c>
      <c r="B605" s="13" t="str">
        <f>VLOOKUP(A605,WN!$A$2:$C$2001,3,false)</f>
        <v>CUST9004</v>
      </c>
      <c r="C605" s="14">
        <f>VLOOKUP(A605,WN!$A$2:$F$2001,2,false)</f>
        <v>45415</v>
      </c>
      <c r="D605" s="13">
        <f>SUMIFS(WN!$F$2:$F$2001,WN!$A$2:$A$2001,A605)</f>
        <v>40</v>
      </c>
      <c r="E605" s="13">
        <f t="shared" si="1"/>
        <v>43</v>
      </c>
      <c r="F605" s="13" t="str">
        <f>VLOOKUP(B605,'Overall Analysis'!$A$3:$I$160,9,false)</f>
        <v>Basic Customer</v>
      </c>
      <c r="G605" s="13"/>
      <c r="H605" s="13"/>
      <c r="I605" s="13"/>
      <c r="J605" s="13"/>
      <c r="K605" s="13"/>
      <c r="L605" s="13"/>
      <c r="M605" s="13"/>
      <c r="N605" s="13"/>
      <c r="O605" s="13"/>
      <c r="P605" s="13"/>
      <c r="Q605" s="13"/>
      <c r="R605" s="13"/>
      <c r="S605" s="13"/>
      <c r="T605" s="13"/>
      <c r="U605" s="13"/>
      <c r="V605" s="13"/>
      <c r="W605" s="13"/>
      <c r="X605" s="13"/>
      <c r="Y605" s="13"/>
      <c r="Z605" s="13"/>
    </row>
    <row r="606">
      <c r="A606" s="13" t="str">
        <f>IFERROR(__xludf.DUMMYFUNCTION("""COMPUTED_VALUE"""),"ORDER1396")</f>
        <v>ORDER1396</v>
      </c>
      <c r="B606" s="13" t="str">
        <f>VLOOKUP(A606,WN!$A$2:$C$2001,3,false)</f>
        <v>CUST8244</v>
      </c>
      <c r="C606" s="14">
        <f>VLOOKUP(A606,WN!$A$2:$F$2001,2,false)</f>
        <v>45415</v>
      </c>
      <c r="D606" s="13">
        <f>SUMIFS(WN!$F$2:$F$2001,WN!$A$2:$A$2001,A606)</f>
        <v>52.5</v>
      </c>
      <c r="E606" s="13">
        <f t="shared" si="1"/>
        <v>43</v>
      </c>
      <c r="F606" s="13" t="str">
        <f>VLOOKUP(B606,'Overall Analysis'!$A$3:$I$160,9,false)</f>
        <v>Basic Customer</v>
      </c>
      <c r="G606" s="13"/>
      <c r="H606" s="13"/>
      <c r="I606" s="13"/>
      <c r="J606" s="13"/>
      <c r="K606" s="13"/>
      <c r="L606" s="13"/>
      <c r="M606" s="13"/>
      <c r="N606" s="13"/>
      <c r="O606" s="13"/>
      <c r="P606" s="13"/>
      <c r="Q606" s="13"/>
      <c r="R606" s="13"/>
      <c r="S606" s="13"/>
      <c r="T606" s="13"/>
      <c r="U606" s="13"/>
      <c r="V606" s="13"/>
      <c r="W606" s="13"/>
      <c r="X606" s="13"/>
      <c r="Y606" s="13"/>
      <c r="Z606" s="13"/>
    </row>
    <row r="607">
      <c r="A607" s="13" t="str">
        <f>IFERROR(__xludf.DUMMYFUNCTION("""COMPUTED_VALUE"""),"ORDER1395")</f>
        <v>ORDER1395</v>
      </c>
      <c r="B607" s="13" t="str">
        <f>VLOOKUP(A607,WN!$A$2:$C$2001,3,false)</f>
        <v>CUST8552</v>
      </c>
      <c r="C607" s="14">
        <f>VLOOKUP(A607,WN!$A$2:$F$2001,2,false)</f>
        <v>45415</v>
      </c>
      <c r="D607" s="13">
        <f>SUMIFS(WN!$F$2:$F$2001,WN!$A$2:$A$2001,A607)</f>
        <v>185</v>
      </c>
      <c r="E607" s="13">
        <f t="shared" si="1"/>
        <v>43</v>
      </c>
      <c r="F607" s="13" t="str">
        <f>VLOOKUP(B607,'Overall Analysis'!$A$3:$I$160,9,false)</f>
        <v>Basic Customer</v>
      </c>
      <c r="G607" s="13"/>
      <c r="H607" s="13"/>
      <c r="I607" s="13"/>
      <c r="J607" s="13"/>
      <c r="K607" s="13"/>
      <c r="L607" s="13"/>
      <c r="M607" s="13"/>
      <c r="N607" s="13"/>
      <c r="O607" s="13"/>
      <c r="P607" s="13"/>
      <c r="Q607" s="13"/>
      <c r="R607" s="13"/>
      <c r="S607" s="13"/>
      <c r="T607" s="13"/>
      <c r="U607" s="13"/>
      <c r="V607" s="13"/>
      <c r="W607" s="13"/>
      <c r="X607" s="13"/>
      <c r="Y607" s="13"/>
      <c r="Z607" s="13"/>
    </row>
    <row r="608">
      <c r="A608" s="13" t="str">
        <f>IFERROR(__xludf.DUMMYFUNCTION("""COMPUTED_VALUE"""),"ORDER1394")</f>
        <v>ORDER1394</v>
      </c>
      <c r="B608" s="13" t="str">
        <f>VLOOKUP(A608,WN!$A$2:$C$2001,3,false)</f>
        <v>CUST1182</v>
      </c>
      <c r="C608" s="14">
        <f>VLOOKUP(A608,WN!$A$2:$F$2001,2,false)</f>
        <v>45415</v>
      </c>
      <c r="D608" s="13">
        <f>SUMIFS(WN!$F$2:$F$2001,WN!$A$2:$A$2001,A608)</f>
        <v>97.5</v>
      </c>
      <c r="E608" s="13">
        <f t="shared" si="1"/>
        <v>43</v>
      </c>
      <c r="F608" s="13" t="str">
        <f>VLOOKUP(B608,'Overall Analysis'!$A$3:$I$160,9,false)</f>
        <v>Basic Customer</v>
      </c>
      <c r="G608" s="13"/>
      <c r="H608" s="13"/>
      <c r="I608" s="13"/>
      <c r="J608" s="13"/>
      <c r="K608" s="13"/>
      <c r="L608" s="13"/>
      <c r="M608" s="13"/>
      <c r="N608" s="13"/>
      <c r="O608" s="13"/>
      <c r="P608" s="13"/>
      <c r="Q608" s="13"/>
      <c r="R608" s="13"/>
      <c r="S608" s="13"/>
      <c r="T608" s="13"/>
      <c r="U608" s="13"/>
      <c r="V608" s="13"/>
      <c r="W608" s="13"/>
      <c r="X608" s="13"/>
      <c r="Y608" s="13"/>
      <c r="Z608" s="13"/>
    </row>
    <row r="609">
      <c r="A609" s="13" t="str">
        <f>IFERROR(__xludf.DUMMYFUNCTION("""COMPUTED_VALUE"""),"ORDER1393")</f>
        <v>ORDER1393</v>
      </c>
      <c r="B609" s="13" t="str">
        <f>VLOOKUP(A609,WN!$A$2:$C$2001,3,false)</f>
        <v>CUST8814</v>
      </c>
      <c r="C609" s="14">
        <f>VLOOKUP(A609,WN!$A$2:$F$2001,2,false)</f>
        <v>45415</v>
      </c>
      <c r="D609" s="13">
        <f>SUMIFS(WN!$F$2:$F$2001,WN!$A$2:$A$2001,A609)</f>
        <v>105</v>
      </c>
      <c r="E609" s="13">
        <f t="shared" si="1"/>
        <v>43</v>
      </c>
      <c r="F609" s="13" t="str">
        <f>VLOOKUP(B609,'Overall Analysis'!$A$3:$I$160,9,false)</f>
        <v>Platinum Customer</v>
      </c>
      <c r="G609" s="13"/>
      <c r="H609" s="13"/>
      <c r="I609" s="13"/>
      <c r="J609" s="13"/>
      <c r="K609" s="13"/>
      <c r="L609" s="13"/>
      <c r="M609" s="13"/>
      <c r="N609" s="13"/>
      <c r="O609" s="13"/>
      <c r="P609" s="13"/>
      <c r="Q609" s="13"/>
      <c r="R609" s="13"/>
      <c r="S609" s="13"/>
      <c r="T609" s="13"/>
      <c r="U609" s="13"/>
      <c r="V609" s="13"/>
      <c r="W609" s="13"/>
      <c r="X609" s="13"/>
      <c r="Y609" s="13"/>
      <c r="Z609" s="13"/>
    </row>
    <row r="610">
      <c r="A610" s="13" t="str">
        <f>IFERROR(__xludf.DUMMYFUNCTION("""COMPUTED_VALUE"""),"ORDER1392")</f>
        <v>ORDER1392</v>
      </c>
      <c r="B610" s="13" t="str">
        <f>VLOOKUP(A610,WN!$A$2:$C$2001,3,false)</f>
        <v>CUST1082</v>
      </c>
      <c r="C610" s="14">
        <f>VLOOKUP(A610,WN!$A$2:$F$2001,2,false)</f>
        <v>45415</v>
      </c>
      <c r="D610" s="13">
        <f>SUMIFS(WN!$F$2:$F$2001,WN!$A$2:$A$2001,A610)</f>
        <v>70</v>
      </c>
      <c r="E610" s="13">
        <f t="shared" si="1"/>
        <v>43</v>
      </c>
      <c r="F610" s="13" t="str">
        <f>VLOOKUP(B610,'Overall Analysis'!$A$3:$I$160,9,false)</f>
        <v>Basic Customer</v>
      </c>
      <c r="G610" s="13"/>
      <c r="H610" s="13"/>
      <c r="I610" s="13"/>
      <c r="J610" s="13"/>
      <c r="K610" s="13"/>
      <c r="L610" s="13"/>
      <c r="M610" s="13"/>
      <c r="N610" s="13"/>
      <c r="O610" s="13"/>
      <c r="P610" s="13"/>
      <c r="Q610" s="13"/>
      <c r="R610" s="13"/>
      <c r="S610" s="13"/>
      <c r="T610" s="13"/>
      <c r="U610" s="13"/>
      <c r="V610" s="13"/>
      <c r="W610" s="13"/>
      <c r="X610" s="13"/>
      <c r="Y610" s="13"/>
      <c r="Z610" s="13"/>
    </row>
    <row r="611">
      <c r="A611" s="13" t="str">
        <f>IFERROR(__xludf.DUMMYFUNCTION("""COMPUTED_VALUE"""),"ORDER1391")</f>
        <v>ORDER1391</v>
      </c>
      <c r="B611" s="13" t="str">
        <f>VLOOKUP(A611,WN!$A$2:$C$2001,3,false)</f>
        <v>CUST4982</v>
      </c>
      <c r="C611" s="14">
        <f>VLOOKUP(A611,WN!$A$2:$F$2001,2,false)</f>
        <v>45415</v>
      </c>
      <c r="D611" s="13">
        <f>SUMIFS(WN!$F$2:$F$2001,WN!$A$2:$A$2001,A611)</f>
        <v>140</v>
      </c>
      <c r="E611" s="13">
        <f t="shared" si="1"/>
        <v>43</v>
      </c>
      <c r="F611" s="13" t="str">
        <f>VLOOKUP(B611,'Overall Analysis'!$A$3:$I$160,9,false)</f>
        <v>Basic Customer</v>
      </c>
      <c r="G611" s="13"/>
      <c r="H611" s="13"/>
      <c r="I611" s="13"/>
      <c r="J611" s="13"/>
      <c r="K611" s="13"/>
      <c r="L611" s="13"/>
      <c r="M611" s="13"/>
      <c r="N611" s="13"/>
      <c r="O611" s="13"/>
      <c r="P611" s="13"/>
      <c r="Q611" s="13"/>
      <c r="R611" s="13"/>
      <c r="S611" s="13"/>
      <c r="T611" s="13"/>
      <c r="U611" s="13"/>
      <c r="V611" s="13"/>
      <c r="W611" s="13"/>
      <c r="X611" s="13"/>
      <c r="Y611" s="13"/>
      <c r="Z611" s="13"/>
    </row>
    <row r="612">
      <c r="A612" s="13" t="str">
        <f>IFERROR(__xludf.DUMMYFUNCTION("""COMPUTED_VALUE"""),"ORDER1390")</f>
        <v>ORDER1390</v>
      </c>
      <c r="B612" s="13" t="str">
        <f>VLOOKUP(A612,WN!$A$2:$C$2001,3,false)</f>
        <v>CUST6669</v>
      </c>
      <c r="C612" s="14">
        <f>VLOOKUP(A612,WN!$A$2:$F$2001,2,false)</f>
        <v>45415</v>
      </c>
      <c r="D612" s="13">
        <f>SUMIFS(WN!$F$2:$F$2001,WN!$A$2:$A$2001,A612)</f>
        <v>80</v>
      </c>
      <c r="E612" s="13">
        <f t="shared" si="1"/>
        <v>43</v>
      </c>
      <c r="F612" s="13" t="str">
        <f>VLOOKUP(B612,'Overall Analysis'!$A$3:$I$160,9,false)</f>
        <v>Basic Customer</v>
      </c>
      <c r="G612" s="13"/>
      <c r="H612" s="13"/>
      <c r="I612" s="13"/>
      <c r="J612" s="13"/>
      <c r="K612" s="13"/>
      <c r="L612" s="13"/>
      <c r="M612" s="13"/>
      <c r="N612" s="13"/>
      <c r="O612" s="13"/>
      <c r="P612" s="13"/>
      <c r="Q612" s="13"/>
      <c r="R612" s="13"/>
      <c r="S612" s="13"/>
      <c r="T612" s="13"/>
      <c r="U612" s="13"/>
      <c r="V612" s="13"/>
      <c r="W612" s="13"/>
      <c r="X612" s="13"/>
      <c r="Y612" s="13"/>
      <c r="Z612" s="13"/>
    </row>
    <row r="613">
      <c r="A613" s="13" t="str">
        <f>IFERROR(__xludf.DUMMYFUNCTION("""COMPUTED_VALUE"""),"ORDER1389")</f>
        <v>ORDER1389</v>
      </c>
      <c r="B613" s="13" t="str">
        <f>VLOOKUP(A613,WN!$A$2:$C$2001,3,false)</f>
        <v>CUST7862</v>
      </c>
      <c r="C613" s="14">
        <f>VLOOKUP(A613,WN!$A$2:$F$2001,2,false)</f>
        <v>45415</v>
      </c>
      <c r="D613" s="13">
        <f>SUMIFS(WN!$F$2:$F$2001,WN!$A$2:$A$2001,A613)</f>
        <v>70</v>
      </c>
      <c r="E613" s="13">
        <f t="shared" si="1"/>
        <v>43</v>
      </c>
      <c r="F613" s="13" t="str">
        <f>VLOOKUP(B613,'Overall Analysis'!$A$3:$I$160,9,false)</f>
        <v>Basic Customer</v>
      </c>
      <c r="G613" s="13"/>
      <c r="H613" s="13"/>
      <c r="I613" s="13"/>
      <c r="J613" s="13"/>
      <c r="K613" s="13"/>
      <c r="L613" s="13"/>
      <c r="M613" s="13"/>
      <c r="N613" s="13"/>
      <c r="O613" s="13"/>
      <c r="P613" s="13"/>
      <c r="Q613" s="13"/>
      <c r="R613" s="13"/>
      <c r="S613" s="13"/>
      <c r="T613" s="13"/>
      <c r="U613" s="13"/>
      <c r="V613" s="13"/>
      <c r="W613" s="13"/>
      <c r="X613" s="13"/>
      <c r="Y613" s="13"/>
      <c r="Z613" s="13"/>
    </row>
    <row r="614">
      <c r="A614" s="13" t="str">
        <f>IFERROR(__xludf.DUMMYFUNCTION("""COMPUTED_VALUE"""),"ORDER1388")</f>
        <v>ORDER1388</v>
      </c>
      <c r="B614" s="13" t="str">
        <f>VLOOKUP(A614,WN!$A$2:$C$2001,3,false)</f>
        <v>CUST1517</v>
      </c>
      <c r="C614" s="14">
        <f>VLOOKUP(A614,WN!$A$2:$F$2001,2,false)</f>
        <v>45415</v>
      </c>
      <c r="D614" s="13">
        <f>SUMIFS(WN!$F$2:$F$2001,WN!$A$2:$A$2001,A614)</f>
        <v>200</v>
      </c>
      <c r="E614" s="13">
        <f t="shared" si="1"/>
        <v>43</v>
      </c>
      <c r="F614" s="13" t="str">
        <f>VLOOKUP(B614,'Overall Analysis'!$A$3:$I$160,9,false)</f>
        <v>Basic Customer</v>
      </c>
      <c r="G614" s="13"/>
      <c r="H614" s="13"/>
      <c r="I614" s="13"/>
      <c r="J614" s="13"/>
      <c r="K614" s="13"/>
      <c r="L614" s="13"/>
      <c r="M614" s="13"/>
      <c r="N614" s="13"/>
      <c r="O614" s="13"/>
      <c r="P614" s="13"/>
      <c r="Q614" s="13"/>
      <c r="R614" s="13"/>
      <c r="S614" s="13"/>
      <c r="T614" s="13"/>
      <c r="U614" s="13"/>
      <c r="V614" s="13"/>
      <c r="W614" s="13"/>
      <c r="X614" s="13"/>
      <c r="Y614" s="13"/>
      <c r="Z614" s="13"/>
    </row>
    <row r="615">
      <c r="A615" s="13" t="str">
        <f>IFERROR(__xludf.DUMMYFUNCTION("""COMPUTED_VALUE"""),"ORDER1387")</f>
        <v>ORDER1387</v>
      </c>
      <c r="B615" s="13" t="str">
        <f>VLOOKUP(A615,WN!$A$2:$C$2001,3,false)</f>
        <v>CUST7984</v>
      </c>
      <c r="C615" s="14">
        <f>VLOOKUP(A615,WN!$A$2:$F$2001,2,false)</f>
        <v>45415</v>
      </c>
      <c r="D615" s="13">
        <f>SUMIFS(WN!$F$2:$F$2001,WN!$A$2:$A$2001,A615)</f>
        <v>40</v>
      </c>
      <c r="E615" s="13">
        <f t="shared" si="1"/>
        <v>43</v>
      </c>
      <c r="F615" s="13" t="str">
        <f>VLOOKUP(B615,'Overall Analysis'!$A$3:$I$160,9,false)</f>
        <v>Basic Customer</v>
      </c>
      <c r="G615" s="13"/>
      <c r="H615" s="13"/>
      <c r="I615" s="13"/>
      <c r="J615" s="13"/>
      <c r="K615" s="13"/>
      <c r="L615" s="13"/>
      <c r="M615" s="13"/>
      <c r="N615" s="13"/>
      <c r="O615" s="13"/>
      <c r="P615" s="13"/>
      <c r="Q615" s="13"/>
      <c r="R615" s="13"/>
      <c r="S615" s="13"/>
      <c r="T615" s="13"/>
      <c r="U615" s="13"/>
      <c r="V615" s="13"/>
      <c r="W615" s="13"/>
      <c r="X615" s="13"/>
      <c r="Y615" s="13"/>
      <c r="Z615" s="13"/>
    </row>
    <row r="616">
      <c r="A616" s="13" t="str">
        <f>IFERROR(__xludf.DUMMYFUNCTION("""COMPUTED_VALUE"""),"ORDER1386")</f>
        <v>ORDER1386</v>
      </c>
      <c r="B616" s="13" t="str">
        <f>VLOOKUP(A616,WN!$A$2:$C$2001,3,false)</f>
        <v>CUST1509</v>
      </c>
      <c r="C616" s="14">
        <f>VLOOKUP(A616,WN!$A$2:$F$2001,2,false)</f>
        <v>45415</v>
      </c>
      <c r="D616" s="13">
        <f>SUMIFS(WN!$F$2:$F$2001,WN!$A$2:$A$2001,A616)</f>
        <v>52.5</v>
      </c>
      <c r="E616" s="13">
        <f t="shared" si="1"/>
        <v>43</v>
      </c>
      <c r="F616" s="13" t="str">
        <f>VLOOKUP(B616,'Overall Analysis'!$A$3:$I$160,9,false)</f>
        <v>Platinum Customer</v>
      </c>
      <c r="G616" s="13"/>
      <c r="H616" s="13"/>
      <c r="I616" s="13"/>
      <c r="J616" s="13"/>
      <c r="K616" s="13"/>
      <c r="L616" s="13"/>
      <c r="M616" s="13"/>
      <c r="N616" s="13"/>
      <c r="O616" s="13"/>
      <c r="P616" s="13"/>
      <c r="Q616" s="13"/>
      <c r="R616" s="13"/>
      <c r="S616" s="13"/>
      <c r="T616" s="13"/>
      <c r="U616" s="13"/>
      <c r="V616" s="13"/>
      <c r="W616" s="13"/>
      <c r="X616" s="13"/>
      <c r="Y616" s="13"/>
      <c r="Z616" s="13"/>
    </row>
    <row r="617">
      <c r="A617" s="13" t="str">
        <f>IFERROR(__xludf.DUMMYFUNCTION("""COMPUTED_VALUE"""),"ORDER1385")</f>
        <v>ORDER1385</v>
      </c>
      <c r="B617" s="13" t="str">
        <f>VLOOKUP(A617,WN!$A$2:$C$2001,3,false)</f>
        <v>CUST1960</v>
      </c>
      <c r="C617" s="14">
        <f>VLOOKUP(A617,WN!$A$2:$F$2001,2,false)</f>
        <v>45415</v>
      </c>
      <c r="D617" s="13">
        <f>SUMIFS(WN!$F$2:$F$2001,WN!$A$2:$A$2001,A617)</f>
        <v>185</v>
      </c>
      <c r="E617" s="13">
        <f t="shared" si="1"/>
        <v>43</v>
      </c>
      <c r="F617" s="13" t="str">
        <f>VLOOKUP(B617,'Overall Analysis'!$A$3:$I$160,9,false)</f>
        <v>Basic Customer</v>
      </c>
      <c r="G617" s="13"/>
      <c r="H617" s="13"/>
      <c r="I617" s="13"/>
      <c r="J617" s="13"/>
      <c r="K617" s="13"/>
      <c r="L617" s="13"/>
      <c r="M617" s="13"/>
      <c r="N617" s="13"/>
      <c r="O617" s="13"/>
      <c r="P617" s="13"/>
      <c r="Q617" s="13"/>
      <c r="R617" s="13"/>
      <c r="S617" s="13"/>
      <c r="T617" s="13"/>
      <c r="U617" s="13"/>
      <c r="V617" s="13"/>
      <c r="W617" s="13"/>
      <c r="X617" s="13"/>
      <c r="Y617" s="13"/>
      <c r="Z617" s="13"/>
    </row>
    <row r="618">
      <c r="A618" s="13" t="str">
        <f>IFERROR(__xludf.DUMMYFUNCTION("""COMPUTED_VALUE"""),"ORDER1384")</f>
        <v>ORDER1384</v>
      </c>
      <c r="B618" s="13" t="str">
        <f>VLOOKUP(A618,WN!$A$2:$C$2001,3,false)</f>
        <v>CUST4729</v>
      </c>
      <c r="C618" s="14">
        <f>VLOOKUP(A618,WN!$A$2:$F$2001,2,false)</f>
        <v>45415</v>
      </c>
      <c r="D618" s="13">
        <f>SUMIFS(WN!$F$2:$F$2001,WN!$A$2:$A$2001,A618)</f>
        <v>172.5</v>
      </c>
      <c r="E618" s="13">
        <f t="shared" si="1"/>
        <v>43</v>
      </c>
      <c r="F618" s="13" t="str">
        <f>VLOOKUP(B618,'Overall Analysis'!$A$3:$I$160,9,false)</f>
        <v>Basic Customer</v>
      </c>
      <c r="G618" s="13"/>
      <c r="H618" s="13"/>
      <c r="I618" s="13"/>
      <c r="J618" s="13"/>
      <c r="K618" s="13"/>
      <c r="L618" s="13"/>
      <c r="M618" s="13"/>
      <c r="N618" s="13"/>
      <c r="O618" s="13"/>
      <c r="P618" s="13"/>
      <c r="Q618" s="13"/>
      <c r="R618" s="13"/>
      <c r="S618" s="13"/>
      <c r="T618" s="13"/>
      <c r="U618" s="13"/>
      <c r="V618" s="13"/>
      <c r="W618" s="13"/>
      <c r="X618" s="13"/>
      <c r="Y618" s="13"/>
      <c r="Z618" s="13"/>
    </row>
    <row r="619">
      <c r="A619" s="13" t="str">
        <f>IFERROR(__xludf.DUMMYFUNCTION("""COMPUTED_VALUE"""),"ORDER1383")</f>
        <v>ORDER1383</v>
      </c>
      <c r="B619" s="13" t="str">
        <f>VLOOKUP(A619,WN!$A$2:$C$2001,3,false)</f>
        <v>CUST8381</v>
      </c>
      <c r="C619" s="14">
        <f>VLOOKUP(A619,WN!$A$2:$F$2001,2,false)</f>
        <v>45415</v>
      </c>
      <c r="D619" s="13">
        <f>SUMIFS(WN!$F$2:$F$2001,WN!$A$2:$A$2001,A619)</f>
        <v>105</v>
      </c>
      <c r="E619" s="13">
        <f t="shared" si="1"/>
        <v>43</v>
      </c>
      <c r="F619" s="13" t="str">
        <f>VLOOKUP(B619,'Overall Analysis'!$A$3:$I$160,9,false)</f>
        <v>Basic Customer</v>
      </c>
      <c r="G619" s="13"/>
      <c r="H619" s="13"/>
      <c r="I619" s="13"/>
      <c r="J619" s="13"/>
      <c r="K619" s="13"/>
      <c r="L619" s="13"/>
      <c r="M619" s="13"/>
      <c r="N619" s="13"/>
      <c r="O619" s="13"/>
      <c r="P619" s="13"/>
      <c r="Q619" s="13"/>
      <c r="R619" s="13"/>
      <c r="S619" s="13"/>
      <c r="T619" s="13"/>
      <c r="U619" s="13"/>
      <c r="V619" s="13"/>
      <c r="W619" s="13"/>
      <c r="X619" s="13"/>
      <c r="Y619" s="13"/>
      <c r="Z619" s="13"/>
    </row>
    <row r="620">
      <c r="A620" s="13" t="str">
        <f>IFERROR(__xludf.DUMMYFUNCTION("""COMPUTED_VALUE"""),"ORDER1382")</f>
        <v>ORDER1382</v>
      </c>
      <c r="B620" s="13" t="str">
        <f>VLOOKUP(A620,WN!$A$2:$C$2001,3,false)</f>
        <v>CUST5905</v>
      </c>
      <c r="C620" s="14">
        <f>VLOOKUP(A620,WN!$A$2:$F$2001,2,false)</f>
        <v>45414</v>
      </c>
      <c r="D620" s="13">
        <f>SUMIFS(WN!$F$2:$F$2001,WN!$A$2:$A$2001,A620)</f>
        <v>70</v>
      </c>
      <c r="E620" s="13">
        <f t="shared" si="1"/>
        <v>44</v>
      </c>
      <c r="F620" s="13" t="str">
        <f>VLOOKUP(B620,'Overall Analysis'!$A$3:$I$160,9,false)</f>
        <v>Basic Customer</v>
      </c>
      <c r="G620" s="13"/>
      <c r="H620" s="13"/>
      <c r="I620" s="13"/>
      <c r="J620" s="13"/>
      <c r="K620" s="13"/>
      <c r="L620" s="13"/>
      <c r="M620" s="13"/>
      <c r="N620" s="13"/>
      <c r="O620" s="13"/>
      <c r="P620" s="13"/>
      <c r="Q620" s="13"/>
      <c r="R620" s="13"/>
      <c r="S620" s="13"/>
      <c r="T620" s="13"/>
      <c r="U620" s="13"/>
      <c r="V620" s="13"/>
      <c r="W620" s="13"/>
      <c r="X620" s="13"/>
      <c r="Y620" s="13"/>
      <c r="Z620" s="13"/>
    </row>
    <row r="621">
      <c r="A621" s="13" t="str">
        <f>IFERROR(__xludf.DUMMYFUNCTION("""COMPUTED_VALUE"""),"ORDER1381")</f>
        <v>ORDER1381</v>
      </c>
      <c r="B621" s="13" t="str">
        <f>VLOOKUP(A621,WN!$A$2:$C$2001,3,false)</f>
        <v>CUST6549</v>
      </c>
      <c r="C621" s="14">
        <f>VLOOKUP(A621,WN!$A$2:$F$2001,2,false)</f>
        <v>45414</v>
      </c>
      <c r="D621" s="13">
        <f>SUMIFS(WN!$F$2:$F$2001,WN!$A$2:$A$2001,A621)</f>
        <v>140</v>
      </c>
      <c r="E621" s="13">
        <f t="shared" si="1"/>
        <v>44</v>
      </c>
      <c r="F621" s="13" t="str">
        <f>VLOOKUP(B621,'Overall Analysis'!$A$3:$I$160,9,false)</f>
        <v>Basic Customer</v>
      </c>
      <c r="G621" s="13"/>
      <c r="H621" s="13"/>
      <c r="I621" s="13"/>
      <c r="J621" s="13"/>
      <c r="K621" s="13"/>
      <c r="L621" s="13"/>
      <c r="M621" s="13"/>
      <c r="N621" s="13"/>
      <c r="O621" s="13"/>
      <c r="P621" s="13"/>
      <c r="Q621" s="13"/>
      <c r="R621" s="13"/>
      <c r="S621" s="13"/>
      <c r="T621" s="13"/>
      <c r="U621" s="13"/>
      <c r="V621" s="13"/>
      <c r="W621" s="13"/>
      <c r="X621" s="13"/>
      <c r="Y621" s="13"/>
      <c r="Z621" s="13"/>
    </row>
    <row r="622">
      <c r="A622" s="13" t="str">
        <f>IFERROR(__xludf.DUMMYFUNCTION("""COMPUTED_VALUE"""),"ORDER1380")</f>
        <v>ORDER1380</v>
      </c>
      <c r="B622" s="13" t="str">
        <f>VLOOKUP(A622,WN!$A$2:$C$2001,3,false)</f>
        <v>CUST4759</v>
      </c>
      <c r="C622" s="14">
        <f>VLOOKUP(A622,WN!$A$2:$F$2001,2,false)</f>
        <v>45414</v>
      </c>
      <c r="D622" s="13">
        <f>SUMIFS(WN!$F$2:$F$2001,WN!$A$2:$A$2001,A622)</f>
        <v>100</v>
      </c>
      <c r="E622" s="13">
        <f t="shared" si="1"/>
        <v>44</v>
      </c>
      <c r="F622" s="13" t="str">
        <f>VLOOKUP(B622,'Overall Analysis'!$A$3:$I$160,9,false)</f>
        <v>Platinum Customer</v>
      </c>
      <c r="G622" s="13"/>
      <c r="H622" s="13"/>
      <c r="I622" s="13"/>
      <c r="J622" s="13"/>
      <c r="K622" s="13"/>
      <c r="L622" s="13"/>
      <c r="M622" s="13"/>
      <c r="N622" s="13"/>
      <c r="O622" s="13"/>
      <c r="P622" s="13"/>
      <c r="Q622" s="13"/>
      <c r="R622" s="13"/>
      <c r="S622" s="13"/>
      <c r="T622" s="13"/>
      <c r="U622" s="13"/>
      <c r="V622" s="13"/>
      <c r="W622" s="13"/>
      <c r="X622" s="13"/>
      <c r="Y622" s="13"/>
      <c r="Z622" s="13"/>
    </row>
    <row r="623">
      <c r="A623" s="13" t="str">
        <f>IFERROR(__xludf.DUMMYFUNCTION("""COMPUTED_VALUE"""),"ORDER1379")</f>
        <v>ORDER1379</v>
      </c>
      <c r="B623" s="13" t="str">
        <f>VLOOKUP(A623,WN!$A$2:$C$2001,3,false)</f>
        <v>CUST2832</v>
      </c>
      <c r="C623" s="14">
        <f>VLOOKUP(A623,WN!$A$2:$F$2001,2,false)</f>
        <v>45414</v>
      </c>
      <c r="D623" s="13">
        <f>SUMIFS(WN!$F$2:$F$2001,WN!$A$2:$A$2001,A623)</f>
        <v>110</v>
      </c>
      <c r="E623" s="13">
        <f t="shared" si="1"/>
        <v>44</v>
      </c>
      <c r="F623" s="13" t="str">
        <f>VLOOKUP(B623,'Overall Analysis'!$A$3:$I$160,9,false)</f>
        <v>Basic Customer</v>
      </c>
      <c r="G623" s="13"/>
      <c r="H623" s="13"/>
      <c r="I623" s="13"/>
      <c r="J623" s="13"/>
      <c r="K623" s="13"/>
      <c r="L623" s="13"/>
      <c r="M623" s="13"/>
      <c r="N623" s="13"/>
      <c r="O623" s="13"/>
      <c r="P623" s="13"/>
      <c r="Q623" s="13"/>
      <c r="R623" s="13"/>
      <c r="S623" s="13"/>
      <c r="T623" s="13"/>
      <c r="U623" s="13"/>
      <c r="V623" s="13"/>
      <c r="W623" s="13"/>
      <c r="X623" s="13"/>
      <c r="Y623" s="13"/>
      <c r="Z623" s="13"/>
    </row>
    <row r="624">
      <c r="A624" s="13" t="str">
        <f>IFERROR(__xludf.DUMMYFUNCTION("""COMPUTED_VALUE"""),"ORDER1378")</f>
        <v>ORDER1378</v>
      </c>
      <c r="B624" s="13" t="str">
        <f>VLOOKUP(A624,WN!$A$2:$C$2001,3,false)</f>
        <v>CUST6327</v>
      </c>
      <c r="C624" s="14">
        <f>VLOOKUP(A624,WN!$A$2:$F$2001,2,false)</f>
        <v>45414</v>
      </c>
      <c r="D624" s="13">
        <f>SUMIFS(WN!$F$2:$F$2001,WN!$A$2:$A$2001,A624)</f>
        <v>275</v>
      </c>
      <c r="E624" s="13">
        <f t="shared" si="1"/>
        <v>44</v>
      </c>
      <c r="F624" s="13" t="str">
        <f>VLOOKUP(B624,'Overall Analysis'!$A$3:$I$160,9,false)</f>
        <v>Basic Customer</v>
      </c>
      <c r="G624" s="13"/>
      <c r="H624" s="13"/>
      <c r="I624" s="13"/>
      <c r="J624" s="13"/>
      <c r="K624" s="13"/>
      <c r="L624" s="13"/>
      <c r="M624" s="13"/>
      <c r="N624" s="13"/>
      <c r="O624" s="13"/>
      <c r="P624" s="13"/>
      <c r="Q624" s="13"/>
      <c r="R624" s="13"/>
      <c r="S624" s="13"/>
      <c r="T624" s="13"/>
      <c r="U624" s="13"/>
      <c r="V624" s="13"/>
      <c r="W624" s="13"/>
      <c r="X624" s="13"/>
      <c r="Y624" s="13"/>
      <c r="Z624" s="13"/>
    </row>
    <row r="625">
      <c r="A625" s="13" t="str">
        <f>IFERROR(__xludf.DUMMYFUNCTION("""COMPUTED_VALUE"""),"ORDER1377")</f>
        <v>ORDER1377</v>
      </c>
      <c r="B625" s="13" t="str">
        <f>VLOOKUP(A625,WN!$A$2:$C$2001,3,false)</f>
        <v>CUST7461</v>
      </c>
      <c r="C625" s="14">
        <f>VLOOKUP(A625,WN!$A$2:$F$2001,2,false)</f>
        <v>45414</v>
      </c>
      <c r="D625" s="13">
        <f>SUMIFS(WN!$F$2:$F$2001,WN!$A$2:$A$2001,A625)</f>
        <v>40</v>
      </c>
      <c r="E625" s="13">
        <f t="shared" si="1"/>
        <v>44</v>
      </c>
      <c r="F625" s="13" t="str">
        <f>VLOOKUP(B625,'Overall Analysis'!$A$3:$I$160,9,false)</f>
        <v>Basic Customer</v>
      </c>
      <c r="G625" s="13"/>
      <c r="H625" s="13"/>
      <c r="I625" s="13"/>
      <c r="J625" s="13"/>
      <c r="K625" s="13"/>
      <c r="L625" s="13"/>
      <c r="M625" s="13"/>
      <c r="N625" s="13"/>
      <c r="O625" s="13"/>
      <c r="P625" s="13"/>
      <c r="Q625" s="13"/>
      <c r="R625" s="13"/>
      <c r="S625" s="13"/>
      <c r="T625" s="13"/>
      <c r="U625" s="13"/>
      <c r="V625" s="13"/>
      <c r="W625" s="13"/>
      <c r="X625" s="13"/>
      <c r="Y625" s="13"/>
      <c r="Z625" s="13"/>
    </row>
    <row r="626">
      <c r="A626" s="13" t="str">
        <f>IFERROR(__xludf.DUMMYFUNCTION("""COMPUTED_VALUE"""),"ORDER1376")</f>
        <v>ORDER1376</v>
      </c>
      <c r="B626" s="13" t="str">
        <f>VLOOKUP(A626,WN!$A$2:$C$2001,3,false)</f>
        <v>CUST7626</v>
      </c>
      <c r="C626" s="14">
        <f>VLOOKUP(A626,WN!$A$2:$F$2001,2,false)</f>
        <v>45414</v>
      </c>
      <c r="D626" s="13">
        <f>SUMIFS(WN!$F$2:$F$2001,WN!$A$2:$A$2001,A626)</f>
        <v>52.5</v>
      </c>
      <c r="E626" s="13">
        <f t="shared" si="1"/>
        <v>44</v>
      </c>
      <c r="F626" s="13" t="str">
        <f>VLOOKUP(B626,'Overall Analysis'!$A$3:$I$160,9,false)</f>
        <v>Basic Customer</v>
      </c>
      <c r="G626" s="13"/>
      <c r="H626" s="13"/>
      <c r="I626" s="13"/>
      <c r="J626" s="13"/>
      <c r="K626" s="13"/>
      <c r="L626" s="13"/>
      <c r="M626" s="13"/>
      <c r="N626" s="13"/>
      <c r="O626" s="13"/>
      <c r="P626" s="13"/>
      <c r="Q626" s="13"/>
      <c r="R626" s="13"/>
      <c r="S626" s="13"/>
      <c r="T626" s="13"/>
      <c r="U626" s="13"/>
      <c r="V626" s="13"/>
      <c r="W626" s="13"/>
      <c r="X626" s="13"/>
      <c r="Y626" s="13"/>
      <c r="Z626" s="13"/>
    </row>
    <row r="627">
      <c r="A627" s="13" t="str">
        <f>IFERROR(__xludf.DUMMYFUNCTION("""COMPUTED_VALUE"""),"ORDER1375")</f>
        <v>ORDER1375</v>
      </c>
      <c r="B627" s="13" t="str">
        <f>VLOOKUP(A627,WN!$A$2:$C$2001,3,false)</f>
        <v>CUST5067</v>
      </c>
      <c r="C627" s="14">
        <f>VLOOKUP(A627,WN!$A$2:$F$2001,2,false)</f>
        <v>45414</v>
      </c>
      <c r="D627" s="13">
        <f>SUMIFS(WN!$F$2:$F$2001,WN!$A$2:$A$2001,A627)</f>
        <v>310</v>
      </c>
      <c r="E627" s="13">
        <f t="shared" si="1"/>
        <v>44</v>
      </c>
      <c r="F627" s="13" t="str">
        <f>VLOOKUP(B627,'Overall Analysis'!$A$3:$I$160,9,false)</f>
        <v>Basic Customer</v>
      </c>
      <c r="G627" s="13"/>
      <c r="H627" s="13"/>
      <c r="I627" s="13"/>
      <c r="J627" s="13"/>
      <c r="K627" s="13"/>
      <c r="L627" s="13"/>
      <c r="M627" s="13"/>
      <c r="N627" s="13"/>
      <c r="O627" s="13"/>
      <c r="P627" s="13"/>
      <c r="Q627" s="13"/>
      <c r="R627" s="13"/>
      <c r="S627" s="13"/>
      <c r="T627" s="13"/>
      <c r="U627" s="13"/>
      <c r="V627" s="13"/>
      <c r="W627" s="13"/>
      <c r="X627" s="13"/>
      <c r="Y627" s="13"/>
      <c r="Z627" s="13"/>
    </row>
    <row r="628">
      <c r="A628" s="13" t="str">
        <f>IFERROR(__xludf.DUMMYFUNCTION("""COMPUTED_VALUE"""),"ORDER1374")</f>
        <v>ORDER1374</v>
      </c>
      <c r="B628" s="13" t="str">
        <f>VLOOKUP(A628,WN!$A$2:$C$2001,3,false)</f>
        <v>CUST7862</v>
      </c>
      <c r="C628" s="14">
        <f>VLOOKUP(A628,WN!$A$2:$F$2001,2,false)</f>
        <v>45414</v>
      </c>
      <c r="D628" s="13">
        <f>SUMIFS(WN!$F$2:$F$2001,WN!$A$2:$A$2001,A628)</f>
        <v>172.5</v>
      </c>
      <c r="E628" s="13">
        <f t="shared" si="1"/>
        <v>44</v>
      </c>
      <c r="F628" s="13" t="str">
        <f>VLOOKUP(B628,'Overall Analysis'!$A$3:$I$160,9,false)</f>
        <v>Basic Customer</v>
      </c>
      <c r="G628" s="13"/>
      <c r="H628" s="13"/>
      <c r="I628" s="13"/>
      <c r="J628" s="13"/>
      <c r="K628" s="13"/>
      <c r="L628" s="13"/>
      <c r="M628" s="13"/>
      <c r="N628" s="13"/>
      <c r="O628" s="13"/>
      <c r="P628" s="13"/>
      <c r="Q628" s="13"/>
      <c r="R628" s="13"/>
      <c r="S628" s="13"/>
      <c r="T628" s="13"/>
      <c r="U628" s="13"/>
      <c r="V628" s="13"/>
      <c r="W628" s="13"/>
      <c r="X628" s="13"/>
      <c r="Y628" s="13"/>
      <c r="Z628" s="13"/>
    </row>
    <row r="629">
      <c r="A629" s="13" t="str">
        <f>IFERROR(__xludf.DUMMYFUNCTION("""COMPUTED_VALUE"""),"ORDER1373")</f>
        <v>ORDER1373</v>
      </c>
      <c r="B629" s="13" t="str">
        <f>VLOOKUP(A629,WN!$A$2:$C$2001,3,false)</f>
        <v>CUST7498</v>
      </c>
      <c r="C629" s="14">
        <f>VLOOKUP(A629,WN!$A$2:$F$2001,2,false)</f>
        <v>45414</v>
      </c>
      <c r="D629" s="13">
        <f>SUMIFS(WN!$F$2:$F$2001,WN!$A$2:$A$2001,A629)</f>
        <v>105</v>
      </c>
      <c r="E629" s="13">
        <f t="shared" si="1"/>
        <v>44</v>
      </c>
      <c r="F629" s="13" t="str">
        <f>VLOOKUP(B629,'Overall Analysis'!$A$3:$I$160,9,false)</f>
        <v>Basic Customer</v>
      </c>
      <c r="G629" s="13"/>
      <c r="H629" s="13"/>
      <c r="I629" s="13"/>
      <c r="J629" s="13"/>
      <c r="K629" s="13"/>
      <c r="L629" s="13"/>
      <c r="M629" s="13"/>
      <c r="N629" s="13"/>
      <c r="O629" s="13"/>
      <c r="P629" s="13"/>
      <c r="Q629" s="13"/>
      <c r="R629" s="13"/>
      <c r="S629" s="13"/>
      <c r="T629" s="13"/>
      <c r="U629" s="13"/>
      <c r="V629" s="13"/>
      <c r="W629" s="13"/>
      <c r="X629" s="13"/>
      <c r="Y629" s="13"/>
      <c r="Z629" s="13"/>
    </row>
    <row r="630">
      <c r="A630" s="13" t="str">
        <f>IFERROR(__xludf.DUMMYFUNCTION("""COMPUTED_VALUE"""),"ORDER1372")</f>
        <v>ORDER1372</v>
      </c>
      <c r="B630" s="13" t="str">
        <f>VLOOKUP(A630,WN!$A$2:$C$2001,3,false)</f>
        <v>CUST6661</v>
      </c>
      <c r="C630" s="14">
        <f>VLOOKUP(A630,WN!$A$2:$F$2001,2,false)</f>
        <v>45414</v>
      </c>
      <c r="D630" s="13">
        <f>SUMIFS(WN!$F$2:$F$2001,WN!$A$2:$A$2001,A630)</f>
        <v>70</v>
      </c>
      <c r="E630" s="13">
        <f t="shared" si="1"/>
        <v>44</v>
      </c>
      <c r="F630" s="13" t="str">
        <f>VLOOKUP(B630,'Overall Analysis'!$A$3:$I$160,9,false)</f>
        <v>Basic Customer</v>
      </c>
      <c r="G630" s="13"/>
      <c r="H630" s="13"/>
      <c r="I630" s="13"/>
      <c r="J630" s="13"/>
      <c r="K630" s="13"/>
      <c r="L630" s="13"/>
      <c r="M630" s="13"/>
      <c r="N630" s="13"/>
      <c r="O630" s="13"/>
      <c r="P630" s="13"/>
      <c r="Q630" s="13"/>
      <c r="R630" s="13"/>
      <c r="S630" s="13"/>
      <c r="T630" s="13"/>
      <c r="U630" s="13"/>
      <c r="V630" s="13"/>
      <c r="W630" s="13"/>
      <c r="X630" s="13"/>
      <c r="Y630" s="13"/>
      <c r="Z630" s="13"/>
    </row>
    <row r="631">
      <c r="A631" s="13" t="str">
        <f>IFERROR(__xludf.DUMMYFUNCTION("""COMPUTED_VALUE"""),"ORDER1371")</f>
        <v>ORDER1371</v>
      </c>
      <c r="B631" s="13" t="str">
        <f>VLOOKUP(A631,WN!$A$2:$C$2001,3,false)</f>
        <v>CUST4485</v>
      </c>
      <c r="C631" s="14">
        <f>VLOOKUP(A631,WN!$A$2:$F$2001,2,false)</f>
        <v>45414</v>
      </c>
      <c r="D631" s="13">
        <f>SUMIFS(WN!$F$2:$F$2001,WN!$A$2:$A$2001,A631)</f>
        <v>230</v>
      </c>
      <c r="E631" s="13">
        <f t="shared" si="1"/>
        <v>44</v>
      </c>
      <c r="F631" s="13" t="str">
        <f>VLOOKUP(B631,'Overall Analysis'!$A$3:$I$160,9,false)</f>
        <v>Basic Customer</v>
      </c>
      <c r="G631" s="13"/>
      <c r="H631" s="13"/>
      <c r="I631" s="13"/>
      <c r="J631" s="13"/>
      <c r="K631" s="13"/>
      <c r="L631" s="13"/>
      <c r="M631" s="13"/>
      <c r="N631" s="13"/>
      <c r="O631" s="13"/>
      <c r="P631" s="13"/>
      <c r="Q631" s="13"/>
      <c r="R631" s="13"/>
      <c r="S631" s="13"/>
      <c r="T631" s="13"/>
      <c r="U631" s="13"/>
      <c r="V631" s="13"/>
      <c r="W631" s="13"/>
      <c r="X631" s="13"/>
      <c r="Y631" s="13"/>
      <c r="Z631" s="13"/>
    </row>
    <row r="632">
      <c r="A632" s="13" t="str">
        <f>IFERROR(__xludf.DUMMYFUNCTION("""COMPUTED_VALUE"""),"ORDER1370")</f>
        <v>ORDER1370</v>
      </c>
      <c r="B632" s="13" t="str">
        <f>VLOOKUP(A632,WN!$A$2:$C$2001,3,false)</f>
        <v>CUST9482</v>
      </c>
      <c r="C632" s="14">
        <f>VLOOKUP(A632,WN!$A$2:$F$2001,2,false)</f>
        <v>45414</v>
      </c>
      <c r="D632" s="13">
        <f>SUMIFS(WN!$F$2:$F$2001,WN!$A$2:$A$2001,A632)</f>
        <v>140</v>
      </c>
      <c r="E632" s="13">
        <f t="shared" si="1"/>
        <v>44</v>
      </c>
      <c r="F632" s="13" t="str">
        <f>VLOOKUP(B632,'Overall Analysis'!$A$3:$I$160,9,false)</f>
        <v>Basic Customer</v>
      </c>
      <c r="G632" s="13"/>
      <c r="H632" s="13"/>
      <c r="I632" s="13"/>
      <c r="J632" s="13"/>
      <c r="K632" s="13"/>
      <c r="L632" s="13"/>
      <c r="M632" s="13"/>
      <c r="N632" s="13"/>
      <c r="O632" s="13"/>
      <c r="P632" s="13"/>
      <c r="Q632" s="13"/>
      <c r="R632" s="13"/>
      <c r="S632" s="13"/>
      <c r="T632" s="13"/>
      <c r="U632" s="13"/>
      <c r="V632" s="13"/>
      <c r="W632" s="13"/>
      <c r="X632" s="13"/>
      <c r="Y632" s="13"/>
      <c r="Z632" s="13"/>
    </row>
    <row r="633">
      <c r="A633" s="13" t="str">
        <f>IFERROR(__xludf.DUMMYFUNCTION("""COMPUTED_VALUE"""),"ORDER1369")</f>
        <v>ORDER1369</v>
      </c>
      <c r="B633" s="13" t="str">
        <f>VLOOKUP(A633,WN!$A$2:$C$2001,3,false)</f>
        <v>CUST8616</v>
      </c>
      <c r="C633" s="14">
        <f>VLOOKUP(A633,WN!$A$2:$F$2001,2,false)</f>
        <v>45414</v>
      </c>
      <c r="D633" s="13">
        <f>SUMIFS(WN!$F$2:$F$2001,WN!$A$2:$A$2001,A633)</f>
        <v>70</v>
      </c>
      <c r="E633" s="13">
        <f t="shared" si="1"/>
        <v>44</v>
      </c>
      <c r="F633" s="13" t="str">
        <f>VLOOKUP(B633,'Overall Analysis'!$A$3:$I$160,9,false)</f>
        <v>Basic Customer</v>
      </c>
      <c r="G633" s="13"/>
      <c r="H633" s="13"/>
      <c r="I633" s="13"/>
      <c r="J633" s="13"/>
      <c r="K633" s="13"/>
      <c r="L633" s="13"/>
      <c r="M633" s="13"/>
      <c r="N633" s="13"/>
      <c r="O633" s="13"/>
      <c r="P633" s="13"/>
      <c r="Q633" s="13"/>
      <c r="R633" s="13"/>
      <c r="S633" s="13"/>
      <c r="T633" s="13"/>
      <c r="U633" s="13"/>
      <c r="V633" s="13"/>
      <c r="W633" s="13"/>
      <c r="X633" s="13"/>
      <c r="Y633" s="13"/>
      <c r="Z633" s="13"/>
    </row>
    <row r="634">
      <c r="A634" s="13" t="str">
        <f>IFERROR(__xludf.DUMMYFUNCTION("""COMPUTED_VALUE"""),"ORDER1368")</f>
        <v>ORDER1368</v>
      </c>
      <c r="B634" s="13" t="str">
        <f>VLOOKUP(A634,WN!$A$2:$C$2001,3,false)</f>
        <v>CUST7043</v>
      </c>
      <c r="C634" s="14">
        <f>VLOOKUP(A634,WN!$A$2:$F$2001,2,false)</f>
        <v>45414</v>
      </c>
      <c r="D634" s="13">
        <f>SUMIFS(WN!$F$2:$F$2001,WN!$A$2:$A$2001,A634)</f>
        <v>325</v>
      </c>
      <c r="E634" s="13">
        <f t="shared" si="1"/>
        <v>44</v>
      </c>
      <c r="F634" s="13" t="str">
        <f>VLOOKUP(B634,'Overall Analysis'!$A$3:$I$160,9,false)</f>
        <v>Basic Customer</v>
      </c>
      <c r="G634" s="13"/>
      <c r="H634" s="13"/>
      <c r="I634" s="13"/>
      <c r="J634" s="13"/>
      <c r="K634" s="13"/>
      <c r="L634" s="13"/>
      <c r="M634" s="13"/>
      <c r="N634" s="13"/>
      <c r="O634" s="13"/>
      <c r="P634" s="13"/>
      <c r="Q634" s="13"/>
      <c r="R634" s="13"/>
      <c r="S634" s="13"/>
      <c r="T634" s="13"/>
      <c r="U634" s="13"/>
      <c r="V634" s="13"/>
      <c r="W634" s="13"/>
      <c r="X634" s="13"/>
      <c r="Y634" s="13"/>
      <c r="Z634" s="13"/>
    </row>
    <row r="635">
      <c r="A635" s="13" t="str">
        <f>IFERROR(__xludf.DUMMYFUNCTION("""COMPUTED_VALUE"""),"ORDER1367")</f>
        <v>ORDER1367</v>
      </c>
      <c r="B635" s="13" t="str">
        <f>VLOOKUP(A635,WN!$A$2:$C$2001,3,false)</f>
        <v>CUST6210</v>
      </c>
      <c r="C635" s="14">
        <f>VLOOKUP(A635,WN!$A$2:$F$2001,2,false)</f>
        <v>45414</v>
      </c>
      <c r="D635" s="13">
        <f>SUMIFS(WN!$F$2:$F$2001,WN!$A$2:$A$2001,A635)</f>
        <v>40</v>
      </c>
      <c r="E635" s="13">
        <f t="shared" si="1"/>
        <v>44</v>
      </c>
      <c r="F635" s="13" t="str">
        <f>VLOOKUP(B635,'Overall Analysis'!$A$3:$I$160,9,false)</f>
        <v>Basic Customer</v>
      </c>
      <c r="G635" s="13"/>
      <c r="H635" s="13"/>
      <c r="I635" s="13"/>
      <c r="J635" s="13"/>
      <c r="K635" s="13"/>
      <c r="L635" s="13"/>
      <c r="M635" s="13"/>
      <c r="N635" s="13"/>
      <c r="O635" s="13"/>
      <c r="P635" s="13"/>
      <c r="Q635" s="13"/>
      <c r="R635" s="13"/>
      <c r="S635" s="13"/>
      <c r="T635" s="13"/>
      <c r="U635" s="13"/>
      <c r="V635" s="13"/>
      <c r="W635" s="13"/>
      <c r="X635" s="13"/>
      <c r="Y635" s="13"/>
      <c r="Z635" s="13"/>
    </row>
    <row r="636">
      <c r="A636" s="13" t="str">
        <f>IFERROR(__xludf.DUMMYFUNCTION("""COMPUTED_VALUE"""),"ORDER1366")</f>
        <v>ORDER1366</v>
      </c>
      <c r="B636" s="13" t="str">
        <f>VLOOKUP(A636,WN!$A$2:$C$2001,3,false)</f>
        <v>CUST1509</v>
      </c>
      <c r="C636" s="14">
        <f>VLOOKUP(A636,WN!$A$2:$F$2001,2,false)</f>
        <v>45414</v>
      </c>
      <c r="D636" s="13">
        <f>SUMIFS(WN!$F$2:$F$2001,WN!$A$2:$A$2001,A636)</f>
        <v>52.5</v>
      </c>
      <c r="E636" s="13">
        <f t="shared" si="1"/>
        <v>44</v>
      </c>
      <c r="F636" s="13" t="str">
        <f>VLOOKUP(B636,'Overall Analysis'!$A$3:$I$160,9,false)</f>
        <v>Platinum Customer</v>
      </c>
      <c r="G636" s="13"/>
      <c r="H636" s="13"/>
      <c r="I636" s="13"/>
      <c r="J636" s="13"/>
      <c r="K636" s="13"/>
      <c r="L636" s="13"/>
      <c r="M636" s="13"/>
      <c r="N636" s="13"/>
      <c r="O636" s="13"/>
      <c r="P636" s="13"/>
      <c r="Q636" s="13"/>
      <c r="R636" s="13"/>
      <c r="S636" s="13"/>
      <c r="T636" s="13"/>
      <c r="U636" s="13"/>
      <c r="V636" s="13"/>
      <c r="W636" s="13"/>
      <c r="X636" s="13"/>
      <c r="Y636" s="13"/>
      <c r="Z636" s="13"/>
    </row>
    <row r="637">
      <c r="A637" s="13" t="str">
        <f>IFERROR(__xludf.DUMMYFUNCTION("""COMPUTED_VALUE"""),"ORDER1365")</f>
        <v>ORDER1365</v>
      </c>
      <c r="B637" s="13" t="str">
        <f>VLOOKUP(A637,WN!$A$2:$C$2001,3,false)</f>
        <v>CUST6201</v>
      </c>
      <c r="C637" s="14">
        <f>VLOOKUP(A637,WN!$A$2:$F$2001,2,false)</f>
        <v>45414</v>
      </c>
      <c r="D637" s="13">
        <f>SUMIFS(WN!$F$2:$F$2001,WN!$A$2:$A$2001,A637)</f>
        <v>245</v>
      </c>
      <c r="E637" s="13">
        <f t="shared" si="1"/>
        <v>44</v>
      </c>
      <c r="F637" s="13" t="str">
        <f>VLOOKUP(B637,'Overall Analysis'!$A$3:$I$160,9,false)</f>
        <v>Basic Customer</v>
      </c>
      <c r="G637" s="13"/>
      <c r="H637" s="13"/>
      <c r="I637" s="13"/>
      <c r="J637" s="13"/>
      <c r="K637" s="13"/>
      <c r="L637" s="13"/>
      <c r="M637" s="13"/>
      <c r="N637" s="13"/>
      <c r="O637" s="13"/>
      <c r="P637" s="13"/>
      <c r="Q637" s="13"/>
      <c r="R637" s="13"/>
      <c r="S637" s="13"/>
      <c r="T637" s="13"/>
      <c r="U637" s="13"/>
      <c r="V637" s="13"/>
      <c r="W637" s="13"/>
      <c r="X637" s="13"/>
      <c r="Y637" s="13"/>
      <c r="Z637" s="13"/>
    </row>
    <row r="638">
      <c r="A638" s="13" t="str">
        <f>IFERROR(__xludf.DUMMYFUNCTION("""COMPUTED_VALUE"""),"ORDER1364")</f>
        <v>ORDER1364</v>
      </c>
      <c r="B638" s="13" t="str">
        <f>VLOOKUP(A638,WN!$A$2:$C$2001,3,false)</f>
        <v>CUST6570</v>
      </c>
      <c r="C638" s="14">
        <f>VLOOKUP(A638,WN!$A$2:$F$2001,2,false)</f>
        <v>45414</v>
      </c>
      <c r="D638" s="13">
        <f>SUMIFS(WN!$F$2:$F$2001,WN!$A$2:$A$2001,A638)</f>
        <v>97.5</v>
      </c>
      <c r="E638" s="13">
        <f t="shared" si="1"/>
        <v>44</v>
      </c>
      <c r="F638" s="13" t="str">
        <f>VLOOKUP(B638,'Overall Analysis'!$A$3:$I$160,9,false)</f>
        <v>Basic Customer</v>
      </c>
      <c r="G638" s="13"/>
      <c r="H638" s="13"/>
      <c r="I638" s="13"/>
      <c r="J638" s="13"/>
      <c r="K638" s="13"/>
      <c r="L638" s="13"/>
      <c r="M638" s="13"/>
      <c r="N638" s="13"/>
      <c r="O638" s="13"/>
      <c r="P638" s="13"/>
      <c r="Q638" s="13"/>
      <c r="R638" s="13"/>
      <c r="S638" s="13"/>
      <c r="T638" s="13"/>
      <c r="U638" s="13"/>
      <c r="V638" s="13"/>
      <c r="W638" s="13"/>
      <c r="X638" s="13"/>
      <c r="Y638" s="13"/>
      <c r="Z638" s="13"/>
    </row>
    <row r="639">
      <c r="A639" s="13" t="str">
        <f>IFERROR(__xludf.DUMMYFUNCTION("""COMPUTED_VALUE"""),"ORDER1363")</f>
        <v>ORDER1363</v>
      </c>
      <c r="B639" s="13" t="str">
        <f>VLOOKUP(A639,WN!$A$2:$C$2001,3,false)</f>
        <v>CUST2188</v>
      </c>
      <c r="C639" s="14">
        <f>VLOOKUP(A639,WN!$A$2:$F$2001,2,false)</f>
        <v>45414</v>
      </c>
      <c r="D639" s="13">
        <f>SUMIFS(WN!$F$2:$F$2001,WN!$A$2:$A$2001,A639)</f>
        <v>105</v>
      </c>
      <c r="E639" s="13">
        <f t="shared" si="1"/>
        <v>44</v>
      </c>
      <c r="F639" s="13" t="str">
        <f>VLOOKUP(B639,'Overall Analysis'!$A$3:$I$160,9,false)</f>
        <v>Platinum Customer</v>
      </c>
      <c r="G639" s="13"/>
      <c r="H639" s="13"/>
      <c r="I639" s="13"/>
      <c r="J639" s="13"/>
      <c r="K639" s="13"/>
      <c r="L639" s="13"/>
      <c r="M639" s="13"/>
      <c r="N639" s="13"/>
      <c r="O639" s="13"/>
      <c r="P639" s="13"/>
      <c r="Q639" s="13"/>
      <c r="R639" s="13"/>
      <c r="S639" s="13"/>
      <c r="T639" s="13"/>
      <c r="U639" s="13"/>
      <c r="V639" s="13"/>
      <c r="W639" s="13"/>
      <c r="X639" s="13"/>
      <c r="Y639" s="13"/>
      <c r="Z639" s="13"/>
    </row>
    <row r="640">
      <c r="A640" s="13" t="str">
        <f>IFERROR(__xludf.DUMMYFUNCTION("""COMPUTED_VALUE"""),"ORDER1362")</f>
        <v>ORDER1362</v>
      </c>
      <c r="B640" s="13" t="str">
        <f>VLOOKUP(A640,WN!$A$2:$C$2001,3,false)</f>
        <v>CUST7862</v>
      </c>
      <c r="C640" s="14">
        <f>VLOOKUP(A640,WN!$A$2:$F$2001,2,false)</f>
        <v>45414</v>
      </c>
      <c r="D640" s="13">
        <f>SUMIFS(WN!$F$2:$F$2001,WN!$A$2:$A$2001,A640)</f>
        <v>70</v>
      </c>
      <c r="E640" s="13">
        <f t="shared" si="1"/>
        <v>44</v>
      </c>
      <c r="F640" s="13" t="str">
        <f>VLOOKUP(B640,'Overall Analysis'!$A$3:$I$160,9,false)</f>
        <v>Basic Customer</v>
      </c>
      <c r="G640" s="13"/>
      <c r="H640" s="13"/>
      <c r="I640" s="13"/>
      <c r="J640" s="13"/>
      <c r="K640" s="13"/>
      <c r="L640" s="13"/>
      <c r="M640" s="13"/>
      <c r="N640" s="13"/>
      <c r="O640" s="13"/>
      <c r="P640" s="13"/>
      <c r="Q640" s="13"/>
      <c r="R640" s="13"/>
      <c r="S640" s="13"/>
      <c r="T640" s="13"/>
      <c r="U640" s="13"/>
      <c r="V640" s="13"/>
      <c r="W640" s="13"/>
      <c r="X640" s="13"/>
      <c r="Y640" s="13"/>
      <c r="Z640" s="13"/>
    </row>
    <row r="641">
      <c r="A641" s="13" t="str">
        <f>IFERROR(__xludf.DUMMYFUNCTION("""COMPUTED_VALUE"""),"ORDER1361")</f>
        <v>ORDER1361</v>
      </c>
      <c r="B641" s="13" t="str">
        <f>VLOOKUP(A641,WN!$A$2:$C$2001,3,false)</f>
        <v>CUST2970</v>
      </c>
      <c r="C641" s="14">
        <f>VLOOKUP(A641,WN!$A$2:$F$2001,2,false)</f>
        <v>45414</v>
      </c>
      <c r="D641" s="13">
        <f>SUMIFS(WN!$F$2:$F$2001,WN!$A$2:$A$2001,A641)</f>
        <v>140</v>
      </c>
      <c r="E641" s="13">
        <f t="shared" si="1"/>
        <v>44</v>
      </c>
      <c r="F641" s="13" t="str">
        <f>VLOOKUP(B641,'Overall Analysis'!$A$3:$I$160,9,false)</f>
        <v>Platinum Customer</v>
      </c>
      <c r="G641" s="13"/>
      <c r="H641" s="13"/>
      <c r="I641" s="13"/>
      <c r="J641" s="13"/>
      <c r="K641" s="13"/>
      <c r="L641" s="13"/>
      <c r="M641" s="13"/>
      <c r="N641" s="13"/>
      <c r="O641" s="13"/>
      <c r="P641" s="13"/>
      <c r="Q641" s="13"/>
      <c r="R641" s="13"/>
      <c r="S641" s="13"/>
      <c r="T641" s="13"/>
      <c r="U641" s="13"/>
      <c r="V641" s="13"/>
      <c r="W641" s="13"/>
      <c r="X641" s="13"/>
      <c r="Y641" s="13"/>
      <c r="Z641" s="13"/>
    </row>
    <row r="642">
      <c r="A642" s="13" t="str">
        <f>IFERROR(__xludf.DUMMYFUNCTION("""COMPUTED_VALUE"""),"ORDER1360")</f>
        <v>ORDER1360</v>
      </c>
      <c r="B642" s="13" t="str">
        <f>VLOOKUP(A642,WN!$A$2:$C$2001,3,false)</f>
        <v>CUST8149</v>
      </c>
      <c r="C642" s="14">
        <f>VLOOKUP(A642,WN!$A$2:$F$2001,2,false)</f>
        <v>45413</v>
      </c>
      <c r="D642" s="13">
        <f>SUMIFS(WN!$F$2:$F$2001,WN!$A$2:$A$2001,A642)</f>
        <v>80</v>
      </c>
      <c r="E642" s="13">
        <f t="shared" si="1"/>
        <v>45</v>
      </c>
      <c r="F642" s="13" t="str">
        <f>VLOOKUP(B642,'Overall Analysis'!$A$3:$I$160,9,false)</f>
        <v>Basic Customer</v>
      </c>
      <c r="G642" s="13"/>
      <c r="H642" s="13"/>
      <c r="I642" s="13"/>
      <c r="J642" s="13"/>
      <c r="K642" s="13"/>
      <c r="L642" s="13"/>
      <c r="M642" s="13"/>
      <c r="N642" s="13"/>
      <c r="O642" s="13"/>
      <c r="P642" s="13"/>
      <c r="Q642" s="13"/>
      <c r="R642" s="13"/>
      <c r="S642" s="13"/>
      <c r="T642" s="13"/>
      <c r="U642" s="13"/>
      <c r="V642" s="13"/>
      <c r="W642" s="13"/>
      <c r="X642" s="13"/>
      <c r="Y642" s="13"/>
      <c r="Z642" s="13"/>
    </row>
    <row r="643">
      <c r="A643" s="13" t="str">
        <f>IFERROR(__xludf.DUMMYFUNCTION("""COMPUTED_VALUE"""),"ORDER1359")</f>
        <v>ORDER1359</v>
      </c>
      <c r="B643" s="13" t="str">
        <f>VLOOKUP(A643,WN!$A$2:$C$2001,3,false)</f>
        <v>CUST2832</v>
      </c>
      <c r="C643" s="14">
        <f>VLOOKUP(A643,WN!$A$2:$F$2001,2,false)</f>
        <v>45413</v>
      </c>
      <c r="D643" s="13">
        <f>SUMIFS(WN!$F$2:$F$2001,WN!$A$2:$A$2001,A643)</f>
        <v>70</v>
      </c>
      <c r="E643" s="13">
        <f t="shared" si="1"/>
        <v>45</v>
      </c>
      <c r="F643" s="13" t="str">
        <f>VLOOKUP(B643,'Overall Analysis'!$A$3:$I$160,9,false)</f>
        <v>Basic Customer</v>
      </c>
      <c r="G643" s="13"/>
      <c r="H643" s="13"/>
      <c r="I643" s="13"/>
      <c r="J643" s="13"/>
      <c r="K643" s="13"/>
      <c r="L643" s="13"/>
      <c r="M643" s="13"/>
      <c r="N643" s="13"/>
      <c r="O643" s="13"/>
      <c r="P643" s="13"/>
      <c r="Q643" s="13"/>
      <c r="R643" s="13"/>
      <c r="S643" s="13"/>
      <c r="T643" s="13"/>
      <c r="U643" s="13"/>
      <c r="V643" s="13"/>
      <c r="W643" s="13"/>
      <c r="X643" s="13"/>
      <c r="Y643" s="13"/>
      <c r="Z643" s="13"/>
    </row>
    <row r="644">
      <c r="A644" s="13" t="str">
        <f>IFERROR(__xludf.DUMMYFUNCTION("""COMPUTED_VALUE"""),"ORDER1358")</f>
        <v>ORDER1358</v>
      </c>
      <c r="B644" s="13" t="str">
        <f>VLOOKUP(A644,WN!$A$2:$C$2001,3,false)</f>
        <v>CUST9582</v>
      </c>
      <c r="C644" s="14">
        <f>VLOOKUP(A644,WN!$A$2:$F$2001,2,false)</f>
        <v>45413</v>
      </c>
      <c r="D644" s="13">
        <f>SUMIFS(WN!$F$2:$F$2001,WN!$A$2:$A$2001,A644)</f>
        <v>275</v>
      </c>
      <c r="E644" s="13">
        <f t="shared" si="1"/>
        <v>45</v>
      </c>
      <c r="F644" s="13" t="str">
        <f>VLOOKUP(B644,'Overall Analysis'!$A$3:$I$160,9,false)</f>
        <v>Basic Customer</v>
      </c>
      <c r="G644" s="13"/>
      <c r="H644" s="13"/>
      <c r="I644" s="13"/>
      <c r="J644" s="13"/>
      <c r="K644" s="13"/>
      <c r="L644" s="13"/>
      <c r="M644" s="13"/>
      <c r="N644" s="13"/>
      <c r="O644" s="13"/>
      <c r="P644" s="13"/>
      <c r="Q644" s="13"/>
      <c r="R644" s="13"/>
      <c r="S644" s="13"/>
      <c r="T644" s="13"/>
      <c r="U644" s="13"/>
      <c r="V644" s="13"/>
      <c r="W644" s="13"/>
      <c r="X644" s="13"/>
      <c r="Y644" s="13"/>
      <c r="Z644" s="13"/>
    </row>
    <row r="645">
      <c r="A645" s="13" t="str">
        <f>IFERROR(__xludf.DUMMYFUNCTION("""COMPUTED_VALUE"""),"ORDER1357")</f>
        <v>ORDER1357</v>
      </c>
      <c r="B645" s="13" t="str">
        <f>VLOOKUP(A645,WN!$A$2:$C$2001,3,false)</f>
        <v>CUST9317</v>
      </c>
      <c r="C645" s="14">
        <f>VLOOKUP(A645,WN!$A$2:$F$2001,2,false)</f>
        <v>45413</v>
      </c>
      <c r="D645" s="13">
        <f>SUMIFS(WN!$F$2:$F$2001,WN!$A$2:$A$2001,A645)</f>
        <v>55</v>
      </c>
      <c r="E645" s="13">
        <f t="shared" si="1"/>
        <v>45</v>
      </c>
      <c r="F645" s="13" t="str">
        <f>VLOOKUP(B645,'Overall Analysis'!$A$3:$I$160,9,false)</f>
        <v>Basic Customer</v>
      </c>
      <c r="G645" s="13"/>
      <c r="H645" s="13"/>
      <c r="I645" s="13"/>
      <c r="J645" s="13"/>
      <c r="K645" s="13"/>
      <c r="L645" s="13"/>
      <c r="M645" s="13"/>
      <c r="N645" s="13"/>
      <c r="O645" s="13"/>
      <c r="P645" s="13"/>
      <c r="Q645" s="13"/>
      <c r="R645" s="13"/>
      <c r="S645" s="13"/>
      <c r="T645" s="13"/>
      <c r="U645" s="13"/>
      <c r="V645" s="13"/>
      <c r="W645" s="13"/>
      <c r="X645" s="13"/>
      <c r="Y645" s="13"/>
      <c r="Z645" s="13"/>
    </row>
    <row r="646">
      <c r="A646" s="13" t="str">
        <f>IFERROR(__xludf.DUMMYFUNCTION("""COMPUTED_VALUE"""),"ORDER1356")</f>
        <v>ORDER1356</v>
      </c>
      <c r="B646" s="13" t="str">
        <f>VLOOKUP(A646,WN!$A$2:$C$2001,3,false)</f>
        <v>CUST8532</v>
      </c>
      <c r="C646" s="14">
        <f>VLOOKUP(A646,WN!$A$2:$F$2001,2,false)</f>
        <v>45413</v>
      </c>
      <c r="D646" s="13">
        <f>SUMIFS(WN!$F$2:$F$2001,WN!$A$2:$A$2001,A646)</f>
        <v>92.5</v>
      </c>
      <c r="E646" s="13">
        <f t="shared" si="1"/>
        <v>45</v>
      </c>
      <c r="F646" s="13" t="str">
        <f>VLOOKUP(B646,'Overall Analysis'!$A$3:$I$160,9,false)</f>
        <v>Basic Customer</v>
      </c>
      <c r="G646" s="13"/>
      <c r="H646" s="13"/>
      <c r="I646" s="13"/>
      <c r="J646" s="13"/>
      <c r="K646" s="13"/>
      <c r="L646" s="13"/>
      <c r="M646" s="13"/>
      <c r="N646" s="13"/>
      <c r="O646" s="13"/>
      <c r="P646" s="13"/>
      <c r="Q646" s="13"/>
      <c r="R646" s="13"/>
      <c r="S646" s="13"/>
      <c r="T646" s="13"/>
      <c r="U646" s="13"/>
      <c r="V646" s="13"/>
      <c r="W646" s="13"/>
      <c r="X646" s="13"/>
      <c r="Y646" s="13"/>
      <c r="Z646" s="13"/>
    </row>
    <row r="647">
      <c r="A647" s="13" t="str">
        <f>IFERROR(__xludf.DUMMYFUNCTION("""COMPUTED_VALUE"""),"ORDER1355")</f>
        <v>ORDER1355</v>
      </c>
      <c r="B647" s="13" t="str">
        <f>VLOOKUP(A647,WN!$A$2:$C$2001,3,false)</f>
        <v>CUST4470</v>
      </c>
      <c r="C647" s="14">
        <f>VLOOKUP(A647,WN!$A$2:$F$2001,2,false)</f>
        <v>45413</v>
      </c>
      <c r="D647" s="13">
        <f>SUMIFS(WN!$F$2:$F$2001,WN!$A$2:$A$2001,A647)</f>
        <v>370</v>
      </c>
      <c r="E647" s="13">
        <f t="shared" si="1"/>
        <v>45</v>
      </c>
      <c r="F647" s="13" t="str">
        <f>VLOOKUP(B647,'Overall Analysis'!$A$3:$I$160,9,false)</f>
        <v>Basic Customer</v>
      </c>
      <c r="G647" s="13"/>
      <c r="H647" s="13"/>
      <c r="I647" s="13"/>
      <c r="J647" s="13"/>
      <c r="K647" s="13"/>
      <c r="L647" s="13"/>
      <c r="M647" s="13"/>
      <c r="N647" s="13"/>
      <c r="O647" s="13"/>
      <c r="P647" s="13"/>
      <c r="Q647" s="13"/>
      <c r="R647" s="13"/>
      <c r="S647" s="13"/>
      <c r="T647" s="13"/>
      <c r="U647" s="13"/>
      <c r="V647" s="13"/>
      <c r="W647" s="13"/>
      <c r="X647" s="13"/>
      <c r="Y647" s="13"/>
      <c r="Z647" s="13"/>
    </row>
    <row r="648">
      <c r="A648" s="13" t="str">
        <f>IFERROR(__xludf.DUMMYFUNCTION("""COMPUTED_VALUE"""),"ORDER1354")</f>
        <v>ORDER1354</v>
      </c>
      <c r="B648" s="13" t="str">
        <f>VLOOKUP(A648,WN!$A$2:$C$2001,3,false)</f>
        <v>CUST4470</v>
      </c>
      <c r="C648" s="14">
        <f>VLOOKUP(A648,WN!$A$2:$F$2001,2,false)</f>
        <v>45413</v>
      </c>
      <c r="D648" s="13">
        <f>SUMIFS(WN!$F$2:$F$2001,WN!$A$2:$A$2001,A648)</f>
        <v>172.5</v>
      </c>
      <c r="E648" s="13">
        <f t="shared" si="1"/>
        <v>45</v>
      </c>
      <c r="F648" s="13" t="str">
        <f>VLOOKUP(B648,'Overall Analysis'!$A$3:$I$160,9,false)</f>
        <v>Basic Customer</v>
      </c>
      <c r="G648" s="13"/>
      <c r="H648" s="13"/>
      <c r="I648" s="13"/>
      <c r="J648" s="13"/>
      <c r="K648" s="13"/>
      <c r="L648" s="13"/>
      <c r="M648" s="13"/>
      <c r="N648" s="13"/>
      <c r="O648" s="13"/>
      <c r="P648" s="13"/>
      <c r="Q648" s="13"/>
      <c r="R648" s="13"/>
      <c r="S648" s="13"/>
      <c r="T648" s="13"/>
      <c r="U648" s="13"/>
      <c r="V648" s="13"/>
      <c r="W648" s="13"/>
      <c r="X648" s="13"/>
      <c r="Y648" s="13"/>
      <c r="Z648" s="13"/>
    </row>
    <row r="649">
      <c r="A649" s="13" t="str">
        <f>IFERROR(__xludf.DUMMYFUNCTION("""COMPUTED_VALUE"""),"ORDER1353")</f>
        <v>ORDER1353</v>
      </c>
      <c r="B649" s="13" t="str">
        <f>VLOOKUP(A649,WN!$A$2:$C$2001,3,false)</f>
        <v>CUST6860</v>
      </c>
      <c r="C649" s="14">
        <f>VLOOKUP(A649,WN!$A$2:$F$2001,2,false)</f>
        <v>45413</v>
      </c>
      <c r="D649" s="13">
        <f>SUMIFS(WN!$F$2:$F$2001,WN!$A$2:$A$2001,A649)</f>
        <v>105</v>
      </c>
      <c r="E649" s="13">
        <f t="shared" si="1"/>
        <v>45</v>
      </c>
      <c r="F649" s="13" t="str">
        <f>VLOOKUP(B649,'Overall Analysis'!$A$3:$I$160,9,false)</f>
        <v>Basic Customer</v>
      </c>
      <c r="G649" s="13"/>
      <c r="H649" s="13"/>
      <c r="I649" s="13"/>
      <c r="J649" s="13"/>
      <c r="K649" s="13"/>
      <c r="L649" s="13"/>
      <c r="M649" s="13"/>
      <c r="N649" s="13"/>
      <c r="O649" s="13"/>
      <c r="P649" s="13"/>
      <c r="Q649" s="13"/>
      <c r="R649" s="13"/>
      <c r="S649" s="13"/>
      <c r="T649" s="13"/>
      <c r="U649" s="13"/>
      <c r="V649" s="13"/>
      <c r="W649" s="13"/>
      <c r="X649" s="13"/>
      <c r="Y649" s="13"/>
      <c r="Z649" s="13"/>
    </row>
    <row r="650">
      <c r="A650" s="13" t="str">
        <f>IFERROR(__xludf.DUMMYFUNCTION("""COMPUTED_VALUE"""),"ORDER1352")</f>
        <v>ORDER1352</v>
      </c>
      <c r="B650" s="13" t="str">
        <f>VLOOKUP(A650,WN!$A$2:$C$2001,3,false)</f>
        <v>CUST4759</v>
      </c>
      <c r="C650" s="14">
        <f>VLOOKUP(A650,WN!$A$2:$F$2001,2,false)</f>
        <v>45413</v>
      </c>
      <c r="D650" s="13">
        <f>SUMIFS(WN!$F$2:$F$2001,WN!$A$2:$A$2001,A650)</f>
        <v>70</v>
      </c>
      <c r="E650" s="13">
        <f t="shared" si="1"/>
        <v>45</v>
      </c>
      <c r="F650" s="13" t="str">
        <f>VLOOKUP(B650,'Overall Analysis'!$A$3:$I$160,9,false)</f>
        <v>Platinum Customer</v>
      </c>
      <c r="G650" s="13"/>
      <c r="H650" s="13"/>
      <c r="I650" s="13"/>
      <c r="J650" s="13"/>
      <c r="K650" s="13"/>
      <c r="L650" s="13"/>
      <c r="M650" s="13"/>
      <c r="N650" s="13"/>
      <c r="O650" s="13"/>
      <c r="P650" s="13"/>
      <c r="Q650" s="13"/>
      <c r="R650" s="13"/>
      <c r="S650" s="13"/>
      <c r="T650" s="13"/>
      <c r="U650" s="13"/>
      <c r="V650" s="13"/>
      <c r="W650" s="13"/>
      <c r="X650" s="13"/>
      <c r="Y650" s="13"/>
      <c r="Z650" s="13"/>
    </row>
    <row r="651">
      <c r="A651" s="13" t="str">
        <f>IFERROR(__xludf.DUMMYFUNCTION("""COMPUTED_VALUE"""),"ORDER1351")</f>
        <v>ORDER1351</v>
      </c>
      <c r="B651" s="13" t="str">
        <f>VLOOKUP(A651,WN!$A$2:$C$2001,3,false)</f>
        <v>CUST4982</v>
      </c>
      <c r="C651" s="14">
        <f>VLOOKUP(A651,WN!$A$2:$F$2001,2,false)</f>
        <v>45413</v>
      </c>
      <c r="D651" s="13">
        <f>SUMIFS(WN!$F$2:$F$2001,WN!$A$2:$A$2001,A651)</f>
        <v>140</v>
      </c>
      <c r="E651" s="13">
        <f t="shared" si="1"/>
        <v>45</v>
      </c>
      <c r="F651" s="13" t="str">
        <f>VLOOKUP(B651,'Overall Analysis'!$A$3:$I$160,9,false)</f>
        <v>Basic Customer</v>
      </c>
      <c r="G651" s="13"/>
      <c r="H651" s="13"/>
      <c r="I651" s="13"/>
      <c r="J651" s="13"/>
      <c r="K651" s="13"/>
      <c r="L651" s="13"/>
      <c r="M651" s="13"/>
      <c r="N651" s="13"/>
      <c r="O651" s="13"/>
      <c r="P651" s="13"/>
      <c r="Q651" s="13"/>
      <c r="R651" s="13"/>
      <c r="S651" s="13"/>
      <c r="T651" s="13"/>
      <c r="U651" s="13"/>
      <c r="V651" s="13"/>
      <c r="W651" s="13"/>
      <c r="X651" s="13"/>
      <c r="Y651" s="13"/>
      <c r="Z651" s="13"/>
    </row>
    <row r="652">
      <c r="A652" s="13" t="str">
        <f>IFERROR(__xludf.DUMMYFUNCTION("""COMPUTED_VALUE"""),"ORDER1350")</f>
        <v>ORDER1350</v>
      </c>
      <c r="B652" s="13" t="str">
        <f>VLOOKUP(A652,WN!$A$2:$C$2001,3,false)</f>
        <v>CUST6327</v>
      </c>
      <c r="C652" s="14">
        <f>VLOOKUP(A652,WN!$A$2:$F$2001,2,false)</f>
        <v>45413</v>
      </c>
      <c r="D652" s="13">
        <f>SUMIFS(WN!$F$2:$F$2001,WN!$A$2:$A$2001,A652)</f>
        <v>140</v>
      </c>
      <c r="E652" s="13">
        <f t="shared" si="1"/>
        <v>45</v>
      </c>
      <c r="F652" s="13" t="str">
        <f>VLOOKUP(B652,'Overall Analysis'!$A$3:$I$160,9,false)</f>
        <v>Basic Customer</v>
      </c>
      <c r="G652" s="13"/>
      <c r="H652" s="13"/>
      <c r="I652" s="13"/>
      <c r="J652" s="13"/>
      <c r="K652" s="13"/>
      <c r="L652" s="13"/>
      <c r="M652" s="13"/>
      <c r="N652" s="13"/>
      <c r="O652" s="13"/>
      <c r="P652" s="13"/>
      <c r="Q652" s="13"/>
      <c r="R652" s="13"/>
      <c r="S652" s="13"/>
      <c r="T652" s="13"/>
      <c r="U652" s="13"/>
      <c r="V652" s="13"/>
      <c r="W652" s="13"/>
      <c r="X652" s="13"/>
      <c r="Y652" s="13"/>
      <c r="Z652" s="13"/>
    </row>
    <row r="653">
      <c r="A653" s="13" t="str">
        <f>IFERROR(__xludf.DUMMYFUNCTION("""COMPUTED_VALUE"""),"ORDER1349")</f>
        <v>ORDER1349</v>
      </c>
      <c r="B653" s="13" t="str">
        <f>VLOOKUP(A653,WN!$A$2:$C$2001,3,false)</f>
        <v>CUST4982</v>
      </c>
      <c r="C653" s="14">
        <f>VLOOKUP(A653,WN!$A$2:$F$2001,2,false)</f>
        <v>45413</v>
      </c>
      <c r="D653" s="13">
        <f>SUMIFS(WN!$F$2:$F$2001,WN!$A$2:$A$2001,A653)</f>
        <v>70</v>
      </c>
      <c r="E653" s="13">
        <f t="shared" si="1"/>
        <v>45</v>
      </c>
      <c r="F653" s="13" t="str">
        <f>VLOOKUP(B653,'Overall Analysis'!$A$3:$I$160,9,false)</f>
        <v>Basic Customer</v>
      </c>
      <c r="G653" s="13"/>
      <c r="H653" s="13"/>
      <c r="I653" s="13"/>
      <c r="J653" s="13"/>
      <c r="K653" s="13"/>
      <c r="L653" s="13"/>
      <c r="M653" s="13"/>
      <c r="N653" s="13"/>
      <c r="O653" s="13"/>
      <c r="P653" s="13"/>
      <c r="Q653" s="13"/>
      <c r="R653" s="13"/>
      <c r="S653" s="13"/>
      <c r="T653" s="13"/>
      <c r="U653" s="13"/>
      <c r="V653" s="13"/>
      <c r="W653" s="13"/>
      <c r="X653" s="13"/>
      <c r="Y653" s="13"/>
      <c r="Z653" s="13"/>
    </row>
    <row r="654">
      <c r="A654" s="13" t="str">
        <f>IFERROR(__xludf.DUMMYFUNCTION("""COMPUTED_VALUE"""),"ORDER1348")</f>
        <v>ORDER1348</v>
      </c>
      <c r="B654" s="13" t="str">
        <f>VLOOKUP(A654,WN!$A$2:$C$2001,3,false)</f>
        <v>CUST4485</v>
      </c>
      <c r="C654" s="14">
        <f>VLOOKUP(A654,WN!$A$2:$F$2001,2,false)</f>
        <v>45413</v>
      </c>
      <c r="D654" s="13">
        <f>SUMIFS(WN!$F$2:$F$2001,WN!$A$2:$A$2001,A654)</f>
        <v>200</v>
      </c>
      <c r="E654" s="13">
        <f t="shared" si="1"/>
        <v>45</v>
      </c>
      <c r="F654" s="13" t="str">
        <f>VLOOKUP(B654,'Overall Analysis'!$A$3:$I$160,9,false)</f>
        <v>Basic Customer</v>
      </c>
      <c r="G654" s="13"/>
      <c r="H654" s="13"/>
      <c r="I654" s="13"/>
      <c r="J654" s="13"/>
      <c r="K654" s="13"/>
      <c r="L654" s="13"/>
      <c r="M654" s="13"/>
      <c r="N654" s="13"/>
      <c r="O654" s="13"/>
      <c r="P654" s="13"/>
      <c r="Q654" s="13"/>
      <c r="R654" s="13"/>
      <c r="S654" s="13"/>
      <c r="T654" s="13"/>
      <c r="U654" s="13"/>
      <c r="V654" s="13"/>
      <c r="W654" s="13"/>
      <c r="X654" s="13"/>
      <c r="Y654" s="13"/>
      <c r="Z654" s="13"/>
    </row>
    <row r="655">
      <c r="A655" s="13" t="str">
        <f>IFERROR(__xludf.DUMMYFUNCTION("""COMPUTED_VALUE"""),"ORDER1347")</f>
        <v>ORDER1347</v>
      </c>
      <c r="B655" s="13" t="str">
        <f>VLOOKUP(A655,WN!$A$2:$C$2001,3,false)</f>
        <v>CUST9482</v>
      </c>
      <c r="C655" s="14">
        <f>VLOOKUP(A655,WN!$A$2:$F$2001,2,false)</f>
        <v>45413</v>
      </c>
      <c r="D655" s="13">
        <f>SUMIFS(WN!$F$2:$F$2001,WN!$A$2:$A$2001,A655)</f>
        <v>40</v>
      </c>
      <c r="E655" s="13">
        <f t="shared" si="1"/>
        <v>45</v>
      </c>
      <c r="F655" s="13" t="str">
        <f>VLOOKUP(B655,'Overall Analysis'!$A$3:$I$160,9,false)</f>
        <v>Basic Customer</v>
      </c>
      <c r="G655" s="13"/>
      <c r="H655" s="13"/>
      <c r="I655" s="13"/>
      <c r="J655" s="13"/>
      <c r="K655" s="13"/>
      <c r="L655" s="13"/>
      <c r="M655" s="13"/>
      <c r="N655" s="13"/>
      <c r="O655" s="13"/>
      <c r="P655" s="13"/>
      <c r="Q655" s="13"/>
      <c r="R655" s="13"/>
      <c r="S655" s="13"/>
      <c r="T655" s="13"/>
      <c r="U655" s="13"/>
      <c r="V655" s="13"/>
      <c r="W655" s="13"/>
      <c r="X655" s="13"/>
      <c r="Y655" s="13"/>
      <c r="Z655" s="13"/>
    </row>
    <row r="656">
      <c r="A656" s="13" t="str">
        <f>IFERROR(__xludf.DUMMYFUNCTION("""COMPUTED_VALUE"""),"ORDER1346")</f>
        <v>ORDER1346</v>
      </c>
      <c r="B656" s="13" t="str">
        <f>VLOOKUP(A656,WN!$A$2:$C$2001,3,false)</f>
        <v>CUST7984</v>
      </c>
      <c r="C656" s="14">
        <f>VLOOKUP(A656,WN!$A$2:$F$2001,2,false)</f>
        <v>45413</v>
      </c>
      <c r="D656" s="13">
        <f>SUMIFS(WN!$F$2:$F$2001,WN!$A$2:$A$2001,A656)</f>
        <v>52.5</v>
      </c>
      <c r="E656" s="13">
        <f t="shared" si="1"/>
        <v>45</v>
      </c>
      <c r="F656" s="13" t="str">
        <f>VLOOKUP(B656,'Overall Analysis'!$A$3:$I$160,9,false)</f>
        <v>Basic Customer</v>
      </c>
      <c r="G656" s="13"/>
      <c r="H656" s="13"/>
      <c r="I656" s="13"/>
      <c r="J656" s="13"/>
      <c r="K656" s="13"/>
      <c r="L656" s="13"/>
      <c r="M656" s="13"/>
      <c r="N656" s="13"/>
      <c r="O656" s="13"/>
      <c r="P656" s="13"/>
      <c r="Q656" s="13"/>
      <c r="R656" s="13"/>
      <c r="S656" s="13"/>
      <c r="T656" s="13"/>
      <c r="U656" s="13"/>
      <c r="V656" s="13"/>
      <c r="W656" s="13"/>
      <c r="X656" s="13"/>
      <c r="Y656" s="13"/>
      <c r="Z656" s="13"/>
    </row>
    <row r="657">
      <c r="A657" s="13" t="str">
        <f>IFERROR(__xludf.DUMMYFUNCTION("""COMPUTED_VALUE"""),"ORDER1345")</f>
        <v>ORDER1345</v>
      </c>
      <c r="B657" s="13" t="str">
        <f>VLOOKUP(A657,WN!$A$2:$C$2001,3,false)</f>
        <v>CUST6210</v>
      </c>
      <c r="C657" s="14">
        <f>VLOOKUP(A657,WN!$A$2:$F$2001,2,false)</f>
        <v>45413</v>
      </c>
      <c r="D657" s="13">
        <f>SUMIFS(WN!$F$2:$F$2001,WN!$A$2:$A$2001,A657)</f>
        <v>245</v>
      </c>
      <c r="E657" s="13">
        <f t="shared" si="1"/>
        <v>45</v>
      </c>
      <c r="F657" s="13" t="str">
        <f>VLOOKUP(B657,'Overall Analysis'!$A$3:$I$160,9,false)</f>
        <v>Basic Customer</v>
      </c>
      <c r="G657" s="13"/>
      <c r="H657" s="13"/>
      <c r="I657" s="13"/>
      <c r="J657" s="13"/>
      <c r="K657" s="13"/>
      <c r="L657" s="13"/>
      <c r="M657" s="13"/>
      <c r="N657" s="13"/>
      <c r="O657" s="13"/>
      <c r="P657" s="13"/>
      <c r="Q657" s="13"/>
      <c r="R657" s="13"/>
      <c r="S657" s="13"/>
      <c r="T657" s="13"/>
      <c r="U657" s="13"/>
      <c r="V657" s="13"/>
      <c r="W657" s="13"/>
      <c r="X657" s="13"/>
      <c r="Y657" s="13"/>
      <c r="Z657" s="13"/>
    </row>
    <row r="658">
      <c r="A658" s="13" t="str">
        <f>IFERROR(__xludf.DUMMYFUNCTION("""COMPUTED_VALUE"""),"ORDER1344")</f>
        <v>ORDER1344</v>
      </c>
      <c r="B658" s="13" t="str">
        <f>VLOOKUP(A658,WN!$A$2:$C$2001,3,false)</f>
        <v>CUST5349</v>
      </c>
      <c r="C658" s="14">
        <f>VLOOKUP(A658,WN!$A$2:$F$2001,2,false)</f>
        <v>45413</v>
      </c>
      <c r="D658" s="13">
        <f>SUMIFS(WN!$F$2:$F$2001,WN!$A$2:$A$2001,A658)</f>
        <v>120</v>
      </c>
      <c r="E658" s="13">
        <f t="shared" si="1"/>
        <v>45</v>
      </c>
      <c r="F658" s="13" t="str">
        <f>VLOOKUP(B658,'Overall Analysis'!$A$3:$I$160,9,false)</f>
        <v>Basic Customer</v>
      </c>
      <c r="G658" s="13"/>
      <c r="H658" s="13"/>
      <c r="I658" s="13"/>
      <c r="J658" s="13"/>
      <c r="K658" s="13"/>
      <c r="L658" s="13"/>
      <c r="M658" s="13"/>
      <c r="N658" s="13"/>
      <c r="O658" s="13"/>
      <c r="P658" s="13"/>
      <c r="Q658" s="13"/>
      <c r="R658" s="13"/>
      <c r="S658" s="13"/>
      <c r="T658" s="13"/>
      <c r="U658" s="13"/>
      <c r="V658" s="13"/>
      <c r="W658" s="13"/>
      <c r="X658" s="13"/>
      <c r="Y658" s="13"/>
      <c r="Z658" s="13"/>
    </row>
    <row r="659">
      <c r="A659" s="13" t="str">
        <f>IFERROR(__xludf.DUMMYFUNCTION("""COMPUTED_VALUE"""),"ORDER1343")</f>
        <v>ORDER1343</v>
      </c>
      <c r="B659" s="13" t="str">
        <f>VLOOKUP(A659,WN!$A$2:$C$2001,3,false)</f>
        <v>CUST8317</v>
      </c>
      <c r="C659" s="14">
        <f>VLOOKUP(A659,WN!$A$2:$F$2001,2,false)</f>
        <v>45413</v>
      </c>
      <c r="D659" s="13">
        <f>SUMIFS(WN!$F$2:$F$2001,WN!$A$2:$A$2001,A659)</f>
        <v>105</v>
      </c>
      <c r="E659" s="13">
        <f t="shared" si="1"/>
        <v>45</v>
      </c>
      <c r="F659" s="13" t="str">
        <f>VLOOKUP(B659,'Overall Analysis'!$A$3:$I$160,9,false)</f>
        <v>Basic Customer</v>
      </c>
      <c r="G659" s="13"/>
      <c r="H659" s="13"/>
      <c r="I659" s="13"/>
      <c r="J659" s="13"/>
      <c r="K659" s="13"/>
      <c r="L659" s="13"/>
      <c r="M659" s="13"/>
      <c r="N659" s="13"/>
      <c r="O659" s="13"/>
      <c r="P659" s="13"/>
      <c r="Q659" s="13"/>
      <c r="R659" s="13"/>
      <c r="S659" s="13"/>
      <c r="T659" s="13"/>
      <c r="U659" s="13"/>
      <c r="V659" s="13"/>
      <c r="W659" s="13"/>
      <c r="X659" s="13"/>
      <c r="Y659" s="13"/>
      <c r="Z659" s="13"/>
    </row>
    <row r="660">
      <c r="A660" s="13" t="str">
        <f>IFERROR(__xludf.DUMMYFUNCTION("""COMPUTED_VALUE"""),"ORDER1342")</f>
        <v>ORDER1342</v>
      </c>
      <c r="B660" s="13" t="str">
        <f>VLOOKUP(A660,WN!$A$2:$C$2001,3,false)</f>
        <v>CUST1960</v>
      </c>
      <c r="C660" s="14">
        <f>VLOOKUP(A660,WN!$A$2:$F$2001,2,false)</f>
        <v>45413</v>
      </c>
      <c r="D660" s="13">
        <f>SUMIFS(WN!$F$2:$F$2001,WN!$A$2:$A$2001,A660)</f>
        <v>70</v>
      </c>
      <c r="E660" s="13">
        <f t="shared" si="1"/>
        <v>45</v>
      </c>
      <c r="F660" s="13" t="str">
        <f>VLOOKUP(B660,'Overall Analysis'!$A$3:$I$160,9,false)</f>
        <v>Basic Customer</v>
      </c>
      <c r="G660" s="13"/>
      <c r="H660" s="13"/>
      <c r="I660" s="13"/>
      <c r="J660" s="13"/>
      <c r="K660" s="13"/>
      <c r="L660" s="13"/>
      <c r="M660" s="13"/>
      <c r="N660" s="13"/>
      <c r="O660" s="13"/>
      <c r="P660" s="13"/>
      <c r="Q660" s="13"/>
      <c r="R660" s="13"/>
      <c r="S660" s="13"/>
      <c r="T660" s="13"/>
      <c r="U660" s="13"/>
      <c r="V660" s="13"/>
      <c r="W660" s="13"/>
      <c r="X660" s="13"/>
      <c r="Y660" s="13"/>
      <c r="Z660" s="13"/>
    </row>
    <row r="661">
      <c r="A661" s="13" t="str">
        <f>IFERROR(__xludf.DUMMYFUNCTION("""COMPUTED_VALUE"""),"ORDER1341")</f>
        <v>ORDER1341</v>
      </c>
      <c r="B661" s="13" t="str">
        <f>VLOOKUP(A661,WN!$A$2:$C$2001,3,false)</f>
        <v>CUST2679</v>
      </c>
      <c r="C661" s="14">
        <f>VLOOKUP(A661,WN!$A$2:$F$2001,2,false)</f>
        <v>45413</v>
      </c>
      <c r="D661" s="13">
        <f>SUMIFS(WN!$F$2:$F$2001,WN!$A$2:$A$2001,A661)</f>
        <v>230</v>
      </c>
      <c r="E661" s="13">
        <f t="shared" si="1"/>
        <v>45</v>
      </c>
      <c r="F661" s="13" t="str">
        <f>VLOOKUP(B661,'Overall Analysis'!$A$3:$I$160,9,false)</f>
        <v>Basic Customer</v>
      </c>
      <c r="G661" s="13"/>
      <c r="H661" s="13"/>
      <c r="I661" s="13"/>
      <c r="J661" s="13"/>
      <c r="K661" s="13"/>
      <c r="L661" s="13"/>
      <c r="M661" s="13"/>
      <c r="N661" s="13"/>
      <c r="O661" s="13"/>
      <c r="P661" s="13"/>
      <c r="Q661" s="13"/>
      <c r="R661" s="13"/>
      <c r="S661" s="13"/>
      <c r="T661" s="13"/>
      <c r="U661" s="13"/>
      <c r="V661" s="13"/>
      <c r="W661" s="13"/>
      <c r="X661" s="13"/>
      <c r="Y661" s="13"/>
      <c r="Z661" s="13"/>
    </row>
    <row r="662">
      <c r="A662" s="13" t="str">
        <f>IFERROR(__xludf.DUMMYFUNCTION("""COMPUTED_VALUE"""),"ORDER1340")</f>
        <v>ORDER1340</v>
      </c>
      <c r="B662" s="13" t="str">
        <f>VLOOKUP(A662,WN!$A$2:$C$2001,3,false)</f>
        <v>CUST3521</v>
      </c>
      <c r="C662" s="14">
        <f>VLOOKUP(A662,WN!$A$2:$F$2001,2,false)</f>
        <v>45413</v>
      </c>
      <c r="D662" s="13">
        <f>SUMIFS(WN!$F$2:$F$2001,WN!$A$2:$A$2001,A662)</f>
        <v>80</v>
      </c>
      <c r="E662" s="13">
        <f t="shared" si="1"/>
        <v>45</v>
      </c>
      <c r="F662" s="13" t="str">
        <f>VLOOKUP(B662,'Overall Analysis'!$A$3:$I$160,9,false)</f>
        <v>Basic Customer</v>
      </c>
      <c r="G662" s="13"/>
      <c r="H662" s="13"/>
      <c r="I662" s="13"/>
      <c r="J662" s="13"/>
      <c r="K662" s="13"/>
      <c r="L662" s="13"/>
      <c r="M662" s="13"/>
      <c r="N662" s="13"/>
      <c r="O662" s="13"/>
      <c r="P662" s="13"/>
      <c r="Q662" s="13"/>
      <c r="R662" s="13"/>
      <c r="S662" s="13"/>
      <c r="T662" s="13"/>
      <c r="U662" s="13"/>
      <c r="V662" s="13"/>
      <c r="W662" s="13"/>
      <c r="X662" s="13"/>
      <c r="Y662" s="13"/>
      <c r="Z662" s="13"/>
    </row>
    <row r="663">
      <c r="A663" s="13" t="str">
        <f>IFERROR(__xludf.DUMMYFUNCTION("""COMPUTED_VALUE"""),"ORDER1339")</f>
        <v>ORDER1339</v>
      </c>
      <c r="B663" s="13" t="str">
        <f>VLOOKUP(A663,WN!$A$2:$C$2001,3,false)</f>
        <v>CUST6549</v>
      </c>
      <c r="C663" s="14">
        <f>VLOOKUP(A663,WN!$A$2:$F$2001,2,false)</f>
        <v>45412</v>
      </c>
      <c r="D663" s="13">
        <f>SUMIFS(WN!$F$2:$F$2001,WN!$A$2:$A$2001,A663)</f>
        <v>70</v>
      </c>
      <c r="E663" s="13">
        <f t="shared" si="1"/>
        <v>46</v>
      </c>
      <c r="F663" s="13" t="str">
        <f>VLOOKUP(B663,'Overall Analysis'!$A$3:$I$160,9,false)</f>
        <v>Basic Customer</v>
      </c>
      <c r="G663" s="13"/>
      <c r="H663" s="13"/>
      <c r="I663" s="13"/>
      <c r="J663" s="13"/>
      <c r="K663" s="13"/>
      <c r="L663" s="13"/>
      <c r="M663" s="13"/>
      <c r="N663" s="13"/>
      <c r="O663" s="13"/>
      <c r="P663" s="13"/>
      <c r="Q663" s="13"/>
      <c r="R663" s="13"/>
      <c r="S663" s="13"/>
      <c r="T663" s="13"/>
      <c r="U663" s="13"/>
      <c r="V663" s="13"/>
      <c r="W663" s="13"/>
      <c r="X663" s="13"/>
      <c r="Y663" s="13"/>
      <c r="Z663" s="13"/>
    </row>
    <row r="664">
      <c r="A664" s="13" t="str">
        <f>IFERROR(__xludf.DUMMYFUNCTION("""COMPUTED_VALUE"""),"ORDER1338")</f>
        <v>ORDER1338</v>
      </c>
      <c r="B664" s="13" t="str">
        <f>VLOOKUP(A664,WN!$A$2:$C$2001,3,false)</f>
        <v>CUST1520</v>
      </c>
      <c r="C664" s="14">
        <f>VLOOKUP(A664,WN!$A$2:$F$2001,2,false)</f>
        <v>45412</v>
      </c>
      <c r="D664" s="13">
        <f>SUMIFS(WN!$F$2:$F$2001,WN!$A$2:$A$2001,A664)</f>
        <v>200</v>
      </c>
      <c r="E664" s="13">
        <f t="shared" si="1"/>
        <v>46</v>
      </c>
      <c r="F664" s="13" t="str">
        <f>VLOOKUP(B664,'Overall Analysis'!$A$3:$I$160,9,false)</f>
        <v>Basic Customer</v>
      </c>
      <c r="G664" s="13"/>
      <c r="H664" s="13"/>
      <c r="I664" s="13"/>
      <c r="J664" s="13"/>
      <c r="K664" s="13"/>
      <c r="L664" s="13"/>
      <c r="M664" s="13"/>
      <c r="N664" s="13"/>
      <c r="O664" s="13"/>
      <c r="P664" s="13"/>
      <c r="Q664" s="13"/>
      <c r="R664" s="13"/>
      <c r="S664" s="13"/>
      <c r="T664" s="13"/>
      <c r="U664" s="13"/>
      <c r="V664" s="13"/>
      <c r="W664" s="13"/>
      <c r="X664" s="13"/>
      <c r="Y664" s="13"/>
      <c r="Z664" s="13"/>
    </row>
    <row r="665">
      <c r="A665" s="13" t="str">
        <f>IFERROR(__xludf.DUMMYFUNCTION("""COMPUTED_VALUE"""),"ORDER1337")</f>
        <v>ORDER1337</v>
      </c>
      <c r="B665" s="13" t="str">
        <f>VLOOKUP(A665,WN!$A$2:$C$2001,3,false)</f>
        <v>CUST3704</v>
      </c>
      <c r="C665" s="14">
        <f>VLOOKUP(A665,WN!$A$2:$F$2001,2,false)</f>
        <v>45412</v>
      </c>
      <c r="D665" s="13">
        <f>SUMIFS(WN!$F$2:$F$2001,WN!$A$2:$A$2001,A665)</f>
        <v>40</v>
      </c>
      <c r="E665" s="13">
        <f t="shared" si="1"/>
        <v>46</v>
      </c>
      <c r="F665" s="13" t="str">
        <f>VLOOKUP(B665,'Overall Analysis'!$A$3:$I$160,9,false)</f>
        <v>Basic Customer</v>
      </c>
      <c r="G665" s="13"/>
      <c r="H665" s="13"/>
      <c r="I665" s="13"/>
      <c r="J665" s="13"/>
      <c r="K665" s="13"/>
      <c r="L665" s="13"/>
      <c r="M665" s="13"/>
      <c r="N665" s="13"/>
      <c r="O665" s="13"/>
      <c r="P665" s="13"/>
      <c r="Q665" s="13"/>
      <c r="R665" s="13"/>
      <c r="S665" s="13"/>
      <c r="T665" s="13"/>
      <c r="U665" s="13"/>
      <c r="V665" s="13"/>
      <c r="W665" s="13"/>
      <c r="X665" s="13"/>
      <c r="Y665" s="13"/>
      <c r="Z665" s="13"/>
    </row>
    <row r="666">
      <c r="A666" s="13" t="str">
        <f>IFERROR(__xludf.DUMMYFUNCTION("""COMPUTED_VALUE"""),"ORDER1336")</f>
        <v>ORDER1336</v>
      </c>
      <c r="B666" s="13" t="str">
        <f>VLOOKUP(A666,WN!$A$2:$C$2001,3,false)</f>
        <v>CUST3521</v>
      </c>
      <c r="C666" s="14">
        <f>VLOOKUP(A666,WN!$A$2:$F$2001,2,false)</f>
        <v>45412</v>
      </c>
      <c r="D666" s="13">
        <f>SUMIFS(WN!$F$2:$F$2001,WN!$A$2:$A$2001,A666)</f>
        <v>92.5</v>
      </c>
      <c r="E666" s="13">
        <f t="shared" si="1"/>
        <v>46</v>
      </c>
      <c r="F666" s="13" t="str">
        <f>VLOOKUP(B666,'Overall Analysis'!$A$3:$I$160,9,false)</f>
        <v>Basic Customer</v>
      </c>
      <c r="G666" s="13"/>
      <c r="H666" s="13"/>
      <c r="I666" s="13"/>
      <c r="J666" s="13"/>
      <c r="K666" s="13"/>
      <c r="L666" s="13"/>
      <c r="M666" s="13"/>
      <c r="N666" s="13"/>
      <c r="O666" s="13"/>
      <c r="P666" s="13"/>
      <c r="Q666" s="13"/>
      <c r="R666" s="13"/>
      <c r="S666" s="13"/>
      <c r="T666" s="13"/>
      <c r="U666" s="13"/>
      <c r="V666" s="13"/>
      <c r="W666" s="13"/>
      <c r="X666" s="13"/>
      <c r="Y666" s="13"/>
      <c r="Z666" s="13"/>
    </row>
    <row r="667">
      <c r="A667" s="13" t="str">
        <f>IFERROR(__xludf.DUMMYFUNCTION("""COMPUTED_VALUE"""),"ORDER1335")</f>
        <v>ORDER1335</v>
      </c>
      <c r="B667" s="13" t="str">
        <f>VLOOKUP(A667,WN!$A$2:$C$2001,3,false)</f>
        <v>CUST8105</v>
      </c>
      <c r="C667" s="14">
        <f>VLOOKUP(A667,WN!$A$2:$F$2001,2,false)</f>
        <v>45412</v>
      </c>
      <c r="D667" s="13">
        <f>SUMIFS(WN!$F$2:$F$2001,WN!$A$2:$A$2001,A667)</f>
        <v>185</v>
      </c>
      <c r="E667" s="13">
        <f t="shared" si="1"/>
        <v>46</v>
      </c>
      <c r="F667" s="13" t="str">
        <f>VLOOKUP(B667,'Overall Analysis'!$A$3:$I$160,9,false)</f>
        <v>Basic Customer</v>
      </c>
      <c r="G667" s="13"/>
      <c r="H667" s="13"/>
      <c r="I667" s="13"/>
      <c r="J667" s="13"/>
      <c r="K667" s="13"/>
      <c r="L667" s="13"/>
      <c r="M667" s="13"/>
      <c r="N667" s="13"/>
      <c r="O667" s="13"/>
      <c r="P667" s="13"/>
      <c r="Q667" s="13"/>
      <c r="R667" s="13"/>
      <c r="S667" s="13"/>
      <c r="T667" s="13"/>
      <c r="U667" s="13"/>
      <c r="V667" s="13"/>
      <c r="W667" s="13"/>
      <c r="X667" s="13"/>
      <c r="Y667" s="13"/>
      <c r="Z667" s="13"/>
    </row>
    <row r="668">
      <c r="A668" s="13" t="str">
        <f>IFERROR(__xludf.DUMMYFUNCTION("""COMPUTED_VALUE"""),"ORDER1334")</f>
        <v>ORDER1334</v>
      </c>
      <c r="B668" s="13" t="str">
        <f>VLOOKUP(A668,WN!$A$2:$C$2001,3,false)</f>
        <v>CUST1185</v>
      </c>
      <c r="C668" s="14">
        <f>VLOOKUP(A668,WN!$A$2:$F$2001,2,false)</f>
        <v>45412</v>
      </c>
      <c r="D668" s="13">
        <f>SUMIFS(WN!$F$2:$F$2001,WN!$A$2:$A$2001,A668)</f>
        <v>97.5</v>
      </c>
      <c r="E668" s="13">
        <f t="shared" si="1"/>
        <v>46</v>
      </c>
      <c r="F668" s="13" t="str">
        <f>VLOOKUP(B668,'Overall Analysis'!$A$3:$I$160,9,false)</f>
        <v>Basic Customer</v>
      </c>
      <c r="G668" s="13"/>
      <c r="H668" s="13"/>
      <c r="I668" s="13"/>
      <c r="J668" s="13"/>
      <c r="K668" s="13"/>
      <c r="L668" s="13"/>
      <c r="M668" s="13"/>
      <c r="N668" s="13"/>
      <c r="O668" s="13"/>
      <c r="P668" s="13"/>
      <c r="Q668" s="13"/>
      <c r="R668" s="13"/>
      <c r="S668" s="13"/>
      <c r="T668" s="13"/>
      <c r="U668" s="13"/>
      <c r="V668" s="13"/>
      <c r="W668" s="13"/>
      <c r="X668" s="13"/>
      <c r="Y668" s="13"/>
      <c r="Z668" s="13"/>
    </row>
    <row r="669">
      <c r="A669" s="13" t="str">
        <f>IFERROR(__xludf.DUMMYFUNCTION("""COMPUTED_VALUE"""),"ORDER1333")</f>
        <v>ORDER1333</v>
      </c>
      <c r="B669" s="13" t="str">
        <f>VLOOKUP(A669,WN!$A$2:$C$2001,3,false)</f>
        <v>CUST4022</v>
      </c>
      <c r="C669" s="14">
        <f>VLOOKUP(A669,WN!$A$2:$F$2001,2,false)</f>
        <v>45412</v>
      </c>
      <c r="D669" s="13">
        <f>SUMIFS(WN!$F$2:$F$2001,WN!$A$2:$A$2001,A669)</f>
        <v>105</v>
      </c>
      <c r="E669" s="13">
        <f t="shared" si="1"/>
        <v>46</v>
      </c>
      <c r="F669" s="13" t="str">
        <f>VLOOKUP(B669,'Overall Analysis'!$A$3:$I$160,9,false)</f>
        <v>Basic Customer</v>
      </c>
      <c r="G669" s="13"/>
      <c r="H669" s="13"/>
      <c r="I669" s="13"/>
      <c r="J669" s="13"/>
      <c r="K669" s="13"/>
      <c r="L669" s="13"/>
      <c r="M669" s="13"/>
      <c r="N669" s="13"/>
      <c r="O669" s="13"/>
      <c r="P669" s="13"/>
      <c r="Q669" s="13"/>
      <c r="R669" s="13"/>
      <c r="S669" s="13"/>
      <c r="T669" s="13"/>
      <c r="U669" s="13"/>
      <c r="V669" s="13"/>
      <c r="W669" s="13"/>
      <c r="X669" s="13"/>
      <c r="Y669" s="13"/>
      <c r="Z669" s="13"/>
    </row>
    <row r="670">
      <c r="A670" s="13" t="str">
        <f>IFERROR(__xludf.DUMMYFUNCTION("""COMPUTED_VALUE"""),"ORDER1332")</f>
        <v>ORDER1332</v>
      </c>
      <c r="B670" s="13" t="str">
        <f>VLOOKUP(A670,WN!$A$2:$C$2001,3,false)</f>
        <v>CUST7043</v>
      </c>
      <c r="C670" s="14">
        <f>VLOOKUP(A670,WN!$A$2:$F$2001,2,false)</f>
        <v>45412</v>
      </c>
      <c r="D670" s="13">
        <f>SUMIFS(WN!$F$2:$F$2001,WN!$A$2:$A$2001,A670)</f>
        <v>120</v>
      </c>
      <c r="E670" s="13">
        <f t="shared" si="1"/>
        <v>46</v>
      </c>
      <c r="F670" s="13" t="str">
        <f>VLOOKUP(B670,'Overall Analysis'!$A$3:$I$160,9,false)</f>
        <v>Basic Customer</v>
      </c>
      <c r="G670" s="13"/>
      <c r="H670" s="13"/>
      <c r="I670" s="13"/>
      <c r="J670" s="13"/>
      <c r="K670" s="13"/>
      <c r="L670" s="13"/>
      <c r="M670" s="13"/>
      <c r="N670" s="13"/>
      <c r="O670" s="13"/>
      <c r="P670" s="13"/>
      <c r="Q670" s="13"/>
      <c r="R670" s="13"/>
      <c r="S670" s="13"/>
      <c r="T670" s="13"/>
      <c r="U670" s="13"/>
      <c r="V670" s="13"/>
      <c r="W670" s="13"/>
      <c r="X670" s="13"/>
      <c r="Y670" s="13"/>
      <c r="Z670" s="13"/>
    </row>
    <row r="671">
      <c r="A671" s="13" t="str">
        <f>IFERROR(__xludf.DUMMYFUNCTION("""COMPUTED_VALUE"""),"ORDER1331")</f>
        <v>ORDER1331</v>
      </c>
      <c r="B671" s="13" t="str">
        <f>VLOOKUP(A671,WN!$A$2:$C$2001,3,false)</f>
        <v>CUST7965</v>
      </c>
      <c r="C671" s="14">
        <f>VLOOKUP(A671,WN!$A$2:$F$2001,2,false)</f>
        <v>45412</v>
      </c>
      <c r="D671" s="13">
        <f>SUMIFS(WN!$F$2:$F$2001,WN!$A$2:$A$2001,A671)</f>
        <v>190</v>
      </c>
      <c r="E671" s="13">
        <f t="shared" si="1"/>
        <v>46</v>
      </c>
      <c r="F671" s="13" t="str">
        <f>VLOOKUP(B671,'Overall Analysis'!$A$3:$I$160,9,false)</f>
        <v>Basic Customer</v>
      </c>
      <c r="G671" s="13"/>
      <c r="H671" s="13"/>
      <c r="I671" s="13"/>
      <c r="J671" s="13"/>
      <c r="K671" s="13"/>
      <c r="L671" s="13"/>
      <c r="M671" s="13"/>
      <c r="N671" s="13"/>
      <c r="O671" s="13"/>
      <c r="P671" s="13"/>
      <c r="Q671" s="13"/>
      <c r="R671" s="13"/>
      <c r="S671" s="13"/>
      <c r="T671" s="13"/>
      <c r="U671" s="13"/>
      <c r="V671" s="13"/>
      <c r="W671" s="13"/>
      <c r="X671" s="13"/>
      <c r="Y671" s="13"/>
      <c r="Z671" s="13"/>
    </row>
    <row r="672">
      <c r="A672" s="13" t="str">
        <f>IFERROR(__xludf.DUMMYFUNCTION("""COMPUTED_VALUE"""),"ORDER1330")</f>
        <v>ORDER1330</v>
      </c>
      <c r="B672" s="13" t="str">
        <f>VLOOKUP(A672,WN!$A$2:$C$2001,3,false)</f>
        <v>CUST6869</v>
      </c>
      <c r="C672" s="14">
        <f>VLOOKUP(A672,WN!$A$2:$F$2001,2,false)</f>
        <v>45412</v>
      </c>
      <c r="D672" s="13">
        <f>SUMIFS(WN!$F$2:$F$2001,WN!$A$2:$A$2001,A672)</f>
        <v>80</v>
      </c>
      <c r="E672" s="13">
        <f t="shared" si="1"/>
        <v>46</v>
      </c>
      <c r="F672" s="13" t="str">
        <f>VLOOKUP(B672,'Overall Analysis'!$A$3:$I$160,9,false)</f>
        <v>Basic Customer</v>
      </c>
      <c r="G672" s="13"/>
      <c r="H672" s="13"/>
      <c r="I672" s="13"/>
      <c r="J672" s="13"/>
      <c r="K672" s="13"/>
      <c r="L672" s="13"/>
      <c r="M672" s="13"/>
      <c r="N672" s="13"/>
      <c r="O672" s="13"/>
      <c r="P672" s="13"/>
      <c r="Q672" s="13"/>
      <c r="R672" s="13"/>
      <c r="S672" s="13"/>
      <c r="T672" s="13"/>
      <c r="U672" s="13"/>
      <c r="V672" s="13"/>
      <c r="W672" s="13"/>
      <c r="X672" s="13"/>
      <c r="Y672" s="13"/>
      <c r="Z672" s="13"/>
    </row>
    <row r="673">
      <c r="A673" s="13" t="str">
        <f>IFERROR(__xludf.DUMMYFUNCTION("""COMPUTED_VALUE"""),"ORDER1329")</f>
        <v>ORDER1329</v>
      </c>
      <c r="B673" s="13" t="str">
        <f>VLOOKUP(A673,WN!$A$2:$C$2001,3,false)</f>
        <v>CUST3384</v>
      </c>
      <c r="C673" s="14">
        <f>VLOOKUP(A673,WN!$A$2:$F$2001,2,false)</f>
        <v>45412</v>
      </c>
      <c r="D673" s="13">
        <f>SUMIFS(WN!$F$2:$F$2001,WN!$A$2:$A$2001,A673)</f>
        <v>110</v>
      </c>
      <c r="E673" s="13">
        <f t="shared" si="1"/>
        <v>46</v>
      </c>
      <c r="F673" s="13" t="str">
        <f>VLOOKUP(B673,'Overall Analysis'!$A$3:$I$160,9,false)</f>
        <v>Basic Customer</v>
      </c>
      <c r="G673" s="13"/>
      <c r="H673" s="13"/>
      <c r="I673" s="13"/>
      <c r="J673" s="13"/>
      <c r="K673" s="13"/>
      <c r="L673" s="13"/>
      <c r="M673" s="13"/>
      <c r="N673" s="13"/>
      <c r="O673" s="13"/>
      <c r="P673" s="13"/>
      <c r="Q673" s="13"/>
      <c r="R673" s="13"/>
      <c r="S673" s="13"/>
      <c r="T673" s="13"/>
      <c r="U673" s="13"/>
      <c r="V673" s="13"/>
      <c r="W673" s="13"/>
      <c r="X673" s="13"/>
      <c r="Y673" s="13"/>
      <c r="Z673" s="13"/>
    </row>
    <row r="674">
      <c r="A674" s="13" t="str">
        <f>IFERROR(__xludf.DUMMYFUNCTION("""COMPUTED_VALUE"""),"ORDER1328")</f>
        <v>ORDER1328</v>
      </c>
      <c r="B674" s="13" t="str">
        <f>VLOOKUP(A674,WN!$A$2:$C$2001,3,false)</f>
        <v>CUST2658</v>
      </c>
      <c r="C674" s="14">
        <f>VLOOKUP(A674,WN!$A$2:$F$2001,2,false)</f>
        <v>45412</v>
      </c>
      <c r="D674" s="13">
        <f>SUMIFS(WN!$F$2:$F$2001,WN!$A$2:$A$2001,A674)</f>
        <v>200</v>
      </c>
      <c r="E674" s="13">
        <f t="shared" si="1"/>
        <v>46</v>
      </c>
      <c r="F674" s="13" t="str">
        <f>VLOOKUP(B674,'Overall Analysis'!$A$3:$I$160,9,false)</f>
        <v>Basic Customer</v>
      </c>
      <c r="G674" s="13"/>
      <c r="H674" s="13"/>
      <c r="I674" s="13"/>
      <c r="J674" s="13"/>
      <c r="K674" s="13"/>
      <c r="L674" s="13"/>
      <c r="M674" s="13"/>
      <c r="N674" s="13"/>
      <c r="O674" s="13"/>
      <c r="P674" s="13"/>
      <c r="Q674" s="13"/>
      <c r="R674" s="13"/>
      <c r="S674" s="13"/>
      <c r="T674" s="13"/>
      <c r="U674" s="13"/>
      <c r="V674" s="13"/>
      <c r="W674" s="13"/>
      <c r="X674" s="13"/>
      <c r="Y674" s="13"/>
      <c r="Z674" s="13"/>
    </row>
    <row r="675">
      <c r="A675" s="13" t="str">
        <f>IFERROR(__xludf.DUMMYFUNCTION("""COMPUTED_VALUE"""),"ORDER1327")</f>
        <v>ORDER1327</v>
      </c>
      <c r="B675" s="13" t="str">
        <f>VLOOKUP(A675,WN!$A$2:$C$2001,3,false)</f>
        <v>CUST4675</v>
      </c>
      <c r="C675" s="14">
        <f>VLOOKUP(A675,WN!$A$2:$F$2001,2,false)</f>
        <v>45412</v>
      </c>
      <c r="D675" s="13">
        <f>SUMIFS(WN!$F$2:$F$2001,WN!$A$2:$A$2001,A675)</f>
        <v>40</v>
      </c>
      <c r="E675" s="13">
        <f t="shared" si="1"/>
        <v>46</v>
      </c>
      <c r="F675" s="13" t="str">
        <f>VLOOKUP(B675,'Overall Analysis'!$A$3:$I$160,9,false)</f>
        <v>Basic Customer</v>
      </c>
      <c r="G675" s="13"/>
      <c r="H675" s="13"/>
      <c r="I675" s="13"/>
      <c r="J675" s="13"/>
      <c r="K675" s="13"/>
      <c r="L675" s="13"/>
      <c r="M675" s="13"/>
      <c r="N675" s="13"/>
      <c r="O675" s="13"/>
      <c r="P675" s="13"/>
      <c r="Q675" s="13"/>
      <c r="R675" s="13"/>
      <c r="S675" s="13"/>
      <c r="T675" s="13"/>
      <c r="U675" s="13"/>
      <c r="V675" s="13"/>
      <c r="W675" s="13"/>
      <c r="X675" s="13"/>
      <c r="Y675" s="13"/>
      <c r="Z675" s="13"/>
    </row>
    <row r="676">
      <c r="A676" s="13" t="str">
        <f>IFERROR(__xludf.DUMMYFUNCTION("""COMPUTED_VALUE"""),"ORDER1326")</f>
        <v>ORDER1326</v>
      </c>
      <c r="B676" s="13" t="str">
        <f>VLOOKUP(A676,WN!$A$2:$C$2001,3,false)</f>
        <v>CUST7626</v>
      </c>
      <c r="C676" s="14">
        <f>VLOOKUP(A676,WN!$A$2:$F$2001,2,false)</f>
        <v>45412</v>
      </c>
      <c r="D676" s="13">
        <f>SUMIFS(WN!$F$2:$F$2001,WN!$A$2:$A$2001,A676)</f>
        <v>92.5</v>
      </c>
      <c r="E676" s="13">
        <f t="shared" si="1"/>
        <v>46</v>
      </c>
      <c r="F676" s="13" t="str">
        <f>VLOOKUP(B676,'Overall Analysis'!$A$3:$I$160,9,false)</f>
        <v>Basic Customer</v>
      </c>
      <c r="G676" s="13"/>
      <c r="H676" s="13"/>
      <c r="I676" s="13"/>
      <c r="J676" s="13"/>
      <c r="K676" s="13"/>
      <c r="L676" s="13"/>
      <c r="M676" s="13"/>
      <c r="N676" s="13"/>
      <c r="O676" s="13"/>
      <c r="P676" s="13"/>
      <c r="Q676" s="13"/>
      <c r="R676" s="13"/>
      <c r="S676" s="13"/>
      <c r="T676" s="13"/>
      <c r="U676" s="13"/>
      <c r="V676" s="13"/>
      <c r="W676" s="13"/>
      <c r="X676" s="13"/>
      <c r="Y676" s="13"/>
      <c r="Z676" s="13"/>
    </row>
    <row r="677">
      <c r="A677" s="13" t="str">
        <f>IFERROR(__xludf.DUMMYFUNCTION("""COMPUTED_VALUE"""),"ORDER1325")</f>
        <v>ORDER1325</v>
      </c>
      <c r="B677" s="13" t="str">
        <f>VLOOKUP(A677,WN!$A$2:$C$2001,3,false)</f>
        <v>CUST6327</v>
      </c>
      <c r="C677" s="14">
        <f>VLOOKUP(A677,WN!$A$2:$F$2001,2,false)</f>
        <v>45412</v>
      </c>
      <c r="D677" s="13">
        <f>SUMIFS(WN!$F$2:$F$2001,WN!$A$2:$A$2001,A677)</f>
        <v>310</v>
      </c>
      <c r="E677" s="13">
        <f t="shared" si="1"/>
        <v>46</v>
      </c>
      <c r="F677" s="13" t="str">
        <f>VLOOKUP(B677,'Overall Analysis'!$A$3:$I$160,9,false)</f>
        <v>Basic Customer</v>
      </c>
      <c r="G677" s="13"/>
      <c r="H677" s="13"/>
      <c r="I677" s="13"/>
      <c r="J677" s="13"/>
      <c r="K677" s="13"/>
      <c r="L677" s="13"/>
      <c r="M677" s="13"/>
      <c r="N677" s="13"/>
      <c r="O677" s="13"/>
      <c r="P677" s="13"/>
      <c r="Q677" s="13"/>
      <c r="R677" s="13"/>
      <c r="S677" s="13"/>
      <c r="T677" s="13"/>
      <c r="U677" s="13"/>
      <c r="V677" s="13"/>
      <c r="W677" s="13"/>
      <c r="X677" s="13"/>
      <c r="Y677" s="13"/>
      <c r="Z677" s="13"/>
    </row>
    <row r="678">
      <c r="A678" s="13" t="str">
        <f>IFERROR(__xludf.DUMMYFUNCTION("""COMPUTED_VALUE"""),"ORDER1324")</f>
        <v>ORDER1324</v>
      </c>
      <c r="B678" s="13" t="str">
        <f>VLOOKUP(A678,WN!$A$2:$C$2001,3,false)</f>
        <v>CUST7909</v>
      </c>
      <c r="C678" s="14">
        <f>VLOOKUP(A678,WN!$A$2:$F$2001,2,false)</f>
        <v>45412</v>
      </c>
      <c r="D678" s="13">
        <f>SUMIFS(WN!$F$2:$F$2001,WN!$A$2:$A$2001,A678)</f>
        <v>97.5</v>
      </c>
      <c r="E678" s="13">
        <f t="shared" si="1"/>
        <v>46</v>
      </c>
      <c r="F678" s="13" t="str">
        <f>VLOOKUP(B678,'Overall Analysis'!$A$3:$I$160,9,false)</f>
        <v>Basic Customer</v>
      </c>
      <c r="G678" s="13"/>
      <c r="H678" s="13"/>
      <c r="I678" s="13"/>
      <c r="J678" s="13"/>
      <c r="K678" s="13"/>
      <c r="L678" s="13"/>
      <c r="M678" s="13"/>
      <c r="N678" s="13"/>
      <c r="O678" s="13"/>
      <c r="P678" s="13"/>
      <c r="Q678" s="13"/>
      <c r="R678" s="13"/>
      <c r="S678" s="13"/>
      <c r="T678" s="13"/>
      <c r="U678" s="13"/>
      <c r="V678" s="13"/>
      <c r="W678" s="13"/>
      <c r="X678" s="13"/>
      <c r="Y678" s="13"/>
      <c r="Z678" s="13"/>
    </row>
    <row r="679">
      <c r="A679" s="13" t="str">
        <f>IFERROR(__xludf.DUMMYFUNCTION("""COMPUTED_VALUE"""),"ORDER1323")</f>
        <v>ORDER1323</v>
      </c>
      <c r="B679" s="13" t="str">
        <f>VLOOKUP(A679,WN!$A$2:$C$2001,3,false)</f>
        <v>CUST8836</v>
      </c>
      <c r="C679" s="14">
        <f>VLOOKUP(A679,WN!$A$2:$F$2001,2,false)</f>
        <v>45412</v>
      </c>
      <c r="D679" s="13">
        <f>SUMIFS(WN!$F$2:$F$2001,WN!$A$2:$A$2001,A679)</f>
        <v>165</v>
      </c>
      <c r="E679" s="13">
        <f t="shared" si="1"/>
        <v>46</v>
      </c>
      <c r="F679" s="13" t="str">
        <f>VLOOKUP(B679,'Overall Analysis'!$A$3:$I$160,9,false)</f>
        <v>Basic Customer</v>
      </c>
      <c r="G679" s="13"/>
      <c r="H679" s="13"/>
      <c r="I679" s="13"/>
      <c r="J679" s="13"/>
      <c r="K679" s="13"/>
      <c r="L679" s="13"/>
      <c r="M679" s="13"/>
      <c r="N679" s="13"/>
      <c r="O679" s="13"/>
      <c r="P679" s="13"/>
      <c r="Q679" s="13"/>
      <c r="R679" s="13"/>
      <c r="S679" s="13"/>
      <c r="T679" s="13"/>
      <c r="U679" s="13"/>
      <c r="V679" s="13"/>
      <c r="W679" s="13"/>
      <c r="X679" s="13"/>
      <c r="Y679" s="13"/>
      <c r="Z679" s="13"/>
    </row>
    <row r="680">
      <c r="A680" s="13" t="str">
        <f>IFERROR(__xludf.DUMMYFUNCTION("""COMPUTED_VALUE"""),"ORDER1322")</f>
        <v>ORDER1322</v>
      </c>
      <c r="B680" s="13" t="str">
        <f>VLOOKUP(A680,WN!$A$2:$C$2001,3,false)</f>
        <v>CUST6549</v>
      </c>
      <c r="C680" s="14">
        <f>VLOOKUP(A680,WN!$A$2:$F$2001,2,false)</f>
        <v>45412</v>
      </c>
      <c r="D680" s="13">
        <f>SUMIFS(WN!$F$2:$F$2001,WN!$A$2:$A$2001,A680)</f>
        <v>90</v>
      </c>
      <c r="E680" s="13">
        <f t="shared" si="1"/>
        <v>46</v>
      </c>
      <c r="F680" s="13" t="str">
        <f>VLOOKUP(B680,'Overall Analysis'!$A$3:$I$160,9,false)</f>
        <v>Basic Customer</v>
      </c>
      <c r="G680" s="13"/>
      <c r="H680" s="13"/>
      <c r="I680" s="13"/>
      <c r="J680" s="13"/>
      <c r="K680" s="13"/>
      <c r="L680" s="13"/>
      <c r="M680" s="13"/>
      <c r="N680" s="13"/>
      <c r="O680" s="13"/>
      <c r="P680" s="13"/>
      <c r="Q680" s="13"/>
      <c r="R680" s="13"/>
      <c r="S680" s="13"/>
      <c r="T680" s="13"/>
      <c r="U680" s="13"/>
      <c r="V680" s="13"/>
      <c r="W680" s="13"/>
      <c r="X680" s="13"/>
      <c r="Y680" s="13"/>
      <c r="Z680" s="13"/>
    </row>
    <row r="681">
      <c r="A681" s="13" t="str">
        <f>IFERROR(__xludf.DUMMYFUNCTION("""COMPUTED_VALUE"""),"ORDER1321")</f>
        <v>ORDER1321</v>
      </c>
      <c r="B681" s="13" t="str">
        <f>VLOOKUP(A681,WN!$A$2:$C$2001,3,false)</f>
        <v>CUST5349</v>
      </c>
      <c r="C681" s="14">
        <f>VLOOKUP(A681,WN!$A$2:$F$2001,2,false)</f>
        <v>45412</v>
      </c>
      <c r="D681" s="13">
        <f>SUMIFS(WN!$F$2:$F$2001,WN!$A$2:$A$2001,A681)</f>
        <v>140</v>
      </c>
      <c r="E681" s="13">
        <f t="shared" si="1"/>
        <v>46</v>
      </c>
      <c r="F681" s="13" t="str">
        <f>VLOOKUP(B681,'Overall Analysis'!$A$3:$I$160,9,false)</f>
        <v>Basic Customer</v>
      </c>
      <c r="G681" s="13"/>
      <c r="H681" s="13"/>
      <c r="I681" s="13"/>
      <c r="J681" s="13"/>
      <c r="K681" s="13"/>
      <c r="L681" s="13"/>
      <c r="M681" s="13"/>
      <c r="N681" s="13"/>
      <c r="O681" s="13"/>
      <c r="P681" s="13"/>
      <c r="Q681" s="13"/>
      <c r="R681" s="13"/>
      <c r="S681" s="13"/>
      <c r="T681" s="13"/>
      <c r="U681" s="13"/>
      <c r="V681" s="13"/>
      <c r="W681" s="13"/>
      <c r="X681" s="13"/>
      <c r="Y681" s="13"/>
      <c r="Z681" s="13"/>
    </row>
    <row r="682">
      <c r="A682" s="13" t="str">
        <f>IFERROR(__xludf.DUMMYFUNCTION("""COMPUTED_VALUE"""),"ORDER1320")</f>
        <v>ORDER1320</v>
      </c>
      <c r="B682" s="13" t="str">
        <f>VLOOKUP(A682,WN!$A$2:$C$2001,3,false)</f>
        <v>CUST7909</v>
      </c>
      <c r="C682" s="14">
        <f>VLOOKUP(A682,WN!$A$2:$F$2001,2,false)</f>
        <v>45412</v>
      </c>
      <c r="D682" s="13">
        <f>SUMIFS(WN!$F$2:$F$2001,WN!$A$2:$A$2001,A682)</f>
        <v>100</v>
      </c>
      <c r="E682" s="13">
        <f t="shared" si="1"/>
        <v>46</v>
      </c>
      <c r="F682" s="13" t="str">
        <f>VLOOKUP(B682,'Overall Analysis'!$A$3:$I$160,9,false)</f>
        <v>Basic Customer</v>
      </c>
      <c r="G682" s="13"/>
      <c r="H682" s="13"/>
      <c r="I682" s="13"/>
      <c r="J682" s="13"/>
      <c r="K682" s="13"/>
      <c r="L682" s="13"/>
      <c r="M682" s="13"/>
      <c r="N682" s="13"/>
      <c r="O682" s="13"/>
      <c r="P682" s="13"/>
      <c r="Q682" s="13"/>
      <c r="R682" s="13"/>
      <c r="S682" s="13"/>
      <c r="T682" s="13"/>
      <c r="U682" s="13"/>
      <c r="V682" s="13"/>
      <c r="W682" s="13"/>
      <c r="X682" s="13"/>
      <c r="Y682" s="13"/>
      <c r="Z682" s="13"/>
    </row>
    <row r="683">
      <c r="A683" s="13" t="str">
        <f>IFERROR(__xludf.DUMMYFUNCTION("""COMPUTED_VALUE"""),"ORDER1319")</f>
        <v>ORDER1319</v>
      </c>
      <c r="B683" s="13" t="str">
        <f>VLOOKUP(A683,WN!$A$2:$C$2001,3,false)</f>
        <v>CUST6210</v>
      </c>
      <c r="C683" s="14">
        <f>VLOOKUP(A683,WN!$A$2:$F$2001,2,false)</f>
        <v>45412</v>
      </c>
      <c r="D683" s="13">
        <f>SUMIFS(WN!$F$2:$F$2001,WN!$A$2:$A$2001,A683)</f>
        <v>70</v>
      </c>
      <c r="E683" s="13">
        <f t="shared" si="1"/>
        <v>46</v>
      </c>
      <c r="F683" s="13" t="str">
        <f>VLOOKUP(B683,'Overall Analysis'!$A$3:$I$160,9,false)</f>
        <v>Basic Customer</v>
      </c>
      <c r="G683" s="13"/>
      <c r="H683" s="13"/>
      <c r="I683" s="13"/>
      <c r="J683" s="13"/>
      <c r="K683" s="13"/>
      <c r="L683" s="13"/>
      <c r="M683" s="13"/>
      <c r="N683" s="13"/>
      <c r="O683" s="13"/>
      <c r="P683" s="13"/>
      <c r="Q683" s="13"/>
      <c r="R683" s="13"/>
      <c r="S683" s="13"/>
      <c r="T683" s="13"/>
      <c r="U683" s="13"/>
      <c r="V683" s="13"/>
      <c r="W683" s="13"/>
      <c r="X683" s="13"/>
      <c r="Y683" s="13"/>
      <c r="Z683" s="13"/>
    </row>
    <row r="684">
      <c r="A684" s="13" t="str">
        <f>IFERROR(__xludf.DUMMYFUNCTION("""COMPUTED_VALUE"""),"ORDER1318")</f>
        <v>ORDER1318</v>
      </c>
      <c r="B684" s="13" t="str">
        <f>VLOOKUP(A684,WN!$A$2:$C$2001,3,false)</f>
        <v>CUST3153</v>
      </c>
      <c r="C684" s="14">
        <f>VLOOKUP(A684,WN!$A$2:$F$2001,2,false)</f>
        <v>45411</v>
      </c>
      <c r="D684" s="13">
        <f>SUMIFS(WN!$F$2:$F$2001,WN!$A$2:$A$2001,A684)</f>
        <v>275</v>
      </c>
      <c r="E684" s="13">
        <f t="shared" si="1"/>
        <v>47</v>
      </c>
      <c r="F684" s="13" t="str">
        <f>VLOOKUP(B684,'Overall Analysis'!$A$3:$I$160,9,false)</f>
        <v>Basic Customer</v>
      </c>
      <c r="G684" s="13"/>
      <c r="H684" s="13"/>
      <c r="I684" s="13"/>
      <c r="J684" s="13"/>
      <c r="K684" s="13"/>
      <c r="L684" s="13"/>
      <c r="M684" s="13"/>
      <c r="N684" s="13"/>
      <c r="O684" s="13"/>
      <c r="P684" s="13"/>
      <c r="Q684" s="13"/>
      <c r="R684" s="13"/>
      <c r="S684" s="13"/>
      <c r="T684" s="13"/>
      <c r="U684" s="13"/>
      <c r="V684" s="13"/>
      <c r="W684" s="13"/>
      <c r="X684" s="13"/>
      <c r="Y684" s="13"/>
      <c r="Z684" s="13"/>
    </row>
    <row r="685">
      <c r="A685" s="13" t="str">
        <f>IFERROR(__xludf.DUMMYFUNCTION("""COMPUTED_VALUE"""),"ORDER1317")</f>
        <v>ORDER1317</v>
      </c>
      <c r="B685" s="13" t="str">
        <f>VLOOKUP(A685,WN!$A$2:$C$2001,3,false)</f>
        <v>CUST6549</v>
      </c>
      <c r="C685" s="14">
        <f>VLOOKUP(A685,WN!$A$2:$F$2001,2,false)</f>
        <v>45411</v>
      </c>
      <c r="D685" s="13">
        <f>SUMIFS(WN!$F$2:$F$2001,WN!$A$2:$A$2001,A685)</f>
        <v>40</v>
      </c>
      <c r="E685" s="13">
        <f t="shared" si="1"/>
        <v>47</v>
      </c>
      <c r="F685" s="13" t="str">
        <f>VLOOKUP(B685,'Overall Analysis'!$A$3:$I$160,9,false)</f>
        <v>Basic Customer</v>
      </c>
      <c r="G685" s="13"/>
      <c r="H685" s="13"/>
      <c r="I685" s="13"/>
      <c r="J685" s="13"/>
      <c r="K685" s="13"/>
      <c r="L685" s="13"/>
      <c r="M685" s="13"/>
      <c r="N685" s="13"/>
      <c r="O685" s="13"/>
      <c r="P685" s="13"/>
      <c r="Q685" s="13"/>
      <c r="R685" s="13"/>
      <c r="S685" s="13"/>
      <c r="T685" s="13"/>
      <c r="U685" s="13"/>
      <c r="V685" s="13"/>
      <c r="W685" s="13"/>
      <c r="X685" s="13"/>
      <c r="Y685" s="13"/>
      <c r="Z685" s="13"/>
    </row>
    <row r="686">
      <c r="A686" s="13" t="str">
        <f>IFERROR(__xludf.DUMMYFUNCTION("""COMPUTED_VALUE"""),"ORDER1316")</f>
        <v>ORDER1316</v>
      </c>
      <c r="B686" s="13" t="str">
        <f>VLOOKUP(A686,WN!$A$2:$C$2001,3,false)</f>
        <v>CUST3704</v>
      </c>
      <c r="C686" s="14">
        <f>VLOOKUP(A686,WN!$A$2:$F$2001,2,false)</f>
        <v>45411</v>
      </c>
      <c r="D686" s="13">
        <f>SUMIFS(WN!$F$2:$F$2001,WN!$A$2:$A$2001,A686)</f>
        <v>52.5</v>
      </c>
      <c r="E686" s="13">
        <f t="shared" si="1"/>
        <v>47</v>
      </c>
      <c r="F686" s="13" t="str">
        <f>VLOOKUP(B686,'Overall Analysis'!$A$3:$I$160,9,false)</f>
        <v>Basic Customer</v>
      </c>
      <c r="G686" s="13"/>
      <c r="H686" s="13"/>
      <c r="I686" s="13"/>
      <c r="J686" s="13"/>
      <c r="K686" s="13"/>
      <c r="L686" s="13"/>
      <c r="M686" s="13"/>
      <c r="N686" s="13"/>
      <c r="O686" s="13"/>
      <c r="P686" s="13"/>
      <c r="Q686" s="13"/>
      <c r="R686" s="13"/>
      <c r="S686" s="13"/>
      <c r="T686" s="13"/>
      <c r="U686" s="13"/>
      <c r="V686" s="13"/>
      <c r="W686" s="13"/>
      <c r="X686" s="13"/>
      <c r="Y686" s="13"/>
      <c r="Z686" s="13"/>
    </row>
    <row r="687">
      <c r="A687" s="13" t="str">
        <f>IFERROR(__xludf.DUMMYFUNCTION("""COMPUTED_VALUE"""),"ORDER1315")</f>
        <v>ORDER1315</v>
      </c>
      <c r="B687" s="13" t="str">
        <f>VLOOKUP(A687,WN!$A$2:$C$2001,3,false)</f>
        <v>CUST2970</v>
      </c>
      <c r="C687" s="14">
        <f>VLOOKUP(A687,WN!$A$2:$F$2001,2,false)</f>
        <v>45411</v>
      </c>
      <c r="D687" s="13">
        <f>SUMIFS(WN!$F$2:$F$2001,WN!$A$2:$A$2001,A687)</f>
        <v>185</v>
      </c>
      <c r="E687" s="13">
        <f t="shared" si="1"/>
        <v>47</v>
      </c>
      <c r="F687" s="13" t="str">
        <f>VLOOKUP(B687,'Overall Analysis'!$A$3:$I$160,9,false)</f>
        <v>Platinum Customer</v>
      </c>
      <c r="G687" s="13"/>
      <c r="H687" s="13"/>
      <c r="I687" s="13"/>
      <c r="J687" s="13"/>
      <c r="K687" s="13"/>
      <c r="L687" s="13"/>
      <c r="M687" s="13"/>
      <c r="N687" s="13"/>
      <c r="O687" s="13"/>
      <c r="P687" s="13"/>
      <c r="Q687" s="13"/>
      <c r="R687" s="13"/>
      <c r="S687" s="13"/>
      <c r="T687" s="13"/>
      <c r="U687" s="13"/>
      <c r="V687" s="13"/>
      <c r="W687" s="13"/>
      <c r="X687" s="13"/>
      <c r="Y687" s="13"/>
      <c r="Z687" s="13"/>
    </row>
    <row r="688">
      <c r="A688" s="13" t="str">
        <f>IFERROR(__xludf.DUMMYFUNCTION("""COMPUTED_VALUE"""),"ORDER1314")</f>
        <v>ORDER1314</v>
      </c>
      <c r="B688" s="13" t="str">
        <f>VLOOKUP(A688,WN!$A$2:$C$2001,3,false)</f>
        <v>CUST1960</v>
      </c>
      <c r="C688" s="14">
        <f>VLOOKUP(A688,WN!$A$2:$F$2001,2,false)</f>
        <v>45411</v>
      </c>
      <c r="D688" s="13">
        <f>SUMIFS(WN!$F$2:$F$2001,WN!$A$2:$A$2001,A688)</f>
        <v>120</v>
      </c>
      <c r="E688" s="13">
        <f t="shared" si="1"/>
        <v>47</v>
      </c>
      <c r="F688" s="13" t="str">
        <f>VLOOKUP(B688,'Overall Analysis'!$A$3:$I$160,9,false)</f>
        <v>Basic Customer</v>
      </c>
      <c r="G688" s="13"/>
      <c r="H688" s="13"/>
      <c r="I688" s="13"/>
      <c r="J688" s="13"/>
      <c r="K688" s="13"/>
      <c r="L688" s="13"/>
      <c r="M688" s="13"/>
      <c r="N688" s="13"/>
      <c r="O688" s="13"/>
      <c r="P688" s="13"/>
      <c r="Q688" s="13"/>
      <c r="R688" s="13"/>
      <c r="S688" s="13"/>
      <c r="T688" s="13"/>
      <c r="U688" s="13"/>
      <c r="V688" s="13"/>
      <c r="W688" s="13"/>
      <c r="X688" s="13"/>
      <c r="Y688" s="13"/>
      <c r="Z688" s="13"/>
    </row>
    <row r="689">
      <c r="A689" s="13" t="str">
        <f>IFERROR(__xludf.DUMMYFUNCTION("""COMPUTED_VALUE"""),"ORDER1313")</f>
        <v>ORDER1313</v>
      </c>
      <c r="B689" s="13" t="str">
        <f>VLOOKUP(A689,WN!$A$2:$C$2001,3,false)</f>
        <v>CUST5349</v>
      </c>
      <c r="C689" s="14">
        <f>VLOOKUP(A689,WN!$A$2:$F$2001,2,false)</f>
        <v>45411</v>
      </c>
      <c r="D689" s="13">
        <f>SUMIFS(WN!$F$2:$F$2001,WN!$A$2:$A$2001,A689)</f>
        <v>105</v>
      </c>
      <c r="E689" s="13">
        <f t="shared" si="1"/>
        <v>47</v>
      </c>
      <c r="F689" s="13" t="str">
        <f>VLOOKUP(B689,'Overall Analysis'!$A$3:$I$160,9,false)</f>
        <v>Basic Customer</v>
      </c>
      <c r="G689" s="13"/>
      <c r="H689" s="13"/>
      <c r="I689" s="13"/>
      <c r="J689" s="13"/>
      <c r="K689" s="13"/>
      <c r="L689" s="13"/>
      <c r="M689" s="13"/>
      <c r="N689" s="13"/>
      <c r="O689" s="13"/>
      <c r="P689" s="13"/>
      <c r="Q689" s="13"/>
      <c r="R689" s="13"/>
      <c r="S689" s="13"/>
      <c r="T689" s="13"/>
      <c r="U689" s="13"/>
      <c r="V689" s="13"/>
      <c r="W689" s="13"/>
      <c r="X689" s="13"/>
      <c r="Y689" s="13"/>
      <c r="Z689" s="13"/>
    </row>
    <row r="690">
      <c r="A690" s="13" t="str">
        <f>IFERROR(__xludf.DUMMYFUNCTION("""COMPUTED_VALUE"""),"ORDER1312")</f>
        <v>ORDER1312</v>
      </c>
      <c r="B690" s="13" t="str">
        <f>VLOOKUP(A690,WN!$A$2:$C$2001,3,false)</f>
        <v>CUST4759</v>
      </c>
      <c r="C690" s="14">
        <f>VLOOKUP(A690,WN!$A$2:$F$2001,2,false)</f>
        <v>45411</v>
      </c>
      <c r="D690" s="13">
        <f>SUMIFS(WN!$F$2:$F$2001,WN!$A$2:$A$2001,A690)</f>
        <v>140</v>
      </c>
      <c r="E690" s="13">
        <f t="shared" si="1"/>
        <v>47</v>
      </c>
      <c r="F690" s="13" t="str">
        <f>VLOOKUP(B690,'Overall Analysis'!$A$3:$I$160,9,false)</f>
        <v>Platinum Customer</v>
      </c>
      <c r="G690" s="13"/>
      <c r="H690" s="13"/>
      <c r="I690" s="13"/>
      <c r="J690" s="13"/>
      <c r="K690" s="13"/>
      <c r="L690" s="13"/>
      <c r="M690" s="13"/>
      <c r="N690" s="13"/>
      <c r="O690" s="13"/>
      <c r="P690" s="13"/>
      <c r="Q690" s="13"/>
      <c r="R690" s="13"/>
      <c r="S690" s="13"/>
      <c r="T690" s="13"/>
      <c r="U690" s="13"/>
      <c r="V690" s="13"/>
      <c r="W690" s="13"/>
      <c r="X690" s="13"/>
      <c r="Y690" s="13"/>
      <c r="Z690" s="13"/>
    </row>
    <row r="691">
      <c r="A691" s="13" t="str">
        <f>IFERROR(__xludf.DUMMYFUNCTION("""COMPUTED_VALUE"""),"ORDER1311")</f>
        <v>ORDER1311</v>
      </c>
      <c r="B691" s="13" t="str">
        <f>VLOOKUP(A691,WN!$A$2:$C$2001,3,false)</f>
        <v>CUST8616</v>
      </c>
      <c r="C691" s="14">
        <f>VLOOKUP(A691,WN!$A$2:$F$2001,2,false)</f>
        <v>45411</v>
      </c>
      <c r="D691" s="13">
        <f>SUMIFS(WN!$F$2:$F$2001,WN!$A$2:$A$2001,A691)</f>
        <v>140</v>
      </c>
      <c r="E691" s="13">
        <f t="shared" si="1"/>
        <v>47</v>
      </c>
      <c r="F691" s="13" t="str">
        <f>VLOOKUP(B691,'Overall Analysis'!$A$3:$I$160,9,false)</f>
        <v>Basic Customer</v>
      </c>
      <c r="G691" s="13"/>
      <c r="H691" s="13"/>
      <c r="I691" s="13"/>
      <c r="J691" s="13"/>
      <c r="K691" s="13"/>
      <c r="L691" s="13"/>
      <c r="M691" s="13"/>
      <c r="N691" s="13"/>
      <c r="O691" s="13"/>
      <c r="P691" s="13"/>
      <c r="Q691" s="13"/>
      <c r="R691" s="13"/>
      <c r="S691" s="13"/>
      <c r="T691" s="13"/>
      <c r="U691" s="13"/>
      <c r="V691" s="13"/>
      <c r="W691" s="13"/>
      <c r="X691" s="13"/>
      <c r="Y691" s="13"/>
      <c r="Z691" s="13"/>
    </row>
    <row r="692">
      <c r="A692" s="13" t="str">
        <f>IFERROR(__xludf.DUMMYFUNCTION("""COMPUTED_VALUE"""),"ORDER1310")</f>
        <v>ORDER1310</v>
      </c>
      <c r="B692" s="13" t="str">
        <f>VLOOKUP(A692,WN!$A$2:$C$2001,3,false)</f>
        <v>CUST6210</v>
      </c>
      <c r="C692" s="14">
        <f>VLOOKUP(A692,WN!$A$2:$F$2001,2,false)</f>
        <v>45411</v>
      </c>
      <c r="D692" s="13">
        <f>SUMIFS(WN!$F$2:$F$2001,WN!$A$2:$A$2001,A692)</f>
        <v>80</v>
      </c>
      <c r="E692" s="13">
        <f t="shared" si="1"/>
        <v>47</v>
      </c>
      <c r="F692" s="13" t="str">
        <f>VLOOKUP(B692,'Overall Analysis'!$A$3:$I$160,9,false)</f>
        <v>Basic Customer</v>
      </c>
      <c r="G692" s="13"/>
      <c r="H692" s="13"/>
      <c r="I692" s="13"/>
      <c r="J692" s="13"/>
      <c r="K692" s="13"/>
      <c r="L692" s="13"/>
      <c r="M692" s="13"/>
      <c r="N692" s="13"/>
      <c r="O692" s="13"/>
      <c r="P692" s="13"/>
      <c r="Q692" s="13"/>
      <c r="R692" s="13"/>
      <c r="S692" s="13"/>
      <c r="T692" s="13"/>
      <c r="U692" s="13"/>
      <c r="V692" s="13"/>
      <c r="W692" s="13"/>
      <c r="X692" s="13"/>
      <c r="Y692" s="13"/>
      <c r="Z692" s="13"/>
    </row>
    <row r="693">
      <c r="A693" s="13" t="str">
        <f>IFERROR(__xludf.DUMMYFUNCTION("""COMPUTED_VALUE"""),"ORDER1309")</f>
        <v>ORDER1309</v>
      </c>
      <c r="B693" s="13" t="str">
        <f>VLOOKUP(A693,WN!$A$2:$C$2001,3,false)</f>
        <v>CUST9482</v>
      </c>
      <c r="C693" s="14">
        <f>VLOOKUP(A693,WN!$A$2:$F$2001,2,false)</f>
        <v>45411</v>
      </c>
      <c r="D693" s="13">
        <f>SUMIFS(WN!$F$2:$F$2001,WN!$A$2:$A$2001,A693)</f>
        <v>70</v>
      </c>
      <c r="E693" s="13">
        <f t="shared" si="1"/>
        <v>47</v>
      </c>
      <c r="F693" s="13" t="str">
        <f>VLOOKUP(B693,'Overall Analysis'!$A$3:$I$160,9,false)</f>
        <v>Basic Customer</v>
      </c>
      <c r="G693" s="13"/>
      <c r="H693" s="13"/>
      <c r="I693" s="13"/>
      <c r="J693" s="13"/>
      <c r="K693" s="13"/>
      <c r="L693" s="13"/>
      <c r="M693" s="13"/>
      <c r="N693" s="13"/>
      <c r="O693" s="13"/>
      <c r="P693" s="13"/>
      <c r="Q693" s="13"/>
      <c r="R693" s="13"/>
      <c r="S693" s="13"/>
      <c r="T693" s="13"/>
      <c r="U693" s="13"/>
      <c r="V693" s="13"/>
      <c r="W693" s="13"/>
      <c r="X693" s="13"/>
      <c r="Y693" s="13"/>
      <c r="Z693" s="13"/>
    </row>
    <row r="694">
      <c r="A694" s="13" t="str">
        <f>IFERROR(__xludf.DUMMYFUNCTION("""COMPUTED_VALUE"""),"ORDER1308")</f>
        <v>ORDER1308</v>
      </c>
      <c r="B694" s="13" t="str">
        <f>VLOOKUP(A694,WN!$A$2:$C$2001,3,false)</f>
        <v>CUST2679</v>
      </c>
      <c r="C694" s="14">
        <f>VLOOKUP(A694,WN!$A$2:$F$2001,2,false)</f>
        <v>45411</v>
      </c>
      <c r="D694" s="13">
        <f>SUMIFS(WN!$F$2:$F$2001,WN!$A$2:$A$2001,A694)</f>
        <v>325</v>
      </c>
      <c r="E694" s="13">
        <f t="shared" si="1"/>
        <v>47</v>
      </c>
      <c r="F694" s="13" t="str">
        <f>VLOOKUP(B694,'Overall Analysis'!$A$3:$I$160,9,false)</f>
        <v>Basic Customer</v>
      </c>
      <c r="G694" s="13"/>
      <c r="H694" s="13"/>
      <c r="I694" s="13"/>
      <c r="J694" s="13"/>
      <c r="K694" s="13"/>
      <c r="L694" s="13"/>
      <c r="M694" s="13"/>
      <c r="N694" s="13"/>
      <c r="O694" s="13"/>
      <c r="P694" s="13"/>
      <c r="Q694" s="13"/>
      <c r="R694" s="13"/>
      <c r="S694" s="13"/>
      <c r="T694" s="13"/>
      <c r="U694" s="13"/>
      <c r="V694" s="13"/>
      <c r="W694" s="13"/>
      <c r="X694" s="13"/>
      <c r="Y694" s="13"/>
      <c r="Z694" s="13"/>
    </row>
    <row r="695">
      <c r="A695" s="13" t="str">
        <f>IFERROR(__xludf.DUMMYFUNCTION("""COMPUTED_VALUE"""),"ORDER1307")</f>
        <v>ORDER1307</v>
      </c>
      <c r="B695" s="13" t="str">
        <f>VLOOKUP(A695,WN!$A$2:$C$2001,3,false)</f>
        <v>CUST6327</v>
      </c>
      <c r="C695" s="14">
        <f>VLOOKUP(A695,WN!$A$2:$F$2001,2,false)</f>
        <v>45411</v>
      </c>
      <c r="D695" s="13">
        <f>SUMIFS(WN!$F$2:$F$2001,WN!$A$2:$A$2001,A695)</f>
        <v>40</v>
      </c>
      <c r="E695" s="13">
        <f t="shared" si="1"/>
        <v>47</v>
      </c>
      <c r="F695" s="13" t="str">
        <f>VLOOKUP(B695,'Overall Analysis'!$A$3:$I$160,9,false)</f>
        <v>Basic Customer</v>
      </c>
      <c r="G695" s="13"/>
      <c r="H695" s="13"/>
      <c r="I695" s="13"/>
      <c r="J695" s="13"/>
      <c r="K695" s="13"/>
      <c r="L695" s="13"/>
      <c r="M695" s="13"/>
      <c r="N695" s="13"/>
      <c r="O695" s="13"/>
      <c r="P695" s="13"/>
      <c r="Q695" s="13"/>
      <c r="R695" s="13"/>
      <c r="S695" s="13"/>
      <c r="T695" s="13"/>
      <c r="U695" s="13"/>
      <c r="V695" s="13"/>
      <c r="W695" s="13"/>
      <c r="X695" s="13"/>
      <c r="Y695" s="13"/>
      <c r="Z695" s="13"/>
    </row>
    <row r="696">
      <c r="A696" s="13" t="str">
        <f>IFERROR(__xludf.DUMMYFUNCTION("""COMPUTED_VALUE"""),"ORDER1306")</f>
        <v>ORDER1306</v>
      </c>
      <c r="B696" s="13" t="str">
        <f>VLOOKUP(A696,WN!$A$2:$C$2001,3,false)</f>
        <v>CUST6549</v>
      </c>
      <c r="C696" s="14">
        <f>VLOOKUP(A696,WN!$A$2:$F$2001,2,false)</f>
        <v>45411</v>
      </c>
      <c r="D696" s="13">
        <f>SUMIFS(WN!$F$2:$F$2001,WN!$A$2:$A$2001,A696)</f>
        <v>105</v>
      </c>
      <c r="E696" s="13">
        <f t="shared" si="1"/>
        <v>47</v>
      </c>
      <c r="F696" s="13" t="str">
        <f>VLOOKUP(B696,'Overall Analysis'!$A$3:$I$160,9,false)</f>
        <v>Basic Customer</v>
      </c>
      <c r="G696" s="13"/>
      <c r="H696" s="13"/>
      <c r="I696" s="13"/>
      <c r="J696" s="13"/>
      <c r="K696" s="13"/>
      <c r="L696" s="13"/>
      <c r="M696" s="13"/>
      <c r="N696" s="13"/>
      <c r="O696" s="13"/>
      <c r="P696" s="13"/>
      <c r="Q696" s="13"/>
      <c r="R696" s="13"/>
      <c r="S696" s="13"/>
      <c r="T696" s="13"/>
      <c r="U696" s="13"/>
      <c r="V696" s="13"/>
      <c r="W696" s="13"/>
      <c r="X696" s="13"/>
      <c r="Y696" s="13"/>
      <c r="Z696" s="13"/>
    </row>
    <row r="697">
      <c r="A697" s="13" t="str">
        <f>IFERROR(__xludf.DUMMYFUNCTION("""COMPUTED_VALUE"""),"ORDER1305")</f>
        <v>ORDER1305</v>
      </c>
      <c r="B697" s="13" t="str">
        <f>VLOOKUP(A697,WN!$A$2:$C$2001,3,false)</f>
        <v>CUST8484</v>
      </c>
      <c r="C697" s="14">
        <f>VLOOKUP(A697,WN!$A$2:$F$2001,2,false)</f>
        <v>45411</v>
      </c>
      <c r="D697" s="13">
        <f>SUMIFS(WN!$F$2:$F$2001,WN!$A$2:$A$2001,A697)</f>
        <v>185</v>
      </c>
      <c r="E697" s="13">
        <f t="shared" si="1"/>
        <v>47</v>
      </c>
      <c r="F697" s="13" t="str">
        <f>VLOOKUP(B697,'Overall Analysis'!$A$3:$I$160,9,false)</f>
        <v>Basic Customer</v>
      </c>
      <c r="G697" s="13"/>
      <c r="H697" s="13"/>
      <c r="I697" s="13"/>
      <c r="J697" s="13"/>
      <c r="K697" s="13"/>
      <c r="L697" s="13"/>
      <c r="M697" s="13"/>
      <c r="N697" s="13"/>
      <c r="O697" s="13"/>
      <c r="P697" s="13"/>
      <c r="Q697" s="13"/>
      <c r="R697" s="13"/>
      <c r="S697" s="13"/>
      <c r="T697" s="13"/>
      <c r="U697" s="13"/>
      <c r="V697" s="13"/>
      <c r="W697" s="13"/>
      <c r="X697" s="13"/>
      <c r="Y697" s="13"/>
      <c r="Z697" s="13"/>
    </row>
    <row r="698">
      <c r="A698" s="13" t="str">
        <f>IFERROR(__xludf.DUMMYFUNCTION("""COMPUTED_VALUE"""),"ORDER1304")</f>
        <v>ORDER1304</v>
      </c>
      <c r="B698" s="13" t="str">
        <f>VLOOKUP(A698,WN!$A$2:$C$2001,3,false)</f>
        <v>CUST8814</v>
      </c>
      <c r="C698" s="14">
        <f>VLOOKUP(A698,WN!$A$2:$F$2001,2,false)</f>
        <v>45411</v>
      </c>
      <c r="D698" s="13">
        <f>SUMIFS(WN!$F$2:$F$2001,WN!$A$2:$A$2001,A698)</f>
        <v>97.5</v>
      </c>
      <c r="E698" s="13">
        <f t="shared" si="1"/>
        <v>47</v>
      </c>
      <c r="F698" s="13" t="str">
        <f>VLOOKUP(B698,'Overall Analysis'!$A$3:$I$160,9,false)</f>
        <v>Platinum Customer</v>
      </c>
      <c r="G698" s="13"/>
      <c r="H698" s="13"/>
      <c r="I698" s="13"/>
      <c r="J698" s="13"/>
      <c r="K698" s="13"/>
      <c r="L698" s="13"/>
      <c r="M698" s="13"/>
      <c r="N698" s="13"/>
      <c r="O698" s="13"/>
      <c r="P698" s="13"/>
      <c r="Q698" s="13"/>
      <c r="R698" s="13"/>
      <c r="S698" s="13"/>
      <c r="T698" s="13"/>
      <c r="U698" s="13"/>
      <c r="V698" s="13"/>
      <c r="W698" s="13"/>
      <c r="X698" s="13"/>
      <c r="Y698" s="13"/>
      <c r="Z698" s="13"/>
    </row>
    <row r="699">
      <c r="A699" s="13" t="str">
        <f>IFERROR(__xludf.DUMMYFUNCTION("""COMPUTED_VALUE"""),"ORDER1303")</f>
        <v>ORDER1303</v>
      </c>
      <c r="B699" s="13" t="str">
        <f>VLOOKUP(A699,WN!$A$2:$C$2001,3,false)</f>
        <v>CUST3804</v>
      </c>
      <c r="C699" s="14">
        <f>VLOOKUP(A699,WN!$A$2:$F$2001,2,false)</f>
        <v>45411</v>
      </c>
      <c r="D699" s="13">
        <f>SUMIFS(WN!$F$2:$F$2001,WN!$A$2:$A$2001,A699)</f>
        <v>150</v>
      </c>
      <c r="E699" s="13">
        <f t="shared" si="1"/>
        <v>47</v>
      </c>
      <c r="F699" s="13" t="str">
        <f>VLOOKUP(B699,'Overall Analysis'!$A$3:$I$160,9,false)</f>
        <v>Basic Customer</v>
      </c>
      <c r="G699" s="13"/>
      <c r="H699" s="13"/>
      <c r="I699" s="13"/>
      <c r="J699" s="13"/>
      <c r="K699" s="13"/>
      <c r="L699" s="13"/>
      <c r="M699" s="13"/>
      <c r="N699" s="13"/>
      <c r="O699" s="13"/>
      <c r="P699" s="13"/>
      <c r="Q699" s="13"/>
      <c r="R699" s="13"/>
      <c r="S699" s="13"/>
      <c r="T699" s="13"/>
      <c r="U699" s="13"/>
      <c r="V699" s="13"/>
      <c r="W699" s="13"/>
      <c r="X699" s="13"/>
      <c r="Y699" s="13"/>
      <c r="Z699" s="13"/>
    </row>
    <row r="700">
      <c r="A700" s="13" t="str">
        <f>IFERROR(__xludf.DUMMYFUNCTION("""COMPUTED_VALUE"""),"ORDER1302")</f>
        <v>ORDER1302</v>
      </c>
      <c r="B700" s="13" t="str">
        <f>VLOOKUP(A700,WN!$A$2:$C$2001,3,false)</f>
        <v>CUST4475</v>
      </c>
      <c r="C700" s="14">
        <f>VLOOKUP(A700,WN!$A$2:$F$2001,2,false)</f>
        <v>45411</v>
      </c>
      <c r="D700" s="13">
        <f>SUMIFS(WN!$F$2:$F$2001,WN!$A$2:$A$2001,A700)</f>
        <v>70</v>
      </c>
      <c r="E700" s="13">
        <f t="shared" si="1"/>
        <v>47</v>
      </c>
      <c r="F700" s="13" t="str">
        <f>VLOOKUP(B700,'Overall Analysis'!$A$3:$I$160,9,false)</f>
        <v>Basic Customer</v>
      </c>
      <c r="G700" s="13"/>
      <c r="H700" s="13"/>
      <c r="I700" s="13"/>
      <c r="J700" s="13"/>
      <c r="K700" s="13"/>
      <c r="L700" s="13"/>
      <c r="M700" s="13"/>
      <c r="N700" s="13"/>
      <c r="O700" s="13"/>
      <c r="P700" s="13"/>
      <c r="Q700" s="13"/>
      <c r="R700" s="13"/>
      <c r="S700" s="13"/>
      <c r="T700" s="13"/>
      <c r="U700" s="13"/>
      <c r="V700" s="13"/>
      <c r="W700" s="13"/>
      <c r="X700" s="13"/>
      <c r="Y700" s="13"/>
      <c r="Z700" s="13"/>
    </row>
    <row r="701">
      <c r="A701" s="13" t="str">
        <f>IFERROR(__xludf.DUMMYFUNCTION("""COMPUTED_VALUE"""),"ORDER1301")</f>
        <v>ORDER1301</v>
      </c>
      <c r="B701" s="13" t="str">
        <f>VLOOKUP(A701,WN!$A$2:$C$2001,3,false)</f>
        <v>CUST2624</v>
      </c>
      <c r="C701" s="14">
        <f>VLOOKUP(A701,WN!$A$2:$F$2001,2,false)</f>
        <v>45411</v>
      </c>
      <c r="D701" s="13">
        <f>SUMIFS(WN!$F$2:$F$2001,WN!$A$2:$A$2001,A701)</f>
        <v>140</v>
      </c>
      <c r="E701" s="13">
        <f t="shared" si="1"/>
        <v>47</v>
      </c>
      <c r="F701" s="13" t="str">
        <f>VLOOKUP(B701,'Overall Analysis'!$A$3:$I$160,9,false)</f>
        <v>Basic Customer</v>
      </c>
      <c r="G701" s="13"/>
      <c r="H701" s="13"/>
      <c r="I701" s="13"/>
      <c r="J701" s="13"/>
      <c r="K701" s="13"/>
      <c r="L701" s="13"/>
      <c r="M701" s="13"/>
      <c r="N701" s="13"/>
      <c r="O701" s="13"/>
      <c r="P701" s="13"/>
      <c r="Q701" s="13"/>
      <c r="R701" s="13"/>
      <c r="S701" s="13"/>
      <c r="T701" s="13"/>
      <c r="U701" s="13"/>
      <c r="V701" s="13"/>
      <c r="W701" s="13"/>
      <c r="X701" s="13"/>
      <c r="Y701" s="13"/>
      <c r="Z701" s="13"/>
    </row>
    <row r="702">
      <c r="A702" s="13" t="str">
        <f>IFERROR(__xludf.DUMMYFUNCTION("""COMPUTED_VALUE"""),"ORDER1300")</f>
        <v>ORDER1300</v>
      </c>
      <c r="B702" s="13" t="str">
        <f>VLOOKUP(A702,WN!$A$2:$C$2001,3,false)</f>
        <v>CUST1509</v>
      </c>
      <c r="C702" s="14">
        <f>VLOOKUP(A702,WN!$A$2:$F$2001,2,false)</f>
        <v>45411</v>
      </c>
      <c r="D702" s="13">
        <f>SUMIFS(WN!$F$2:$F$2001,WN!$A$2:$A$2001,A702)</f>
        <v>80</v>
      </c>
      <c r="E702" s="13">
        <f t="shared" si="1"/>
        <v>47</v>
      </c>
      <c r="F702" s="13" t="str">
        <f>VLOOKUP(B702,'Overall Analysis'!$A$3:$I$160,9,false)</f>
        <v>Platinum Customer</v>
      </c>
      <c r="G702" s="13"/>
      <c r="H702" s="13"/>
      <c r="I702" s="13"/>
      <c r="J702" s="13"/>
      <c r="K702" s="13"/>
      <c r="L702" s="13"/>
      <c r="M702" s="13"/>
      <c r="N702" s="13"/>
      <c r="O702" s="13"/>
      <c r="P702" s="13"/>
      <c r="Q702" s="13"/>
      <c r="R702" s="13"/>
      <c r="S702" s="13"/>
      <c r="T702" s="13"/>
      <c r="U702" s="13"/>
      <c r="V702" s="13"/>
      <c r="W702" s="13"/>
      <c r="X702" s="13"/>
      <c r="Y702" s="13"/>
      <c r="Z702" s="13"/>
    </row>
    <row r="703">
      <c r="A703" s="13" t="str">
        <f>IFERROR(__xludf.DUMMYFUNCTION("""COMPUTED_VALUE"""),"ORDER1299")</f>
        <v>ORDER1299</v>
      </c>
      <c r="B703" s="13" t="str">
        <f>VLOOKUP(A703,WN!$A$2:$C$2001,3,false)</f>
        <v>CUST1960</v>
      </c>
      <c r="C703" s="14">
        <f>VLOOKUP(A703,WN!$A$2:$F$2001,2,false)</f>
        <v>45411</v>
      </c>
      <c r="D703" s="13">
        <f>SUMIFS(WN!$F$2:$F$2001,WN!$A$2:$A$2001,A703)</f>
        <v>70</v>
      </c>
      <c r="E703" s="13">
        <f t="shared" si="1"/>
        <v>47</v>
      </c>
      <c r="F703" s="13" t="str">
        <f>VLOOKUP(B703,'Overall Analysis'!$A$3:$I$160,9,false)</f>
        <v>Basic Customer</v>
      </c>
      <c r="G703" s="13"/>
      <c r="H703" s="13"/>
      <c r="I703" s="13"/>
      <c r="J703" s="13"/>
      <c r="K703" s="13"/>
      <c r="L703" s="13"/>
      <c r="M703" s="13"/>
      <c r="N703" s="13"/>
      <c r="O703" s="13"/>
      <c r="P703" s="13"/>
      <c r="Q703" s="13"/>
      <c r="R703" s="13"/>
      <c r="S703" s="13"/>
      <c r="T703" s="13"/>
      <c r="U703" s="13"/>
      <c r="V703" s="13"/>
      <c r="W703" s="13"/>
      <c r="X703" s="13"/>
      <c r="Y703" s="13"/>
      <c r="Z703" s="13"/>
    </row>
    <row r="704">
      <c r="A704" s="13" t="str">
        <f>IFERROR(__xludf.DUMMYFUNCTION("""COMPUTED_VALUE"""),"ORDER1298")</f>
        <v>ORDER1298</v>
      </c>
      <c r="B704" s="13" t="str">
        <f>VLOOKUP(A704,WN!$A$2:$C$2001,3,false)</f>
        <v>CUST6570</v>
      </c>
      <c r="C704" s="14">
        <f>VLOOKUP(A704,WN!$A$2:$F$2001,2,false)</f>
        <v>45411</v>
      </c>
      <c r="D704" s="13">
        <f>SUMIFS(WN!$F$2:$F$2001,WN!$A$2:$A$2001,A704)</f>
        <v>200</v>
      </c>
      <c r="E704" s="13">
        <f t="shared" si="1"/>
        <v>47</v>
      </c>
      <c r="F704" s="13" t="str">
        <f>VLOOKUP(B704,'Overall Analysis'!$A$3:$I$160,9,false)</f>
        <v>Basic Customer</v>
      </c>
      <c r="G704" s="13"/>
      <c r="H704" s="13"/>
      <c r="I704" s="13"/>
      <c r="J704" s="13"/>
      <c r="K704" s="13"/>
      <c r="L704" s="13"/>
      <c r="M704" s="13"/>
      <c r="N704" s="13"/>
      <c r="O704" s="13"/>
      <c r="P704" s="13"/>
      <c r="Q704" s="13"/>
      <c r="R704" s="13"/>
      <c r="S704" s="13"/>
      <c r="T704" s="13"/>
      <c r="U704" s="13"/>
      <c r="V704" s="13"/>
      <c r="W704" s="13"/>
      <c r="X704" s="13"/>
      <c r="Y704" s="13"/>
      <c r="Z704" s="13"/>
    </row>
    <row r="705">
      <c r="A705" s="13" t="str">
        <f>IFERROR(__xludf.DUMMYFUNCTION("""COMPUTED_VALUE"""),"ORDER1297")</f>
        <v>ORDER1297</v>
      </c>
      <c r="B705" s="13" t="str">
        <f>VLOOKUP(A705,WN!$A$2:$C$2001,3,false)</f>
        <v>CUST7626</v>
      </c>
      <c r="C705" s="14">
        <f>VLOOKUP(A705,WN!$A$2:$F$2001,2,false)</f>
        <v>45410</v>
      </c>
      <c r="D705" s="13">
        <f>SUMIFS(WN!$F$2:$F$2001,WN!$A$2:$A$2001,A705)</f>
        <v>40</v>
      </c>
      <c r="E705" s="13">
        <f t="shared" si="1"/>
        <v>48</v>
      </c>
      <c r="F705" s="13" t="str">
        <f>VLOOKUP(B705,'Overall Analysis'!$A$3:$I$160,9,false)</f>
        <v>Basic Customer</v>
      </c>
      <c r="G705" s="13"/>
      <c r="H705" s="13"/>
      <c r="I705" s="13"/>
      <c r="J705" s="13"/>
      <c r="K705" s="13"/>
      <c r="L705" s="13"/>
      <c r="M705" s="13"/>
      <c r="N705" s="13"/>
      <c r="O705" s="13"/>
      <c r="P705" s="13"/>
      <c r="Q705" s="13"/>
      <c r="R705" s="13"/>
      <c r="S705" s="13"/>
      <c r="T705" s="13"/>
      <c r="U705" s="13"/>
      <c r="V705" s="13"/>
      <c r="W705" s="13"/>
      <c r="X705" s="13"/>
      <c r="Y705" s="13"/>
      <c r="Z705" s="13"/>
    </row>
    <row r="706">
      <c r="A706" s="13" t="str">
        <f>IFERROR(__xludf.DUMMYFUNCTION("""COMPUTED_VALUE"""),"ORDER1296")</f>
        <v>ORDER1296</v>
      </c>
      <c r="B706" s="13" t="str">
        <f>VLOOKUP(A706,WN!$A$2:$C$2001,3,false)</f>
        <v>CUST2188</v>
      </c>
      <c r="C706" s="14">
        <f>VLOOKUP(A706,WN!$A$2:$F$2001,2,false)</f>
        <v>45410</v>
      </c>
      <c r="D706" s="13">
        <f>SUMIFS(WN!$F$2:$F$2001,WN!$A$2:$A$2001,A706)</f>
        <v>52.5</v>
      </c>
      <c r="E706" s="13">
        <f t="shared" si="1"/>
        <v>48</v>
      </c>
      <c r="F706" s="13" t="str">
        <f>VLOOKUP(B706,'Overall Analysis'!$A$3:$I$160,9,false)</f>
        <v>Platinum Customer</v>
      </c>
      <c r="G706" s="13"/>
      <c r="H706" s="13"/>
      <c r="I706" s="13"/>
      <c r="J706" s="13"/>
      <c r="K706" s="13"/>
      <c r="L706" s="13"/>
      <c r="M706" s="13"/>
      <c r="N706" s="13"/>
      <c r="O706" s="13"/>
      <c r="P706" s="13"/>
      <c r="Q706" s="13"/>
      <c r="R706" s="13"/>
      <c r="S706" s="13"/>
      <c r="T706" s="13"/>
      <c r="U706" s="13"/>
      <c r="V706" s="13"/>
      <c r="W706" s="13"/>
      <c r="X706" s="13"/>
      <c r="Y706" s="13"/>
      <c r="Z706" s="13"/>
    </row>
    <row r="707">
      <c r="A707" s="13" t="str">
        <f>IFERROR(__xludf.DUMMYFUNCTION("""COMPUTED_VALUE"""),"ORDER1295")</f>
        <v>ORDER1295</v>
      </c>
      <c r="B707" s="13" t="str">
        <f>VLOOKUP(A707,WN!$A$2:$C$2001,3,false)</f>
        <v>CUST4982</v>
      </c>
      <c r="C707" s="14">
        <f>VLOOKUP(A707,WN!$A$2:$F$2001,2,false)</f>
        <v>45410</v>
      </c>
      <c r="D707" s="13">
        <f>SUMIFS(WN!$F$2:$F$2001,WN!$A$2:$A$2001,A707)</f>
        <v>370</v>
      </c>
      <c r="E707" s="13">
        <f t="shared" si="1"/>
        <v>48</v>
      </c>
      <c r="F707" s="13" t="str">
        <f>VLOOKUP(B707,'Overall Analysis'!$A$3:$I$160,9,false)</f>
        <v>Basic Customer</v>
      </c>
      <c r="G707" s="13"/>
      <c r="H707" s="13"/>
      <c r="I707" s="13"/>
      <c r="J707" s="13"/>
      <c r="K707" s="13"/>
      <c r="L707" s="13"/>
      <c r="M707" s="13"/>
      <c r="N707" s="13"/>
      <c r="O707" s="13"/>
      <c r="P707" s="13"/>
      <c r="Q707" s="13"/>
      <c r="R707" s="13"/>
      <c r="S707" s="13"/>
      <c r="T707" s="13"/>
      <c r="U707" s="13"/>
      <c r="V707" s="13"/>
      <c r="W707" s="13"/>
      <c r="X707" s="13"/>
      <c r="Y707" s="13"/>
      <c r="Z707" s="13"/>
    </row>
    <row r="708">
      <c r="A708" s="13" t="str">
        <f>IFERROR(__xludf.DUMMYFUNCTION("""COMPUTED_VALUE"""),"ORDER1294")</f>
        <v>ORDER1294</v>
      </c>
      <c r="B708" s="13" t="str">
        <f>VLOOKUP(A708,WN!$A$2:$C$2001,3,false)</f>
        <v>CUST1960</v>
      </c>
      <c r="C708" s="14">
        <f>VLOOKUP(A708,WN!$A$2:$F$2001,2,false)</f>
        <v>45410</v>
      </c>
      <c r="D708" s="13">
        <f>SUMIFS(WN!$F$2:$F$2001,WN!$A$2:$A$2001,A708)</f>
        <v>97.5</v>
      </c>
      <c r="E708" s="13">
        <f t="shared" si="1"/>
        <v>48</v>
      </c>
      <c r="F708" s="13" t="str">
        <f>VLOOKUP(B708,'Overall Analysis'!$A$3:$I$160,9,false)</f>
        <v>Basic Customer</v>
      </c>
      <c r="G708" s="13"/>
      <c r="H708" s="13"/>
      <c r="I708" s="13"/>
      <c r="J708" s="13"/>
      <c r="K708" s="13"/>
      <c r="L708" s="13"/>
      <c r="M708" s="13"/>
      <c r="N708" s="13"/>
      <c r="O708" s="13"/>
      <c r="P708" s="13"/>
      <c r="Q708" s="13"/>
      <c r="R708" s="13"/>
      <c r="S708" s="13"/>
      <c r="T708" s="13"/>
      <c r="U708" s="13"/>
      <c r="V708" s="13"/>
      <c r="W708" s="13"/>
      <c r="X708" s="13"/>
      <c r="Y708" s="13"/>
      <c r="Z708" s="13"/>
    </row>
    <row r="709">
      <c r="A709" s="13" t="str">
        <f>IFERROR(__xludf.DUMMYFUNCTION("""COMPUTED_VALUE"""),"ORDER1293")</f>
        <v>ORDER1293</v>
      </c>
      <c r="B709" s="13" t="str">
        <f>VLOOKUP(A709,WN!$A$2:$C$2001,3,false)</f>
        <v>CUST1193</v>
      </c>
      <c r="C709" s="14">
        <f>VLOOKUP(A709,WN!$A$2:$F$2001,2,false)</f>
        <v>45410</v>
      </c>
      <c r="D709" s="13">
        <f>SUMIFS(WN!$F$2:$F$2001,WN!$A$2:$A$2001,A709)</f>
        <v>210</v>
      </c>
      <c r="E709" s="13">
        <f t="shared" si="1"/>
        <v>48</v>
      </c>
      <c r="F709" s="13" t="str">
        <f>VLOOKUP(B709,'Overall Analysis'!$A$3:$I$160,9,false)</f>
        <v>Basic Customer</v>
      </c>
      <c r="G709" s="13"/>
      <c r="H709" s="13"/>
      <c r="I709" s="13"/>
      <c r="J709" s="13"/>
      <c r="K709" s="13"/>
      <c r="L709" s="13"/>
      <c r="M709" s="13"/>
      <c r="N709" s="13"/>
      <c r="O709" s="13"/>
      <c r="P709" s="13"/>
      <c r="Q709" s="13"/>
      <c r="R709" s="13"/>
      <c r="S709" s="13"/>
      <c r="T709" s="13"/>
      <c r="U709" s="13"/>
      <c r="V709" s="13"/>
      <c r="W709" s="13"/>
      <c r="X709" s="13"/>
      <c r="Y709" s="13"/>
      <c r="Z709" s="13"/>
    </row>
    <row r="710">
      <c r="A710" s="13" t="str">
        <f>IFERROR(__xludf.DUMMYFUNCTION("""COMPUTED_VALUE"""),"ORDER1292")</f>
        <v>ORDER1292</v>
      </c>
      <c r="B710" s="13" t="str">
        <f>VLOOKUP(A710,WN!$A$2:$C$2001,3,false)</f>
        <v>CUST5067</v>
      </c>
      <c r="C710" s="14">
        <f>VLOOKUP(A710,WN!$A$2:$F$2001,2,false)</f>
        <v>45410</v>
      </c>
      <c r="D710" s="13">
        <f>SUMIFS(WN!$F$2:$F$2001,WN!$A$2:$A$2001,A710)</f>
        <v>90</v>
      </c>
      <c r="E710" s="13">
        <f t="shared" si="1"/>
        <v>48</v>
      </c>
      <c r="F710" s="13" t="str">
        <f>VLOOKUP(B710,'Overall Analysis'!$A$3:$I$160,9,false)</f>
        <v>Basic Customer</v>
      </c>
      <c r="G710" s="13"/>
      <c r="H710" s="13"/>
      <c r="I710" s="13"/>
      <c r="J710" s="13"/>
      <c r="K710" s="13"/>
      <c r="L710" s="13"/>
      <c r="M710" s="13"/>
      <c r="N710" s="13"/>
      <c r="O710" s="13"/>
      <c r="P710" s="13"/>
      <c r="Q710" s="13"/>
      <c r="R710" s="13"/>
      <c r="S710" s="13"/>
      <c r="T710" s="13"/>
      <c r="U710" s="13"/>
      <c r="V710" s="13"/>
      <c r="W710" s="13"/>
      <c r="X710" s="13"/>
      <c r="Y710" s="13"/>
      <c r="Z710" s="13"/>
    </row>
    <row r="711">
      <c r="A711" s="13" t="str">
        <f>IFERROR(__xludf.DUMMYFUNCTION("""COMPUTED_VALUE"""),"ORDER1291")</f>
        <v>ORDER1291</v>
      </c>
      <c r="B711" s="13" t="str">
        <f>VLOOKUP(A711,WN!$A$2:$C$2001,3,false)</f>
        <v>CUST2970</v>
      </c>
      <c r="C711" s="14">
        <f>VLOOKUP(A711,WN!$A$2:$F$2001,2,false)</f>
        <v>45410</v>
      </c>
      <c r="D711" s="13">
        <f>SUMIFS(WN!$F$2:$F$2001,WN!$A$2:$A$2001,A711)</f>
        <v>140</v>
      </c>
      <c r="E711" s="13">
        <f t="shared" si="1"/>
        <v>48</v>
      </c>
      <c r="F711" s="13" t="str">
        <f>VLOOKUP(B711,'Overall Analysis'!$A$3:$I$160,9,false)</f>
        <v>Platinum Customer</v>
      </c>
      <c r="G711" s="13"/>
      <c r="H711" s="13"/>
      <c r="I711" s="13"/>
      <c r="J711" s="13"/>
      <c r="K711" s="13"/>
      <c r="L711" s="13"/>
      <c r="M711" s="13"/>
      <c r="N711" s="13"/>
      <c r="O711" s="13"/>
      <c r="P711" s="13"/>
      <c r="Q711" s="13"/>
      <c r="R711" s="13"/>
      <c r="S711" s="13"/>
      <c r="T711" s="13"/>
      <c r="U711" s="13"/>
      <c r="V711" s="13"/>
      <c r="W711" s="13"/>
      <c r="X711" s="13"/>
      <c r="Y711" s="13"/>
      <c r="Z711" s="13"/>
    </row>
    <row r="712">
      <c r="A712" s="13" t="str">
        <f>IFERROR(__xludf.DUMMYFUNCTION("""COMPUTED_VALUE"""),"ORDER1290")</f>
        <v>ORDER1290</v>
      </c>
      <c r="B712" s="13" t="str">
        <f>VLOOKUP(A712,WN!$A$2:$C$2001,3,false)</f>
        <v>CUST6869</v>
      </c>
      <c r="C712" s="14">
        <f>VLOOKUP(A712,WN!$A$2:$F$2001,2,false)</f>
        <v>45410</v>
      </c>
      <c r="D712" s="13">
        <f>SUMIFS(WN!$F$2:$F$2001,WN!$A$2:$A$2001,A712)</f>
        <v>100</v>
      </c>
      <c r="E712" s="13">
        <f t="shared" si="1"/>
        <v>48</v>
      </c>
      <c r="F712" s="13" t="str">
        <f>VLOOKUP(B712,'Overall Analysis'!$A$3:$I$160,9,false)</f>
        <v>Basic Customer</v>
      </c>
      <c r="G712" s="13"/>
      <c r="H712" s="13"/>
      <c r="I712" s="13"/>
      <c r="J712" s="13"/>
      <c r="K712" s="13"/>
      <c r="L712" s="13"/>
      <c r="M712" s="13"/>
      <c r="N712" s="13"/>
      <c r="O712" s="13"/>
      <c r="P712" s="13"/>
      <c r="Q712" s="13"/>
      <c r="R712" s="13"/>
      <c r="S712" s="13"/>
      <c r="T712" s="13"/>
      <c r="U712" s="13"/>
      <c r="V712" s="13"/>
      <c r="W712" s="13"/>
      <c r="X712" s="13"/>
      <c r="Y712" s="13"/>
      <c r="Z712" s="13"/>
    </row>
    <row r="713">
      <c r="A713" s="13" t="str">
        <f>IFERROR(__xludf.DUMMYFUNCTION("""COMPUTED_VALUE"""),"ORDER1289")</f>
        <v>ORDER1289</v>
      </c>
      <c r="B713" s="13" t="str">
        <f>VLOOKUP(A713,WN!$A$2:$C$2001,3,false)</f>
        <v>CUST2679</v>
      </c>
      <c r="C713" s="14">
        <f>VLOOKUP(A713,WN!$A$2:$F$2001,2,false)</f>
        <v>45410</v>
      </c>
      <c r="D713" s="13">
        <f>SUMIFS(WN!$F$2:$F$2001,WN!$A$2:$A$2001,A713)</f>
        <v>110</v>
      </c>
      <c r="E713" s="13">
        <f t="shared" si="1"/>
        <v>48</v>
      </c>
      <c r="F713" s="13" t="str">
        <f>VLOOKUP(B713,'Overall Analysis'!$A$3:$I$160,9,false)</f>
        <v>Basic Customer</v>
      </c>
      <c r="G713" s="13"/>
      <c r="H713" s="13"/>
      <c r="I713" s="13"/>
      <c r="J713" s="13"/>
      <c r="K713" s="13"/>
      <c r="L713" s="13"/>
      <c r="M713" s="13"/>
      <c r="N713" s="13"/>
      <c r="O713" s="13"/>
      <c r="P713" s="13"/>
      <c r="Q713" s="13"/>
      <c r="R713" s="13"/>
      <c r="S713" s="13"/>
      <c r="T713" s="13"/>
      <c r="U713" s="13"/>
      <c r="V713" s="13"/>
      <c r="W713" s="13"/>
      <c r="X713" s="13"/>
      <c r="Y713" s="13"/>
      <c r="Z713" s="13"/>
    </row>
    <row r="714">
      <c r="A714" s="13" t="str">
        <f>IFERROR(__xludf.DUMMYFUNCTION("""COMPUTED_VALUE"""),"ORDER1288")</f>
        <v>ORDER1288</v>
      </c>
      <c r="B714" s="13" t="str">
        <f>VLOOKUP(A714,WN!$A$2:$C$2001,3,false)</f>
        <v>CUST7984</v>
      </c>
      <c r="C714" s="14">
        <f>VLOOKUP(A714,WN!$A$2:$F$2001,2,false)</f>
        <v>45410</v>
      </c>
      <c r="D714" s="13">
        <f>SUMIFS(WN!$F$2:$F$2001,WN!$A$2:$A$2001,A714)</f>
        <v>275</v>
      </c>
      <c r="E714" s="13">
        <f t="shared" si="1"/>
        <v>48</v>
      </c>
      <c r="F714" s="13" t="str">
        <f>VLOOKUP(B714,'Overall Analysis'!$A$3:$I$160,9,false)</f>
        <v>Basic Customer</v>
      </c>
      <c r="G714" s="13"/>
      <c r="H714" s="13"/>
      <c r="I714" s="13"/>
      <c r="J714" s="13"/>
      <c r="K714" s="13"/>
      <c r="L714" s="13"/>
      <c r="M714" s="13"/>
      <c r="N714" s="13"/>
      <c r="O714" s="13"/>
      <c r="P714" s="13"/>
      <c r="Q714" s="13"/>
      <c r="R714" s="13"/>
      <c r="S714" s="13"/>
      <c r="T714" s="13"/>
      <c r="U714" s="13"/>
      <c r="V714" s="13"/>
      <c r="W714" s="13"/>
      <c r="X714" s="13"/>
      <c r="Y714" s="13"/>
      <c r="Z714" s="13"/>
    </row>
    <row r="715">
      <c r="A715" s="13" t="str">
        <f>IFERROR(__xludf.DUMMYFUNCTION("""COMPUTED_VALUE"""),"ORDER1287")</f>
        <v>ORDER1287</v>
      </c>
      <c r="B715" s="13" t="str">
        <f>VLOOKUP(A715,WN!$A$2:$C$2001,3,false)</f>
        <v>CUST6210</v>
      </c>
      <c r="C715" s="14">
        <f>VLOOKUP(A715,WN!$A$2:$F$2001,2,false)</f>
        <v>45410</v>
      </c>
      <c r="D715" s="13">
        <f>SUMIFS(WN!$F$2:$F$2001,WN!$A$2:$A$2001,A715)</f>
        <v>40</v>
      </c>
      <c r="E715" s="13">
        <f t="shared" si="1"/>
        <v>48</v>
      </c>
      <c r="F715" s="13" t="str">
        <f>VLOOKUP(B715,'Overall Analysis'!$A$3:$I$160,9,false)</f>
        <v>Basic Customer</v>
      </c>
      <c r="G715" s="13"/>
      <c r="H715" s="13"/>
      <c r="I715" s="13"/>
      <c r="J715" s="13"/>
      <c r="K715" s="13"/>
      <c r="L715" s="13"/>
      <c r="M715" s="13"/>
      <c r="N715" s="13"/>
      <c r="O715" s="13"/>
      <c r="P715" s="13"/>
      <c r="Q715" s="13"/>
      <c r="R715" s="13"/>
      <c r="S715" s="13"/>
      <c r="T715" s="13"/>
      <c r="U715" s="13"/>
      <c r="V715" s="13"/>
      <c r="W715" s="13"/>
      <c r="X715" s="13"/>
      <c r="Y715" s="13"/>
      <c r="Z715" s="13"/>
    </row>
    <row r="716">
      <c r="A716" s="13" t="str">
        <f>IFERROR(__xludf.DUMMYFUNCTION("""COMPUTED_VALUE"""),"ORDER1286")</f>
        <v>ORDER1286</v>
      </c>
      <c r="B716" s="13" t="str">
        <f>VLOOKUP(A716,WN!$A$2:$C$2001,3,false)</f>
        <v>CUST2169</v>
      </c>
      <c r="C716" s="14">
        <f>VLOOKUP(A716,WN!$A$2:$F$2001,2,false)</f>
        <v>45410</v>
      </c>
      <c r="D716" s="13">
        <f>SUMIFS(WN!$F$2:$F$2001,WN!$A$2:$A$2001,A716)</f>
        <v>52.5</v>
      </c>
      <c r="E716" s="13">
        <f t="shared" si="1"/>
        <v>48</v>
      </c>
      <c r="F716" s="13" t="str">
        <f>VLOOKUP(B716,'Overall Analysis'!$A$3:$I$160,9,false)</f>
        <v>Basic Customer</v>
      </c>
      <c r="G716" s="13"/>
      <c r="H716" s="13"/>
      <c r="I716" s="13"/>
      <c r="J716" s="13"/>
      <c r="K716" s="13"/>
      <c r="L716" s="13"/>
      <c r="M716" s="13"/>
      <c r="N716" s="13"/>
      <c r="O716" s="13"/>
      <c r="P716" s="13"/>
      <c r="Q716" s="13"/>
      <c r="R716" s="13"/>
      <c r="S716" s="13"/>
      <c r="T716" s="13"/>
      <c r="U716" s="13"/>
      <c r="V716" s="13"/>
      <c r="W716" s="13"/>
      <c r="X716" s="13"/>
      <c r="Y716" s="13"/>
      <c r="Z716" s="13"/>
    </row>
    <row r="717">
      <c r="A717" s="13" t="str">
        <f>IFERROR(__xludf.DUMMYFUNCTION("""COMPUTED_VALUE"""),"ORDER1285")</f>
        <v>ORDER1285</v>
      </c>
      <c r="B717" s="13" t="str">
        <f>VLOOKUP(A717,WN!$A$2:$C$2001,3,false)</f>
        <v>CUST3521</v>
      </c>
      <c r="C717" s="14">
        <f>VLOOKUP(A717,WN!$A$2:$F$2001,2,false)</f>
        <v>45410</v>
      </c>
      <c r="D717" s="13">
        <f>SUMIFS(WN!$F$2:$F$2001,WN!$A$2:$A$2001,A717)</f>
        <v>185</v>
      </c>
      <c r="E717" s="13">
        <f t="shared" si="1"/>
        <v>48</v>
      </c>
      <c r="F717" s="13" t="str">
        <f>VLOOKUP(B717,'Overall Analysis'!$A$3:$I$160,9,false)</f>
        <v>Basic Customer</v>
      </c>
      <c r="G717" s="13"/>
      <c r="H717" s="13"/>
      <c r="I717" s="13"/>
      <c r="J717" s="13"/>
      <c r="K717" s="13"/>
      <c r="L717" s="13"/>
      <c r="M717" s="13"/>
      <c r="N717" s="13"/>
      <c r="O717" s="13"/>
      <c r="P717" s="13"/>
      <c r="Q717" s="13"/>
      <c r="R717" s="13"/>
      <c r="S717" s="13"/>
      <c r="T717" s="13"/>
      <c r="U717" s="13"/>
      <c r="V717" s="13"/>
      <c r="W717" s="13"/>
      <c r="X717" s="13"/>
      <c r="Y717" s="13"/>
      <c r="Z717" s="13"/>
    </row>
    <row r="718">
      <c r="A718" s="13" t="str">
        <f>IFERROR(__xludf.DUMMYFUNCTION("""COMPUTED_VALUE"""),"ORDER1284")</f>
        <v>ORDER1284</v>
      </c>
      <c r="B718" s="13" t="str">
        <f>VLOOKUP(A718,WN!$A$2:$C$2001,3,false)</f>
        <v>CUST8814</v>
      </c>
      <c r="C718" s="14">
        <f>VLOOKUP(A718,WN!$A$2:$F$2001,2,false)</f>
        <v>45410</v>
      </c>
      <c r="D718" s="13">
        <f>SUMIFS(WN!$F$2:$F$2001,WN!$A$2:$A$2001,A718)</f>
        <v>97.5</v>
      </c>
      <c r="E718" s="13">
        <f t="shared" si="1"/>
        <v>48</v>
      </c>
      <c r="F718" s="13" t="str">
        <f>VLOOKUP(B718,'Overall Analysis'!$A$3:$I$160,9,false)</f>
        <v>Platinum Customer</v>
      </c>
      <c r="G718" s="13"/>
      <c r="H718" s="13"/>
      <c r="I718" s="13"/>
      <c r="J718" s="13"/>
      <c r="K718" s="13"/>
      <c r="L718" s="13"/>
      <c r="M718" s="13"/>
      <c r="N718" s="13"/>
      <c r="O718" s="13"/>
      <c r="P718" s="13"/>
      <c r="Q718" s="13"/>
      <c r="R718" s="13"/>
      <c r="S718" s="13"/>
      <c r="T718" s="13"/>
      <c r="U718" s="13"/>
      <c r="V718" s="13"/>
      <c r="W718" s="13"/>
      <c r="X718" s="13"/>
      <c r="Y718" s="13"/>
      <c r="Z718" s="13"/>
    </row>
    <row r="719">
      <c r="A719" s="13" t="str">
        <f>IFERROR(__xludf.DUMMYFUNCTION("""COMPUTED_VALUE"""),"ORDER1283")</f>
        <v>ORDER1283</v>
      </c>
      <c r="B719" s="13" t="str">
        <f>VLOOKUP(A719,WN!$A$2:$C$2001,3,false)</f>
        <v>CUST3521</v>
      </c>
      <c r="C719" s="14">
        <f>VLOOKUP(A719,WN!$A$2:$F$2001,2,false)</f>
        <v>45410</v>
      </c>
      <c r="D719" s="13">
        <f>SUMIFS(WN!$F$2:$F$2001,WN!$A$2:$A$2001,A719)</f>
        <v>105</v>
      </c>
      <c r="E719" s="13">
        <f t="shared" si="1"/>
        <v>48</v>
      </c>
      <c r="F719" s="13" t="str">
        <f>VLOOKUP(B719,'Overall Analysis'!$A$3:$I$160,9,false)</f>
        <v>Basic Customer</v>
      </c>
      <c r="G719" s="13"/>
      <c r="H719" s="13"/>
      <c r="I719" s="13"/>
      <c r="J719" s="13"/>
      <c r="K719" s="13"/>
      <c r="L719" s="13"/>
      <c r="M719" s="13"/>
      <c r="N719" s="13"/>
      <c r="O719" s="13"/>
      <c r="P719" s="13"/>
      <c r="Q719" s="13"/>
      <c r="R719" s="13"/>
      <c r="S719" s="13"/>
      <c r="T719" s="13"/>
      <c r="U719" s="13"/>
      <c r="V719" s="13"/>
      <c r="W719" s="13"/>
      <c r="X719" s="13"/>
      <c r="Y719" s="13"/>
      <c r="Z719" s="13"/>
    </row>
    <row r="720">
      <c r="A720" s="13" t="str">
        <f>IFERROR(__xludf.DUMMYFUNCTION("""COMPUTED_VALUE"""),"ORDER1282")</f>
        <v>ORDER1282</v>
      </c>
      <c r="B720" s="13" t="str">
        <f>VLOOKUP(A720,WN!$A$2:$C$2001,3,false)</f>
        <v>CUST8616</v>
      </c>
      <c r="C720" s="14">
        <f>VLOOKUP(A720,WN!$A$2:$F$2001,2,false)</f>
        <v>45410</v>
      </c>
      <c r="D720" s="13">
        <f>SUMIFS(WN!$F$2:$F$2001,WN!$A$2:$A$2001,A720)</f>
        <v>70</v>
      </c>
      <c r="E720" s="13">
        <f t="shared" si="1"/>
        <v>48</v>
      </c>
      <c r="F720" s="13" t="str">
        <f>VLOOKUP(B720,'Overall Analysis'!$A$3:$I$160,9,false)</f>
        <v>Basic Customer</v>
      </c>
      <c r="G720" s="13"/>
      <c r="H720" s="13"/>
      <c r="I720" s="13"/>
      <c r="J720" s="13"/>
      <c r="K720" s="13"/>
      <c r="L720" s="13"/>
      <c r="M720" s="13"/>
      <c r="N720" s="13"/>
      <c r="O720" s="13"/>
      <c r="P720" s="13"/>
      <c r="Q720" s="13"/>
      <c r="R720" s="13"/>
      <c r="S720" s="13"/>
      <c r="T720" s="13"/>
      <c r="U720" s="13"/>
      <c r="V720" s="13"/>
      <c r="W720" s="13"/>
      <c r="X720" s="13"/>
      <c r="Y720" s="13"/>
      <c r="Z720" s="13"/>
    </row>
    <row r="721">
      <c r="A721" s="13" t="str">
        <f>IFERROR(__xludf.DUMMYFUNCTION("""COMPUTED_VALUE"""),"ORDER1281")</f>
        <v>ORDER1281</v>
      </c>
      <c r="B721" s="13" t="str">
        <f>VLOOKUP(A721,WN!$A$2:$C$2001,3,false)</f>
        <v>CUST8244</v>
      </c>
      <c r="C721" s="14">
        <f>VLOOKUP(A721,WN!$A$2:$F$2001,2,false)</f>
        <v>45410</v>
      </c>
      <c r="D721" s="13">
        <f>SUMIFS(WN!$F$2:$F$2001,WN!$A$2:$A$2001,A721)</f>
        <v>140</v>
      </c>
      <c r="E721" s="13">
        <f t="shared" si="1"/>
        <v>48</v>
      </c>
      <c r="F721" s="13" t="str">
        <f>VLOOKUP(B721,'Overall Analysis'!$A$3:$I$160,9,false)</f>
        <v>Basic Customer</v>
      </c>
      <c r="G721" s="13"/>
      <c r="H721" s="13"/>
      <c r="I721" s="13"/>
      <c r="J721" s="13"/>
      <c r="K721" s="13"/>
      <c r="L721" s="13"/>
      <c r="M721" s="13"/>
      <c r="N721" s="13"/>
      <c r="O721" s="13"/>
      <c r="P721" s="13"/>
      <c r="Q721" s="13"/>
      <c r="R721" s="13"/>
      <c r="S721" s="13"/>
      <c r="T721" s="13"/>
      <c r="U721" s="13"/>
      <c r="V721" s="13"/>
      <c r="W721" s="13"/>
      <c r="X721" s="13"/>
      <c r="Y721" s="13"/>
      <c r="Z721" s="13"/>
    </row>
    <row r="722">
      <c r="A722" s="13" t="str">
        <f>IFERROR(__xludf.DUMMYFUNCTION("""COMPUTED_VALUE"""),"ORDER1280")</f>
        <v>ORDER1280</v>
      </c>
      <c r="B722" s="13" t="str">
        <f>VLOOKUP(A722,WN!$A$2:$C$2001,3,false)</f>
        <v>CUST6327</v>
      </c>
      <c r="C722" s="14">
        <f>VLOOKUP(A722,WN!$A$2:$F$2001,2,false)</f>
        <v>45410</v>
      </c>
      <c r="D722" s="13">
        <f>SUMIFS(WN!$F$2:$F$2001,WN!$A$2:$A$2001,A722)</f>
        <v>80</v>
      </c>
      <c r="E722" s="13">
        <f t="shared" si="1"/>
        <v>48</v>
      </c>
      <c r="F722" s="13" t="str">
        <f>VLOOKUP(B722,'Overall Analysis'!$A$3:$I$160,9,false)</f>
        <v>Basic Customer</v>
      </c>
      <c r="G722" s="13"/>
      <c r="H722" s="13"/>
      <c r="I722" s="13"/>
      <c r="J722" s="13"/>
      <c r="K722" s="13"/>
      <c r="L722" s="13"/>
      <c r="M722" s="13"/>
      <c r="N722" s="13"/>
      <c r="O722" s="13"/>
      <c r="P722" s="13"/>
      <c r="Q722" s="13"/>
      <c r="R722" s="13"/>
      <c r="S722" s="13"/>
      <c r="T722" s="13"/>
      <c r="U722" s="13"/>
      <c r="V722" s="13"/>
      <c r="W722" s="13"/>
      <c r="X722" s="13"/>
      <c r="Y722" s="13"/>
      <c r="Z722" s="13"/>
    </row>
    <row r="723">
      <c r="A723" s="13" t="str">
        <f>IFERROR(__xludf.DUMMYFUNCTION("""COMPUTED_VALUE"""),"ORDER1279")</f>
        <v>ORDER1279</v>
      </c>
      <c r="B723" s="13" t="str">
        <f>VLOOKUP(A723,WN!$A$2:$C$2001,3,false)</f>
        <v>CUST8484</v>
      </c>
      <c r="C723" s="14">
        <f>VLOOKUP(A723,WN!$A$2:$F$2001,2,false)</f>
        <v>45409</v>
      </c>
      <c r="D723" s="13">
        <f>SUMIFS(WN!$F$2:$F$2001,WN!$A$2:$A$2001,A723)</f>
        <v>70</v>
      </c>
      <c r="E723" s="13">
        <f t="shared" si="1"/>
        <v>49</v>
      </c>
      <c r="F723" s="13" t="str">
        <f>VLOOKUP(B723,'Overall Analysis'!$A$3:$I$160,9,false)</f>
        <v>Basic Customer</v>
      </c>
      <c r="G723" s="13"/>
      <c r="H723" s="13"/>
      <c r="I723" s="13"/>
      <c r="J723" s="13"/>
      <c r="K723" s="13"/>
      <c r="L723" s="13"/>
      <c r="M723" s="13"/>
      <c r="N723" s="13"/>
      <c r="O723" s="13"/>
      <c r="P723" s="13"/>
      <c r="Q723" s="13"/>
      <c r="R723" s="13"/>
      <c r="S723" s="13"/>
      <c r="T723" s="13"/>
      <c r="U723" s="13"/>
      <c r="V723" s="13"/>
      <c r="W723" s="13"/>
      <c r="X723" s="13"/>
      <c r="Y723" s="13"/>
      <c r="Z723" s="13"/>
    </row>
    <row r="724">
      <c r="A724" s="13" t="str">
        <f>IFERROR(__xludf.DUMMYFUNCTION("""COMPUTED_VALUE"""),"ORDER1278")</f>
        <v>ORDER1278</v>
      </c>
      <c r="B724" s="13" t="str">
        <f>VLOOKUP(A724,WN!$A$2:$C$2001,3,false)</f>
        <v>CUST4982</v>
      </c>
      <c r="C724" s="14">
        <f>VLOOKUP(A724,WN!$A$2:$F$2001,2,false)</f>
        <v>45409</v>
      </c>
      <c r="D724" s="13">
        <f>SUMIFS(WN!$F$2:$F$2001,WN!$A$2:$A$2001,A724)</f>
        <v>200</v>
      </c>
      <c r="E724" s="13">
        <f t="shared" si="1"/>
        <v>49</v>
      </c>
      <c r="F724" s="13" t="str">
        <f>VLOOKUP(B724,'Overall Analysis'!$A$3:$I$160,9,false)</f>
        <v>Basic Customer</v>
      </c>
      <c r="G724" s="13"/>
      <c r="H724" s="13"/>
      <c r="I724" s="13"/>
      <c r="J724" s="13"/>
      <c r="K724" s="13"/>
      <c r="L724" s="13"/>
      <c r="M724" s="13"/>
      <c r="N724" s="13"/>
      <c r="O724" s="13"/>
      <c r="P724" s="13"/>
      <c r="Q724" s="13"/>
      <c r="R724" s="13"/>
      <c r="S724" s="13"/>
      <c r="T724" s="13"/>
      <c r="U724" s="13"/>
      <c r="V724" s="13"/>
      <c r="W724" s="13"/>
      <c r="X724" s="13"/>
      <c r="Y724" s="13"/>
      <c r="Z724" s="13"/>
    </row>
    <row r="725">
      <c r="A725" s="13" t="str">
        <f>IFERROR(__xludf.DUMMYFUNCTION("""COMPUTED_VALUE"""),"ORDER1277")</f>
        <v>ORDER1277</v>
      </c>
      <c r="B725" s="13" t="str">
        <f>VLOOKUP(A725,WN!$A$2:$C$2001,3,false)</f>
        <v>CUST6327</v>
      </c>
      <c r="C725" s="14">
        <f>VLOOKUP(A725,WN!$A$2:$F$2001,2,false)</f>
        <v>45409</v>
      </c>
      <c r="D725" s="13">
        <f>SUMIFS(WN!$F$2:$F$2001,WN!$A$2:$A$2001,A725)</f>
        <v>40</v>
      </c>
      <c r="E725" s="13">
        <f t="shared" si="1"/>
        <v>49</v>
      </c>
      <c r="F725" s="13" t="str">
        <f>VLOOKUP(B725,'Overall Analysis'!$A$3:$I$160,9,false)</f>
        <v>Basic Customer</v>
      </c>
      <c r="G725" s="13"/>
      <c r="H725" s="13"/>
      <c r="I725" s="13"/>
      <c r="J725" s="13"/>
      <c r="K725" s="13"/>
      <c r="L725" s="13"/>
      <c r="M725" s="13"/>
      <c r="N725" s="13"/>
      <c r="O725" s="13"/>
      <c r="P725" s="13"/>
      <c r="Q725" s="13"/>
      <c r="R725" s="13"/>
      <c r="S725" s="13"/>
      <c r="T725" s="13"/>
      <c r="U725" s="13"/>
      <c r="V725" s="13"/>
      <c r="W725" s="13"/>
      <c r="X725" s="13"/>
      <c r="Y725" s="13"/>
      <c r="Z725" s="13"/>
    </row>
    <row r="726">
      <c r="A726" s="13" t="str">
        <f>IFERROR(__xludf.DUMMYFUNCTION("""COMPUTED_VALUE"""),"ORDER1276")</f>
        <v>ORDER1276</v>
      </c>
      <c r="B726" s="13" t="str">
        <f>VLOOKUP(A726,WN!$A$2:$C$2001,3,false)</f>
        <v>CUST1509</v>
      </c>
      <c r="C726" s="14">
        <f>VLOOKUP(A726,WN!$A$2:$F$2001,2,false)</f>
        <v>45409</v>
      </c>
      <c r="D726" s="13">
        <f>SUMIFS(WN!$F$2:$F$2001,WN!$A$2:$A$2001,A726)</f>
        <v>52.5</v>
      </c>
      <c r="E726" s="13">
        <f t="shared" si="1"/>
        <v>49</v>
      </c>
      <c r="F726" s="13" t="str">
        <f>VLOOKUP(B726,'Overall Analysis'!$A$3:$I$160,9,false)</f>
        <v>Platinum Customer</v>
      </c>
      <c r="G726" s="13"/>
      <c r="H726" s="13"/>
      <c r="I726" s="13"/>
      <c r="J726" s="13"/>
      <c r="K726" s="13"/>
      <c r="L726" s="13"/>
      <c r="M726" s="13"/>
      <c r="N726" s="13"/>
      <c r="O726" s="13"/>
      <c r="P726" s="13"/>
      <c r="Q726" s="13"/>
      <c r="R726" s="13"/>
      <c r="S726" s="13"/>
      <c r="T726" s="13"/>
      <c r="U726" s="13"/>
      <c r="V726" s="13"/>
      <c r="W726" s="13"/>
      <c r="X726" s="13"/>
      <c r="Y726" s="13"/>
      <c r="Z726" s="13"/>
    </row>
    <row r="727">
      <c r="A727" s="13" t="str">
        <f>IFERROR(__xludf.DUMMYFUNCTION("""COMPUTED_VALUE"""),"ORDER1275")</f>
        <v>ORDER1275</v>
      </c>
      <c r="B727" s="13" t="str">
        <f>VLOOKUP(A727,WN!$A$2:$C$2001,3,false)</f>
        <v>CUST1960</v>
      </c>
      <c r="C727" s="14">
        <f>VLOOKUP(A727,WN!$A$2:$F$2001,2,false)</f>
        <v>45409</v>
      </c>
      <c r="D727" s="13">
        <f>SUMIFS(WN!$F$2:$F$2001,WN!$A$2:$A$2001,A727)</f>
        <v>245</v>
      </c>
      <c r="E727" s="13">
        <f t="shared" si="1"/>
        <v>49</v>
      </c>
      <c r="F727" s="13" t="str">
        <f>VLOOKUP(B727,'Overall Analysis'!$A$3:$I$160,9,false)</f>
        <v>Basic Customer</v>
      </c>
      <c r="G727" s="13"/>
      <c r="H727" s="13"/>
      <c r="I727" s="13"/>
      <c r="J727" s="13"/>
      <c r="K727" s="13"/>
      <c r="L727" s="13"/>
      <c r="M727" s="13"/>
      <c r="N727" s="13"/>
      <c r="O727" s="13"/>
      <c r="P727" s="13"/>
      <c r="Q727" s="13"/>
      <c r="R727" s="13"/>
      <c r="S727" s="13"/>
      <c r="T727" s="13"/>
      <c r="U727" s="13"/>
      <c r="V727" s="13"/>
      <c r="W727" s="13"/>
      <c r="X727" s="13"/>
      <c r="Y727" s="13"/>
      <c r="Z727" s="13"/>
    </row>
    <row r="728">
      <c r="A728" s="13" t="str">
        <f>IFERROR(__xludf.DUMMYFUNCTION("""COMPUTED_VALUE"""),"ORDER1274")</f>
        <v>ORDER1274</v>
      </c>
      <c r="B728" s="13" t="str">
        <f>VLOOKUP(A728,WN!$A$2:$C$2001,3,false)</f>
        <v>CUST6570</v>
      </c>
      <c r="C728" s="14">
        <f>VLOOKUP(A728,WN!$A$2:$F$2001,2,false)</f>
        <v>45409</v>
      </c>
      <c r="D728" s="13">
        <f>SUMIFS(WN!$F$2:$F$2001,WN!$A$2:$A$2001,A728)</f>
        <v>172.5</v>
      </c>
      <c r="E728" s="13">
        <f t="shared" si="1"/>
        <v>49</v>
      </c>
      <c r="F728" s="13" t="str">
        <f>VLOOKUP(B728,'Overall Analysis'!$A$3:$I$160,9,false)</f>
        <v>Basic Customer</v>
      </c>
      <c r="G728" s="13"/>
      <c r="H728" s="13"/>
      <c r="I728" s="13"/>
      <c r="J728" s="13"/>
      <c r="K728" s="13"/>
      <c r="L728" s="13"/>
      <c r="M728" s="13"/>
      <c r="N728" s="13"/>
      <c r="O728" s="13"/>
      <c r="P728" s="13"/>
      <c r="Q728" s="13"/>
      <c r="R728" s="13"/>
      <c r="S728" s="13"/>
      <c r="T728" s="13"/>
      <c r="U728" s="13"/>
      <c r="V728" s="13"/>
      <c r="W728" s="13"/>
      <c r="X728" s="13"/>
      <c r="Y728" s="13"/>
      <c r="Z728" s="13"/>
    </row>
    <row r="729">
      <c r="A729" s="13" t="str">
        <f>IFERROR(__xludf.DUMMYFUNCTION("""COMPUTED_VALUE"""),"ORDER1273")</f>
        <v>ORDER1273</v>
      </c>
      <c r="B729" s="13" t="str">
        <f>VLOOKUP(A729,WN!$A$2:$C$2001,3,false)</f>
        <v>CUST6327</v>
      </c>
      <c r="C729" s="14">
        <f>VLOOKUP(A729,WN!$A$2:$F$2001,2,false)</f>
        <v>45409</v>
      </c>
      <c r="D729" s="13">
        <f>SUMIFS(WN!$F$2:$F$2001,WN!$A$2:$A$2001,A729)</f>
        <v>105</v>
      </c>
      <c r="E729" s="13">
        <f t="shared" si="1"/>
        <v>49</v>
      </c>
      <c r="F729" s="13" t="str">
        <f>VLOOKUP(B729,'Overall Analysis'!$A$3:$I$160,9,false)</f>
        <v>Basic Customer</v>
      </c>
      <c r="G729" s="13"/>
      <c r="H729" s="13"/>
      <c r="I729" s="13"/>
      <c r="J729" s="13"/>
      <c r="K729" s="13"/>
      <c r="L729" s="13"/>
      <c r="M729" s="13"/>
      <c r="N729" s="13"/>
      <c r="O729" s="13"/>
      <c r="P729" s="13"/>
      <c r="Q729" s="13"/>
      <c r="R729" s="13"/>
      <c r="S729" s="13"/>
      <c r="T729" s="13"/>
      <c r="U729" s="13"/>
      <c r="V729" s="13"/>
      <c r="W729" s="13"/>
      <c r="X729" s="13"/>
      <c r="Y729" s="13"/>
      <c r="Z729" s="13"/>
    </row>
    <row r="730">
      <c r="A730" s="13" t="str">
        <f>IFERROR(__xludf.DUMMYFUNCTION("""COMPUTED_VALUE"""),"ORDER1272")</f>
        <v>ORDER1272</v>
      </c>
      <c r="B730" s="13" t="str">
        <f>VLOOKUP(A730,WN!$A$2:$C$2001,3,false)</f>
        <v>CUST1803</v>
      </c>
      <c r="C730" s="14">
        <f>VLOOKUP(A730,WN!$A$2:$F$2001,2,false)</f>
        <v>45409</v>
      </c>
      <c r="D730" s="13">
        <f>SUMIFS(WN!$F$2:$F$2001,WN!$A$2:$A$2001,A730)</f>
        <v>90</v>
      </c>
      <c r="E730" s="13">
        <f t="shared" si="1"/>
        <v>49</v>
      </c>
      <c r="F730" s="13" t="str">
        <f>VLOOKUP(B730,'Overall Analysis'!$A$3:$I$160,9,false)</f>
        <v>Basic Customer</v>
      </c>
      <c r="G730" s="13"/>
      <c r="H730" s="13"/>
      <c r="I730" s="13"/>
      <c r="J730" s="13"/>
      <c r="K730" s="13"/>
      <c r="L730" s="13"/>
      <c r="M730" s="13"/>
      <c r="N730" s="13"/>
      <c r="O730" s="13"/>
      <c r="P730" s="13"/>
      <c r="Q730" s="13"/>
      <c r="R730" s="13"/>
      <c r="S730" s="13"/>
      <c r="T730" s="13"/>
      <c r="U730" s="13"/>
      <c r="V730" s="13"/>
      <c r="W730" s="13"/>
      <c r="X730" s="13"/>
      <c r="Y730" s="13"/>
      <c r="Z730" s="13"/>
    </row>
    <row r="731">
      <c r="A731" s="13" t="str">
        <f>IFERROR(__xludf.DUMMYFUNCTION("""COMPUTED_VALUE"""),"ORDER1271")</f>
        <v>ORDER1271</v>
      </c>
      <c r="B731" s="13" t="str">
        <f>VLOOKUP(A731,WN!$A$2:$C$2001,3,false)</f>
        <v>CUST6327</v>
      </c>
      <c r="C731" s="14">
        <f>VLOOKUP(A731,WN!$A$2:$F$2001,2,false)</f>
        <v>45409</v>
      </c>
      <c r="D731" s="13">
        <f>SUMIFS(WN!$F$2:$F$2001,WN!$A$2:$A$2001,A731)</f>
        <v>140</v>
      </c>
      <c r="E731" s="13">
        <f t="shared" si="1"/>
        <v>49</v>
      </c>
      <c r="F731" s="13" t="str">
        <f>VLOOKUP(B731,'Overall Analysis'!$A$3:$I$160,9,false)</f>
        <v>Basic Customer</v>
      </c>
      <c r="G731" s="13"/>
      <c r="H731" s="13"/>
      <c r="I731" s="13"/>
      <c r="J731" s="13"/>
      <c r="K731" s="13"/>
      <c r="L731" s="13"/>
      <c r="M731" s="13"/>
      <c r="N731" s="13"/>
      <c r="O731" s="13"/>
      <c r="P731" s="13"/>
      <c r="Q731" s="13"/>
      <c r="R731" s="13"/>
      <c r="S731" s="13"/>
      <c r="T731" s="13"/>
      <c r="U731" s="13"/>
      <c r="V731" s="13"/>
      <c r="W731" s="13"/>
      <c r="X731" s="13"/>
      <c r="Y731" s="13"/>
      <c r="Z731" s="13"/>
    </row>
    <row r="732">
      <c r="A732" s="13" t="str">
        <f>IFERROR(__xludf.DUMMYFUNCTION("""COMPUTED_VALUE"""),"ORDER1270")</f>
        <v>ORDER1270</v>
      </c>
      <c r="B732" s="13" t="str">
        <f>VLOOKUP(A732,WN!$A$2:$C$2001,3,false)</f>
        <v>CUST4090</v>
      </c>
      <c r="C732" s="14">
        <f>VLOOKUP(A732,WN!$A$2:$F$2001,2,false)</f>
        <v>45409</v>
      </c>
      <c r="D732" s="13">
        <f>SUMIFS(WN!$F$2:$F$2001,WN!$A$2:$A$2001,A732)</f>
        <v>80</v>
      </c>
      <c r="E732" s="13">
        <f t="shared" si="1"/>
        <v>49</v>
      </c>
      <c r="F732" s="13" t="str">
        <f>VLOOKUP(B732,'Overall Analysis'!$A$3:$I$160,9,false)</f>
        <v>Basic Customer</v>
      </c>
      <c r="G732" s="13"/>
      <c r="H732" s="13"/>
      <c r="I732" s="13"/>
      <c r="J732" s="13"/>
      <c r="K732" s="13"/>
      <c r="L732" s="13"/>
      <c r="M732" s="13"/>
      <c r="N732" s="13"/>
      <c r="O732" s="13"/>
      <c r="P732" s="13"/>
      <c r="Q732" s="13"/>
      <c r="R732" s="13"/>
      <c r="S732" s="13"/>
      <c r="T732" s="13"/>
      <c r="U732" s="13"/>
      <c r="V732" s="13"/>
      <c r="W732" s="13"/>
      <c r="X732" s="13"/>
      <c r="Y732" s="13"/>
      <c r="Z732" s="13"/>
    </row>
    <row r="733">
      <c r="A733" s="13" t="str">
        <f>IFERROR(__xludf.DUMMYFUNCTION("""COMPUTED_VALUE"""),"ORDER1269")</f>
        <v>ORDER1269</v>
      </c>
      <c r="B733" s="13" t="str">
        <f>VLOOKUP(A733,WN!$A$2:$C$2001,3,false)</f>
        <v>CUST8244</v>
      </c>
      <c r="C733" s="14">
        <f>VLOOKUP(A733,WN!$A$2:$F$2001,2,false)</f>
        <v>45409</v>
      </c>
      <c r="D733" s="13">
        <f>SUMIFS(WN!$F$2:$F$2001,WN!$A$2:$A$2001,A733)</f>
        <v>70</v>
      </c>
      <c r="E733" s="13">
        <f t="shared" si="1"/>
        <v>49</v>
      </c>
      <c r="F733" s="13" t="str">
        <f>VLOOKUP(B733,'Overall Analysis'!$A$3:$I$160,9,false)</f>
        <v>Basic Customer</v>
      </c>
      <c r="G733" s="13"/>
      <c r="H733" s="13"/>
      <c r="I733" s="13"/>
      <c r="J733" s="13"/>
      <c r="K733" s="13"/>
      <c r="L733" s="13"/>
      <c r="M733" s="13"/>
      <c r="N733" s="13"/>
      <c r="O733" s="13"/>
      <c r="P733" s="13"/>
      <c r="Q733" s="13"/>
      <c r="R733" s="13"/>
      <c r="S733" s="13"/>
      <c r="T733" s="13"/>
      <c r="U733" s="13"/>
      <c r="V733" s="13"/>
      <c r="W733" s="13"/>
      <c r="X733" s="13"/>
      <c r="Y733" s="13"/>
      <c r="Z733" s="13"/>
    </row>
    <row r="734">
      <c r="A734" s="13" t="str">
        <f>IFERROR(__xludf.DUMMYFUNCTION("""COMPUTED_VALUE"""),"ORDER1268")</f>
        <v>ORDER1268</v>
      </c>
      <c r="B734" s="13" t="str">
        <f>VLOOKUP(A734,WN!$A$2:$C$2001,3,false)</f>
        <v>CUST4470</v>
      </c>
      <c r="C734" s="14">
        <f>VLOOKUP(A734,WN!$A$2:$F$2001,2,false)</f>
        <v>45409</v>
      </c>
      <c r="D734" s="13">
        <f>SUMIFS(WN!$F$2:$F$2001,WN!$A$2:$A$2001,A734)</f>
        <v>200</v>
      </c>
      <c r="E734" s="13">
        <f t="shared" si="1"/>
        <v>49</v>
      </c>
      <c r="F734" s="13" t="str">
        <f>VLOOKUP(B734,'Overall Analysis'!$A$3:$I$160,9,false)</f>
        <v>Basic Customer</v>
      </c>
      <c r="G734" s="13"/>
      <c r="H734" s="13"/>
      <c r="I734" s="13"/>
      <c r="J734" s="13"/>
      <c r="K734" s="13"/>
      <c r="L734" s="13"/>
      <c r="M734" s="13"/>
      <c r="N734" s="13"/>
      <c r="O734" s="13"/>
      <c r="P734" s="13"/>
      <c r="Q734" s="13"/>
      <c r="R734" s="13"/>
      <c r="S734" s="13"/>
      <c r="T734" s="13"/>
      <c r="U734" s="13"/>
      <c r="V734" s="13"/>
      <c r="W734" s="13"/>
      <c r="X734" s="13"/>
      <c r="Y734" s="13"/>
      <c r="Z734" s="13"/>
    </row>
    <row r="735">
      <c r="A735" s="13" t="str">
        <f>IFERROR(__xludf.DUMMYFUNCTION("""COMPUTED_VALUE"""),"ORDER1267")</f>
        <v>ORDER1267</v>
      </c>
      <c r="B735" s="13" t="str">
        <f>VLOOKUP(A735,WN!$A$2:$C$2001,3,false)</f>
        <v>CUST4470</v>
      </c>
      <c r="C735" s="14">
        <f>VLOOKUP(A735,WN!$A$2:$F$2001,2,false)</f>
        <v>45409</v>
      </c>
      <c r="D735" s="13">
        <f>SUMIFS(WN!$F$2:$F$2001,WN!$A$2:$A$2001,A735)</f>
        <v>40</v>
      </c>
      <c r="E735" s="13">
        <f t="shared" si="1"/>
        <v>49</v>
      </c>
      <c r="F735" s="13" t="str">
        <f>VLOOKUP(B735,'Overall Analysis'!$A$3:$I$160,9,false)</f>
        <v>Basic Customer</v>
      </c>
      <c r="G735" s="13"/>
      <c r="H735" s="13"/>
      <c r="I735" s="13"/>
      <c r="J735" s="13"/>
      <c r="K735" s="13"/>
      <c r="L735" s="13"/>
      <c r="M735" s="13"/>
      <c r="N735" s="13"/>
      <c r="O735" s="13"/>
      <c r="P735" s="13"/>
      <c r="Q735" s="13"/>
      <c r="R735" s="13"/>
      <c r="S735" s="13"/>
      <c r="T735" s="13"/>
      <c r="U735" s="13"/>
      <c r="V735" s="13"/>
      <c r="W735" s="13"/>
      <c r="X735" s="13"/>
      <c r="Y735" s="13"/>
      <c r="Z735" s="13"/>
    </row>
    <row r="736">
      <c r="A736" s="13" t="str">
        <f>IFERROR(__xludf.DUMMYFUNCTION("""COMPUTED_VALUE"""),"ORDER1266")</f>
        <v>ORDER1266</v>
      </c>
      <c r="B736" s="13" t="str">
        <f>VLOOKUP(A736,WN!$A$2:$C$2001,3,false)</f>
        <v>CUST6860</v>
      </c>
      <c r="C736" s="14">
        <f>VLOOKUP(A736,WN!$A$2:$F$2001,2,false)</f>
        <v>45409</v>
      </c>
      <c r="D736" s="13">
        <f>SUMIFS(WN!$F$2:$F$2001,WN!$A$2:$A$2001,A736)</f>
        <v>52.5</v>
      </c>
      <c r="E736" s="13">
        <f t="shared" si="1"/>
        <v>49</v>
      </c>
      <c r="F736" s="13" t="str">
        <f>VLOOKUP(B736,'Overall Analysis'!$A$3:$I$160,9,false)</f>
        <v>Basic Customer</v>
      </c>
      <c r="G736" s="13"/>
      <c r="H736" s="13"/>
      <c r="I736" s="13"/>
      <c r="J736" s="13"/>
      <c r="K736" s="13"/>
      <c r="L736" s="13"/>
      <c r="M736" s="13"/>
      <c r="N736" s="13"/>
      <c r="O736" s="13"/>
      <c r="P736" s="13"/>
      <c r="Q736" s="13"/>
      <c r="R736" s="13"/>
      <c r="S736" s="13"/>
      <c r="T736" s="13"/>
      <c r="U736" s="13"/>
      <c r="V736" s="13"/>
      <c r="W736" s="13"/>
      <c r="X736" s="13"/>
      <c r="Y736" s="13"/>
      <c r="Z736" s="13"/>
    </row>
    <row r="737">
      <c r="A737" s="13" t="str">
        <f>IFERROR(__xludf.DUMMYFUNCTION("""COMPUTED_VALUE"""),"ORDER1265")</f>
        <v>ORDER1265</v>
      </c>
      <c r="B737" s="13" t="str">
        <f>VLOOKUP(A737,WN!$A$2:$C$2001,3,false)</f>
        <v>CUST9482</v>
      </c>
      <c r="C737" s="14">
        <f>VLOOKUP(A737,WN!$A$2:$F$2001,2,false)</f>
        <v>45409</v>
      </c>
      <c r="D737" s="13">
        <f>SUMIFS(WN!$F$2:$F$2001,WN!$A$2:$A$2001,A737)</f>
        <v>185</v>
      </c>
      <c r="E737" s="13">
        <f t="shared" si="1"/>
        <v>49</v>
      </c>
      <c r="F737" s="13" t="str">
        <f>VLOOKUP(B737,'Overall Analysis'!$A$3:$I$160,9,false)</f>
        <v>Basic Customer</v>
      </c>
      <c r="G737" s="13"/>
      <c r="H737" s="13"/>
      <c r="I737" s="13"/>
      <c r="J737" s="13"/>
      <c r="K737" s="13"/>
      <c r="L737" s="13"/>
      <c r="M737" s="13"/>
      <c r="N737" s="13"/>
      <c r="O737" s="13"/>
      <c r="P737" s="13"/>
      <c r="Q737" s="13"/>
      <c r="R737" s="13"/>
      <c r="S737" s="13"/>
      <c r="T737" s="13"/>
      <c r="U737" s="13"/>
      <c r="V737" s="13"/>
      <c r="W737" s="13"/>
      <c r="X737" s="13"/>
      <c r="Y737" s="13"/>
      <c r="Z737" s="13"/>
    </row>
    <row r="738">
      <c r="A738" s="13" t="str">
        <f>IFERROR(__xludf.DUMMYFUNCTION("""COMPUTED_VALUE"""),"ORDER1264")</f>
        <v>ORDER1264</v>
      </c>
      <c r="B738" s="13" t="str">
        <f>VLOOKUP(A738,WN!$A$2:$C$2001,3,false)</f>
        <v>CUST5349</v>
      </c>
      <c r="C738" s="14">
        <f>VLOOKUP(A738,WN!$A$2:$F$2001,2,false)</f>
        <v>45409</v>
      </c>
      <c r="D738" s="13">
        <f>SUMIFS(WN!$F$2:$F$2001,WN!$A$2:$A$2001,A738)</f>
        <v>97.5</v>
      </c>
      <c r="E738" s="13">
        <f t="shared" si="1"/>
        <v>49</v>
      </c>
      <c r="F738" s="13" t="str">
        <f>VLOOKUP(B738,'Overall Analysis'!$A$3:$I$160,9,false)</f>
        <v>Basic Customer</v>
      </c>
      <c r="G738" s="13"/>
      <c r="H738" s="13"/>
      <c r="I738" s="13"/>
      <c r="J738" s="13"/>
      <c r="K738" s="13"/>
      <c r="L738" s="13"/>
      <c r="M738" s="13"/>
      <c r="N738" s="13"/>
      <c r="O738" s="13"/>
      <c r="P738" s="13"/>
      <c r="Q738" s="13"/>
      <c r="R738" s="13"/>
      <c r="S738" s="13"/>
      <c r="T738" s="13"/>
      <c r="U738" s="13"/>
      <c r="V738" s="13"/>
      <c r="W738" s="13"/>
      <c r="X738" s="13"/>
      <c r="Y738" s="13"/>
      <c r="Z738" s="13"/>
    </row>
    <row r="739">
      <c r="A739" s="13" t="str">
        <f>IFERROR(__xludf.DUMMYFUNCTION("""COMPUTED_VALUE"""),"ORDER1263")</f>
        <v>ORDER1263</v>
      </c>
      <c r="B739" s="13" t="str">
        <f>VLOOKUP(A739,WN!$A$2:$C$2001,3,false)</f>
        <v>CUST7626</v>
      </c>
      <c r="C739" s="14">
        <f>VLOOKUP(A739,WN!$A$2:$F$2001,2,false)</f>
        <v>45409</v>
      </c>
      <c r="D739" s="13">
        <f>SUMIFS(WN!$F$2:$F$2001,WN!$A$2:$A$2001,A739)</f>
        <v>105</v>
      </c>
      <c r="E739" s="13">
        <f t="shared" si="1"/>
        <v>49</v>
      </c>
      <c r="F739" s="13" t="str">
        <f>VLOOKUP(B739,'Overall Analysis'!$A$3:$I$160,9,false)</f>
        <v>Basic Customer</v>
      </c>
      <c r="G739" s="13"/>
      <c r="H739" s="13"/>
      <c r="I739" s="13"/>
      <c r="J739" s="13"/>
      <c r="K739" s="13"/>
      <c r="L739" s="13"/>
      <c r="M739" s="13"/>
      <c r="N739" s="13"/>
      <c r="O739" s="13"/>
      <c r="P739" s="13"/>
      <c r="Q739" s="13"/>
      <c r="R739" s="13"/>
      <c r="S739" s="13"/>
      <c r="T739" s="13"/>
      <c r="U739" s="13"/>
      <c r="V739" s="13"/>
      <c r="W739" s="13"/>
      <c r="X739" s="13"/>
      <c r="Y739" s="13"/>
      <c r="Z739" s="13"/>
    </row>
    <row r="740">
      <c r="A740" s="13" t="str">
        <f>IFERROR(__xludf.DUMMYFUNCTION("""COMPUTED_VALUE"""),"ORDER1262")</f>
        <v>ORDER1262</v>
      </c>
      <c r="B740" s="13" t="str">
        <f>VLOOKUP(A740,WN!$A$2:$C$2001,3,false)</f>
        <v>CUST4759</v>
      </c>
      <c r="C740" s="14">
        <f>VLOOKUP(A740,WN!$A$2:$F$2001,2,false)</f>
        <v>45409</v>
      </c>
      <c r="D740" s="13">
        <f>SUMIFS(WN!$F$2:$F$2001,WN!$A$2:$A$2001,A740)</f>
        <v>70</v>
      </c>
      <c r="E740" s="13">
        <f t="shared" si="1"/>
        <v>49</v>
      </c>
      <c r="F740" s="13" t="str">
        <f>VLOOKUP(B740,'Overall Analysis'!$A$3:$I$160,9,false)</f>
        <v>Platinum Customer</v>
      </c>
      <c r="G740" s="13"/>
      <c r="H740" s="13"/>
      <c r="I740" s="13"/>
      <c r="J740" s="13"/>
      <c r="K740" s="13"/>
      <c r="L740" s="13"/>
      <c r="M740" s="13"/>
      <c r="N740" s="13"/>
      <c r="O740" s="13"/>
      <c r="P740" s="13"/>
      <c r="Q740" s="13"/>
      <c r="R740" s="13"/>
      <c r="S740" s="13"/>
      <c r="T740" s="13"/>
      <c r="U740" s="13"/>
      <c r="V740" s="13"/>
      <c r="W740" s="13"/>
      <c r="X740" s="13"/>
      <c r="Y740" s="13"/>
      <c r="Z740" s="13"/>
    </row>
    <row r="741">
      <c r="A741" s="13" t="str">
        <f>IFERROR(__xludf.DUMMYFUNCTION("""COMPUTED_VALUE"""),"ORDER1261")</f>
        <v>ORDER1261</v>
      </c>
      <c r="B741" s="13" t="str">
        <f>VLOOKUP(A741,WN!$A$2:$C$2001,3,false)</f>
        <v>CUST7461</v>
      </c>
      <c r="C741" s="14">
        <f>VLOOKUP(A741,WN!$A$2:$F$2001,2,false)</f>
        <v>45409</v>
      </c>
      <c r="D741" s="13">
        <f>SUMIFS(WN!$F$2:$F$2001,WN!$A$2:$A$2001,A741)</f>
        <v>230</v>
      </c>
      <c r="E741" s="13">
        <f t="shared" si="1"/>
        <v>49</v>
      </c>
      <c r="F741" s="13" t="str">
        <f>VLOOKUP(B741,'Overall Analysis'!$A$3:$I$160,9,false)</f>
        <v>Basic Customer</v>
      </c>
      <c r="G741" s="13"/>
      <c r="H741" s="13"/>
      <c r="I741" s="13"/>
      <c r="J741" s="13"/>
      <c r="K741" s="13"/>
      <c r="L741" s="13"/>
      <c r="M741" s="13"/>
      <c r="N741" s="13"/>
      <c r="O741" s="13"/>
      <c r="P741" s="13"/>
      <c r="Q741" s="13"/>
      <c r="R741" s="13"/>
      <c r="S741" s="13"/>
      <c r="T741" s="13"/>
      <c r="U741" s="13"/>
      <c r="V741" s="13"/>
      <c r="W741" s="13"/>
      <c r="X741" s="13"/>
      <c r="Y741" s="13"/>
      <c r="Z741" s="13"/>
    </row>
    <row r="742">
      <c r="A742" s="13" t="str">
        <f>IFERROR(__xludf.DUMMYFUNCTION("""COMPUTED_VALUE"""),"ORDER1260")</f>
        <v>ORDER1260</v>
      </c>
      <c r="B742" s="13" t="str">
        <f>VLOOKUP(A742,WN!$A$2:$C$2001,3,false)</f>
        <v>CUST2970</v>
      </c>
      <c r="C742" s="14">
        <f>VLOOKUP(A742,WN!$A$2:$F$2001,2,false)</f>
        <v>45409</v>
      </c>
      <c r="D742" s="13">
        <f>SUMIFS(WN!$F$2:$F$2001,WN!$A$2:$A$2001,A742)</f>
        <v>80</v>
      </c>
      <c r="E742" s="13">
        <f t="shared" si="1"/>
        <v>49</v>
      </c>
      <c r="F742" s="13" t="str">
        <f>VLOOKUP(B742,'Overall Analysis'!$A$3:$I$160,9,false)</f>
        <v>Platinum Customer</v>
      </c>
      <c r="G742" s="13"/>
      <c r="H742" s="13"/>
      <c r="I742" s="13"/>
      <c r="J742" s="13"/>
      <c r="K742" s="13"/>
      <c r="L742" s="13"/>
      <c r="M742" s="13"/>
      <c r="N742" s="13"/>
      <c r="O742" s="13"/>
      <c r="P742" s="13"/>
      <c r="Q742" s="13"/>
      <c r="R742" s="13"/>
      <c r="S742" s="13"/>
      <c r="T742" s="13"/>
      <c r="U742" s="13"/>
      <c r="V742" s="13"/>
      <c r="W742" s="13"/>
      <c r="X742" s="13"/>
      <c r="Y742" s="13"/>
      <c r="Z742" s="13"/>
    </row>
    <row r="743">
      <c r="A743" s="13" t="str">
        <f>IFERROR(__xludf.DUMMYFUNCTION("""COMPUTED_VALUE"""),"ORDER1259")</f>
        <v>ORDER1259</v>
      </c>
      <c r="B743" s="13" t="str">
        <f>VLOOKUP(A743,WN!$A$2:$C$2001,3,false)</f>
        <v>CUST8951</v>
      </c>
      <c r="C743" s="14">
        <f>VLOOKUP(A743,WN!$A$2:$F$2001,2,false)</f>
        <v>45409</v>
      </c>
      <c r="D743" s="13">
        <f>SUMIFS(WN!$F$2:$F$2001,WN!$A$2:$A$2001,A743)</f>
        <v>110</v>
      </c>
      <c r="E743" s="13">
        <f t="shared" si="1"/>
        <v>49</v>
      </c>
      <c r="F743" s="13" t="str">
        <f>VLOOKUP(B743,'Overall Analysis'!$A$3:$I$160,9,false)</f>
        <v>Basic Customer</v>
      </c>
      <c r="G743" s="13"/>
      <c r="H743" s="13"/>
      <c r="I743" s="13"/>
      <c r="J743" s="13"/>
      <c r="K743" s="13"/>
      <c r="L743" s="13"/>
      <c r="M743" s="13"/>
      <c r="N743" s="13"/>
      <c r="O743" s="13"/>
      <c r="P743" s="13"/>
      <c r="Q743" s="13"/>
      <c r="R743" s="13"/>
      <c r="S743" s="13"/>
      <c r="T743" s="13"/>
      <c r="U743" s="13"/>
      <c r="V743" s="13"/>
      <c r="W743" s="13"/>
      <c r="X743" s="13"/>
      <c r="Y743" s="13"/>
      <c r="Z743" s="13"/>
    </row>
    <row r="744">
      <c r="A744" s="13" t="str">
        <f>IFERROR(__xludf.DUMMYFUNCTION("""COMPUTED_VALUE"""),"ORDER1258")</f>
        <v>ORDER1258</v>
      </c>
      <c r="B744" s="13" t="str">
        <f>VLOOKUP(A744,WN!$A$2:$C$2001,3,false)</f>
        <v>CUST8814</v>
      </c>
      <c r="C744" s="14">
        <f>VLOOKUP(A744,WN!$A$2:$F$2001,2,false)</f>
        <v>45409</v>
      </c>
      <c r="D744" s="13">
        <f>SUMIFS(WN!$F$2:$F$2001,WN!$A$2:$A$2001,A744)</f>
        <v>275</v>
      </c>
      <c r="E744" s="13">
        <f t="shared" si="1"/>
        <v>49</v>
      </c>
      <c r="F744" s="13" t="str">
        <f>VLOOKUP(B744,'Overall Analysis'!$A$3:$I$160,9,false)</f>
        <v>Platinum Customer</v>
      </c>
      <c r="G744" s="13"/>
      <c r="H744" s="13"/>
      <c r="I744" s="13"/>
      <c r="J744" s="13"/>
      <c r="K744" s="13"/>
      <c r="L744" s="13"/>
      <c r="M744" s="13"/>
      <c r="N744" s="13"/>
      <c r="O744" s="13"/>
      <c r="P744" s="13"/>
      <c r="Q744" s="13"/>
      <c r="R744" s="13"/>
      <c r="S744" s="13"/>
      <c r="T744" s="13"/>
      <c r="U744" s="13"/>
      <c r="V744" s="13"/>
      <c r="W744" s="13"/>
      <c r="X744" s="13"/>
      <c r="Y744" s="13"/>
      <c r="Z744" s="13"/>
    </row>
    <row r="745">
      <c r="A745" s="13" t="str">
        <f>IFERROR(__xludf.DUMMYFUNCTION("""COMPUTED_VALUE"""),"ORDER1257")</f>
        <v>ORDER1257</v>
      </c>
      <c r="B745" s="13" t="str">
        <f>VLOOKUP(A745,WN!$A$2:$C$2001,3,false)</f>
        <v>CUST7984</v>
      </c>
      <c r="C745" s="14">
        <f>VLOOKUP(A745,WN!$A$2:$F$2001,2,false)</f>
        <v>45409</v>
      </c>
      <c r="D745" s="13">
        <f>SUMIFS(WN!$F$2:$F$2001,WN!$A$2:$A$2001,A745)</f>
        <v>65</v>
      </c>
      <c r="E745" s="13">
        <f t="shared" si="1"/>
        <v>49</v>
      </c>
      <c r="F745" s="13" t="str">
        <f>VLOOKUP(B745,'Overall Analysis'!$A$3:$I$160,9,false)</f>
        <v>Basic Customer</v>
      </c>
      <c r="G745" s="13"/>
      <c r="H745" s="13"/>
      <c r="I745" s="13"/>
      <c r="J745" s="13"/>
      <c r="K745" s="13"/>
      <c r="L745" s="13"/>
      <c r="M745" s="13"/>
      <c r="N745" s="13"/>
      <c r="O745" s="13"/>
      <c r="P745" s="13"/>
      <c r="Q745" s="13"/>
      <c r="R745" s="13"/>
      <c r="S745" s="13"/>
      <c r="T745" s="13"/>
      <c r="U745" s="13"/>
      <c r="V745" s="13"/>
      <c r="W745" s="13"/>
      <c r="X745" s="13"/>
      <c r="Y745" s="13"/>
      <c r="Z745" s="13"/>
    </row>
    <row r="746">
      <c r="A746" s="13" t="str">
        <f>IFERROR(__xludf.DUMMYFUNCTION("""COMPUTED_VALUE"""),"ORDER1256")</f>
        <v>ORDER1256</v>
      </c>
      <c r="B746" s="13" t="str">
        <f>VLOOKUP(A746,WN!$A$2:$C$2001,3,false)</f>
        <v>CUST6210</v>
      </c>
      <c r="C746" s="14">
        <f>VLOOKUP(A746,WN!$A$2:$F$2001,2,false)</f>
        <v>45408</v>
      </c>
      <c r="D746" s="13">
        <f>SUMIFS(WN!$F$2:$F$2001,WN!$A$2:$A$2001,A746)</f>
        <v>52.5</v>
      </c>
      <c r="E746" s="13">
        <f t="shared" si="1"/>
        <v>50</v>
      </c>
      <c r="F746" s="13" t="str">
        <f>VLOOKUP(B746,'Overall Analysis'!$A$3:$I$160,9,false)</f>
        <v>Basic Customer</v>
      </c>
      <c r="G746" s="13"/>
      <c r="H746" s="13"/>
      <c r="I746" s="13"/>
      <c r="J746" s="13"/>
      <c r="K746" s="13"/>
      <c r="L746" s="13"/>
      <c r="M746" s="13"/>
      <c r="N746" s="13"/>
      <c r="O746" s="13"/>
      <c r="P746" s="13"/>
      <c r="Q746" s="13"/>
      <c r="R746" s="13"/>
      <c r="S746" s="13"/>
      <c r="T746" s="13"/>
      <c r="U746" s="13"/>
      <c r="V746" s="13"/>
      <c r="W746" s="13"/>
      <c r="X746" s="13"/>
      <c r="Y746" s="13"/>
      <c r="Z746" s="13"/>
    </row>
    <row r="747">
      <c r="A747" s="13" t="str">
        <f>IFERROR(__xludf.DUMMYFUNCTION("""COMPUTED_VALUE"""),"ORDER1255")</f>
        <v>ORDER1255</v>
      </c>
      <c r="B747" s="13" t="str">
        <f>VLOOKUP(A747,WN!$A$2:$C$2001,3,false)</f>
        <v>CUST8552</v>
      </c>
      <c r="C747" s="14">
        <f>VLOOKUP(A747,WN!$A$2:$F$2001,2,false)</f>
        <v>45408</v>
      </c>
      <c r="D747" s="13">
        <f>SUMIFS(WN!$F$2:$F$2001,WN!$A$2:$A$2001,A747)</f>
        <v>310</v>
      </c>
      <c r="E747" s="13">
        <f t="shared" si="1"/>
        <v>50</v>
      </c>
      <c r="F747" s="13" t="str">
        <f>VLOOKUP(B747,'Overall Analysis'!$A$3:$I$160,9,false)</f>
        <v>Basic Customer</v>
      </c>
      <c r="G747" s="13"/>
      <c r="H747" s="13"/>
      <c r="I747" s="13"/>
      <c r="J747" s="13"/>
      <c r="K747" s="13"/>
      <c r="L747" s="13"/>
      <c r="M747" s="13"/>
      <c r="N747" s="13"/>
      <c r="O747" s="13"/>
      <c r="P747" s="13"/>
      <c r="Q747" s="13"/>
      <c r="R747" s="13"/>
      <c r="S747" s="13"/>
      <c r="T747" s="13"/>
      <c r="U747" s="13"/>
      <c r="V747" s="13"/>
      <c r="W747" s="13"/>
      <c r="X747" s="13"/>
      <c r="Y747" s="13"/>
      <c r="Z747" s="13"/>
    </row>
    <row r="748">
      <c r="A748" s="13" t="str">
        <f>IFERROR(__xludf.DUMMYFUNCTION("""COMPUTED_VALUE"""),"ORDER1254")</f>
        <v>ORDER1254</v>
      </c>
      <c r="B748" s="13" t="str">
        <f>VLOOKUP(A748,WN!$A$2:$C$2001,3,false)</f>
        <v>CUST8244</v>
      </c>
      <c r="C748" s="14">
        <f>VLOOKUP(A748,WN!$A$2:$F$2001,2,false)</f>
        <v>45408</v>
      </c>
      <c r="D748" s="13">
        <f>SUMIFS(WN!$F$2:$F$2001,WN!$A$2:$A$2001,A748)</f>
        <v>120</v>
      </c>
      <c r="E748" s="13">
        <f t="shared" si="1"/>
        <v>50</v>
      </c>
      <c r="F748" s="13" t="str">
        <f>VLOOKUP(B748,'Overall Analysis'!$A$3:$I$160,9,false)</f>
        <v>Basic Customer</v>
      </c>
      <c r="G748" s="13"/>
      <c r="H748" s="13"/>
      <c r="I748" s="13"/>
      <c r="J748" s="13"/>
      <c r="K748" s="13"/>
      <c r="L748" s="13"/>
      <c r="M748" s="13"/>
      <c r="N748" s="13"/>
      <c r="O748" s="13"/>
      <c r="P748" s="13"/>
      <c r="Q748" s="13"/>
      <c r="R748" s="13"/>
      <c r="S748" s="13"/>
      <c r="T748" s="13"/>
      <c r="U748" s="13"/>
      <c r="V748" s="13"/>
      <c r="W748" s="13"/>
      <c r="X748" s="13"/>
      <c r="Y748" s="13"/>
      <c r="Z748" s="13"/>
    </row>
    <row r="749">
      <c r="A749" s="13" t="str">
        <f>IFERROR(__xludf.DUMMYFUNCTION("""COMPUTED_VALUE"""),"ORDER1253")</f>
        <v>ORDER1253</v>
      </c>
      <c r="B749" s="13" t="str">
        <f>VLOOKUP(A749,WN!$A$2:$C$2001,3,false)</f>
        <v>CUST7498</v>
      </c>
      <c r="C749" s="14">
        <f>VLOOKUP(A749,WN!$A$2:$F$2001,2,false)</f>
        <v>45408</v>
      </c>
      <c r="D749" s="13">
        <f>SUMIFS(WN!$F$2:$F$2001,WN!$A$2:$A$2001,A749)</f>
        <v>105</v>
      </c>
      <c r="E749" s="13">
        <f t="shared" si="1"/>
        <v>50</v>
      </c>
      <c r="F749" s="13" t="str">
        <f>VLOOKUP(B749,'Overall Analysis'!$A$3:$I$160,9,false)</f>
        <v>Basic Customer</v>
      </c>
      <c r="G749" s="13"/>
      <c r="H749" s="13"/>
      <c r="I749" s="13"/>
      <c r="J749" s="13"/>
      <c r="K749" s="13"/>
      <c r="L749" s="13"/>
      <c r="M749" s="13"/>
      <c r="N749" s="13"/>
      <c r="O749" s="13"/>
      <c r="P749" s="13"/>
      <c r="Q749" s="13"/>
      <c r="R749" s="13"/>
      <c r="S749" s="13"/>
      <c r="T749" s="13"/>
      <c r="U749" s="13"/>
      <c r="V749" s="13"/>
      <c r="W749" s="13"/>
      <c r="X749" s="13"/>
      <c r="Y749" s="13"/>
      <c r="Z749" s="13"/>
    </row>
    <row r="750">
      <c r="A750" s="13" t="str">
        <f>IFERROR(__xludf.DUMMYFUNCTION("""COMPUTED_VALUE"""),"ORDER1252")</f>
        <v>ORDER1252</v>
      </c>
      <c r="B750" s="13" t="str">
        <f>VLOOKUP(A750,WN!$A$2:$C$2001,3,false)</f>
        <v>CUST8317</v>
      </c>
      <c r="C750" s="14">
        <f>VLOOKUP(A750,WN!$A$2:$F$2001,2,false)</f>
        <v>45408</v>
      </c>
      <c r="D750" s="13">
        <f>SUMIFS(WN!$F$2:$F$2001,WN!$A$2:$A$2001,A750)</f>
        <v>70</v>
      </c>
      <c r="E750" s="13">
        <f t="shared" si="1"/>
        <v>50</v>
      </c>
      <c r="F750" s="13" t="str">
        <f>VLOOKUP(B750,'Overall Analysis'!$A$3:$I$160,9,false)</f>
        <v>Basic Customer</v>
      </c>
      <c r="G750" s="13"/>
      <c r="H750" s="13"/>
      <c r="I750" s="13"/>
      <c r="J750" s="13"/>
      <c r="K750" s="13"/>
      <c r="L750" s="13"/>
      <c r="M750" s="13"/>
      <c r="N750" s="13"/>
      <c r="O750" s="13"/>
      <c r="P750" s="13"/>
      <c r="Q750" s="13"/>
      <c r="R750" s="13"/>
      <c r="S750" s="13"/>
      <c r="T750" s="13"/>
      <c r="U750" s="13"/>
      <c r="V750" s="13"/>
      <c r="W750" s="13"/>
      <c r="X750" s="13"/>
      <c r="Y750" s="13"/>
      <c r="Z750" s="13"/>
    </row>
    <row r="751">
      <c r="A751" s="13" t="str">
        <f>IFERROR(__xludf.DUMMYFUNCTION("""COMPUTED_VALUE"""),"ORDER1251")</f>
        <v>ORDER1251</v>
      </c>
      <c r="B751" s="13" t="str">
        <f>VLOOKUP(A751,WN!$A$2:$C$2001,3,false)</f>
        <v>CUST6210</v>
      </c>
      <c r="C751" s="14">
        <f>VLOOKUP(A751,WN!$A$2:$F$2001,2,false)</f>
        <v>45408</v>
      </c>
      <c r="D751" s="13">
        <f>SUMIFS(WN!$F$2:$F$2001,WN!$A$2:$A$2001,A751)</f>
        <v>140</v>
      </c>
      <c r="E751" s="13">
        <f t="shared" si="1"/>
        <v>50</v>
      </c>
      <c r="F751" s="13" t="str">
        <f>VLOOKUP(B751,'Overall Analysis'!$A$3:$I$160,9,false)</f>
        <v>Basic Customer</v>
      </c>
      <c r="G751" s="13"/>
      <c r="H751" s="13"/>
      <c r="I751" s="13"/>
      <c r="J751" s="13"/>
      <c r="K751" s="13"/>
      <c r="L751" s="13"/>
      <c r="M751" s="13"/>
      <c r="N751" s="13"/>
      <c r="O751" s="13"/>
      <c r="P751" s="13"/>
      <c r="Q751" s="13"/>
      <c r="R751" s="13"/>
      <c r="S751" s="13"/>
      <c r="T751" s="13"/>
      <c r="U751" s="13"/>
      <c r="V751" s="13"/>
      <c r="W751" s="13"/>
      <c r="X751" s="13"/>
      <c r="Y751" s="13"/>
      <c r="Z751" s="13"/>
    </row>
    <row r="752">
      <c r="A752" s="13" t="str">
        <f>IFERROR(__xludf.DUMMYFUNCTION("""COMPUTED_VALUE"""),"ORDER1250")</f>
        <v>ORDER1250</v>
      </c>
      <c r="B752" s="13" t="str">
        <f>VLOOKUP(A752,WN!$A$2:$C$2001,3,false)</f>
        <v>CUST6549</v>
      </c>
      <c r="C752" s="14">
        <f>VLOOKUP(A752,WN!$A$2:$F$2001,2,false)</f>
        <v>45408</v>
      </c>
      <c r="D752" s="13">
        <f>SUMIFS(WN!$F$2:$F$2001,WN!$A$2:$A$2001,A752)</f>
        <v>80</v>
      </c>
      <c r="E752" s="13">
        <f t="shared" si="1"/>
        <v>50</v>
      </c>
      <c r="F752" s="13" t="str">
        <f>VLOOKUP(B752,'Overall Analysis'!$A$3:$I$160,9,false)</f>
        <v>Basic Customer</v>
      </c>
      <c r="G752" s="13"/>
      <c r="H752" s="13"/>
      <c r="I752" s="13"/>
      <c r="J752" s="13"/>
      <c r="K752" s="13"/>
      <c r="L752" s="13"/>
      <c r="M752" s="13"/>
      <c r="N752" s="13"/>
      <c r="O752" s="13"/>
      <c r="P752" s="13"/>
      <c r="Q752" s="13"/>
      <c r="R752" s="13"/>
      <c r="S752" s="13"/>
      <c r="T752" s="13"/>
      <c r="U752" s="13"/>
      <c r="V752" s="13"/>
      <c r="W752" s="13"/>
      <c r="X752" s="13"/>
      <c r="Y752" s="13"/>
      <c r="Z752" s="13"/>
    </row>
    <row r="753">
      <c r="A753" s="13" t="str">
        <f>IFERROR(__xludf.DUMMYFUNCTION("""COMPUTED_VALUE"""),"ORDER1249")</f>
        <v>ORDER1249</v>
      </c>
      <c r="B753" s="13" t="str">
        <f>VLOOKUP(A753,WN!$A$2:$C$2001,3,false)</f>
        <v>CUST7626</v>
      </c>
      <c r="C753" s="14">
        <f>VLOOKUP(A753,WN!$A$2:$F$2001,2,false)</f>
        <v>45408</v>
      </c>
      <c r="D753" s="13">
        <f>SUMIFS(WN!$F$2:$F$2001,WN!$A$2:$A$2001,A753)</f>
        <v>110</v>
      </c>
      <c r="E753" s="13">
        <f t="shared" si="1"/>
        <v>50</v>
      </c>
      <c r="F753" s="13" t="str">
        <f>VLOOKUP(B753,'Overall Analysis'!$A$3:$I$160,9,false)</f>
        <v>Basic Customer</v>
      </c>
      <c r="G753" s="13"/>
      <c r="H753" s="13"/>
      <c r="I753" s="13"/>
      <c r="J753" s="13"/>
      <c r="K753" s="13"/>
      <c r="L753" s="13"/>
      <c r="M753" s="13"/>
      <c r="N753" s="13"/>
      <c r="O753" s="13"/>
      <c r="P753" s="13"/>
      <c r="Q753" s="13"/>
      <c r="R753" s="13"/>
      <c r="S753" s="13"/>
      <c r="T753" s="13"/>
      <c r="U753" s="13"/>
      <c r="V753" s="13"/>
      <c r="W753" s="13"/>
      <c r="X753" s="13"/>
      <c r="Y753" s="13"/>
      <c r="Z753" s="13"/>
    </row>
    <row r="754">
      <c r="A754" s="13" t="str">
        <f>IFERROR(__xludf.DUMMYFUNCTION("""COMPUTED_VALUE"""),"ORDER1248")</f>
        <v>ORDER1248</v>
      </c>
      <c r="B754" s="13" t="str">
        <f>VLOOKUP(A754,WN!$A$2:$C$2001,3,false)</f>
        <v>CUST2169</v>
      </c>
      <c r="C754" s="14">
        <f>VLOOKUP(A754,WN!$A$2:$F$2001,2,false)</f>
        <v>45408</v>
      </c>
      <c r="D754" s="13">
        <f>SUMIFS(WN!$F$2:$F$2001,WN!$A$2:$A$2001,A754)</f>
        <v>200</v>
      </c>
      <c r="E754" s="13">
        <f t="shared" si="1"/>
        <v>50</v>
      </c>
      <c r="F754" s="13" t="str">
        <f>VLOOKUP(B754,'Overall Analysis'!$A$3:$I$160,9,false)</f>
        <v>Basic Customer</v>
      </c>
      <c r="G754" s="13"/>
      <c r="H754" s="13"/>
      <c r="I754" s="13"/>
      <c r="J754" s="13"/>
      <c r="K754" s="13"/>
      <c r="L754" s="13"/>
      <c r="M754" s="13"/>
      <c r="N754" s="13"/>
      <c r="O754" s="13"/>
      <c r="P754" s="13"/>
      <c r="Q754" s="13"/>
      <c r="R754" s="13"/>
      <c r="S754" s="13"/>
      <c r="T754" s="13"/>
      <c r="U754" s="13"/>
      <c r="V754" s="13"/>
      <c r="W754" s="13"/>
      <c r="X754" s="13"/>
      <c r="Y754" s="13"/>
      <c r="Z754" s="13"/>
    </row>
    <row r="755">
      <c r="A755" s="13" t="str">
        <f>IFERROR(__xludf.DUMMYFUNCTION("""COMPUTED_VALUE"""),"ORDER1247")</f>
        <v>ORDER1247</v>
      </c>
      <c r="B755" s="13" t="str">
        <f>VLOOKUP(A755,WN!$A$2:$C$2001,3,false)</f>
        <v>CUST1803</v>
      </c>
      <c r="C755" s="14">
        <f>VLOOKUP(A755,WN!$A$2:$F$2001,2,false)</f>
        <v>45408</v>
      </c>
      <c r="D755" s="13">
        <f>SUMIFS(WN!$F$2:$F$2001,WN!$A$2:$A$2001,A755)</f>
        <v>55</v>
      </c>
      <c r="E755" s="13">
        <f t="shared" si="1"/>
        <v>50</v>
      </c>
      <c r="F755" s="13" t="str">
        <f>VLOOKUP(B755,'Overall Analysis'!$A$3:$I$160,9,false)</f>
        <v>Basic Customer</v>
      </c>
      <c r="G755" s="13"/>
      <c r="H755" s="13"/>
      <c r="I755" s="13"/>
      <c r="J755" s="13"/>
      <c r="K755" s="13"/>
      <c r="L755" s="13"/>
      <c r="M755" s="13"/>
      <c r="N755" s="13"/>
      <c r="O755" s="13"/>
      <c r="P755" s="13"/>
      <c r="Q755" s="13"/>
      <c r="R755" s="13"/>
      <c r="S755" s="13"/>
      <c r="T755" s="13"/>
      <c r="U755" s="13"/>
      <c r="V755" s="13"/>
      <c r="W755" s="13"/>
      <c r="X755" s="13"/>
      <c r="Y755" s="13"/>
      <c r="Z755" s="13"/>
    </row>
    <row r="756">
      <c r="A756" s="13" t="str">
        <f>IFERROR(__xludf.DUMMYFUNCTION("""COMPUTED_VALUE"""),"ORDER1246")</f>
        <v>ORDER1246</v>
      </c>
      <c r="B756" s="13" t="str">
        <f>VLOOKUP(A756,WN!$A$2:$C$2001,3,false)</f>
        <v>CUST7862</v>
      </c>
      <c r="C756" s="14">
        <f>VLOOKUP(A756,WN!$A$2:$F$2001,2,false)</f>
        <v>45408</v>
      </c>
      <c r="D756" s="13">
        <f>SUMIFS(WN!$F$2:$F$2001,WN!$A$2:$A$2001,A756)</f>
        <v>65</v>
      </c>
      <c r="E756" s="13">
        <f t="shared" si="1"/>
        <v>50</v>
      </c>
      <c r="F756" s="13" t="str">
        <f>VLOOKUP(B756,'Overall Analysis'!$A$3:$I$160,9,false)</f>
        <v>Basic Customer</v>
      </c>
      <c r="G756" s="13"/>
      <c r="H756" s="13"/>
      <c r="I756" s="13"/>
      <c r="J756" s="13"/>
      <c r="K756" s="13"/>
      <c r="L756" s="13"/>
      <c r="M756" s="13"/>
      <c r="N756" s="13"/>
      <c r="O756" s="13"/>
      <c r="P756" s="13"/>
      <c r="Q756" s="13"/>
      <c r="R756" s="13"/>
      <c r="S756" s="13"/>
      <c r="T756" s="13"/>
      <c r="U756" s="13"/>
      <c r="V756" s="13"/>
      <c r="W756" s="13"/>
      <c r="X756" s="13"/>
      <c r="Y756" s="13"/>
      <c r="Z756" s="13"/>
    </row>
    <row r="757">
      <c r="A757" s="13" t="str">
        <f>IFERROR(__xludf.DUMMYFUNCTION("""COMPUTED_VALUE"""),"ORDER1245")</f>
        <v>ORDER1245</v>
      </c>
      <c r="B757" s="13" t="str">
        <f>VLOOKUP(A757,WN!$A$2:$C$2001,3,false)</f>
        <v>CUST8484</v>
      </c>
      <c r="C757" s="14">
        <f>VLOOKUP(A757,WN!$A$2:$F$2001,2,false)</f>
        <v>45408</v>
      </c>
      <c r="D757" s="13">
        <f>SUMIFS(WN!$F$2:$F$2001,WN!$A$2:$A$2001,A757)</f>
        <v>245</v>
      </c>
      <c r="E757" s="13">
        <f t="shared" si="1"/>
        <v>50</v>
      </c>
      <c r="F757" s="13" t="str">
        <f>VLOOKUP(B757,'Overall Analysis'!$A$3:$I$160,9,false)</f>
        <v>Basic Customer</v>
      </c>
      <c r="G757" s="13"/>
      <c r="H757" s="13"/>
      <c r="I757" s="13"/>
      <c r="J757" s="13"/>
      <c r="K757" s="13"/>
      <c r="L757" s="13"/>
      <c r="M757" s="13"/>
      <c r="N757" s="13"/>
      <c r="O757" s="13"/>
      <c r="P757" s="13"/>
      <c r="Q757" s="13"/>
      <c r="R757" s="13"/>
      <c r="S757" s="13"/>
      <c r="T757" s="13"/>
      <c r="U757" s="13"/>
      <c r="V757" s="13"/>
      <c r="W757" s="13"/>
      <c r="X757" s="13"/>
      <c r="Y757" s="13"/>
      <c r="Z757" s="13"/>
    </row>
    <row r="758">
      <c r="A758" s="13" t="str">
        <f>IFERROR(__xludf.DUMMYFUNCTION("""COMPUTED_VALUE"""),"ORDER1244")</f>
        <v>ORDER1244</v>
      </c>
      <c r="B758" s="13" t="str">
        <f>VLOOKUP(A758,WN!$A$2:$C$2001,3,false)</f>
        <v>CUST8924</v>
      </c>
      <c r="C758" s="14">
        <f>VLOOKUP(A758,WN!$A$2:$F$2001,2,false)</f>
        <v>45408</v>
      </c>
      <c r="D758" s="13">
        <f>SUMIFS(WN!$F$2:$F$2001,WN!$A$2:$A$2001,A758)</f>
        <v>97.5</v>
      </c>
      <c r="E758" s="13">
        <f t="shared" si="1"/>
        <v>50</v>
      </c>
      <c r="F758" s="13" t="str">
        <f>VLOOKUP(B758,'Overall Analysis'!$A$3:$I$160,9,false)</f>
        <v>Basic Customer</v>
      </c>
      <c r="G758" s="13"/>
      <c r="H758" s="13"/>
      <c r="I758" s="13"/>
      <c r="J758" s="13"/>
      <c r="K758" s="13"/>
      <c r="L758" s="13"/>
      <c r="M758" s="13"/>
      <c r="N758" s="13"/>
      <c r="O758" s="13"/>
      <c r="P758" s="13"/>
      <c r="Q758" s="13"/>
      <c r="R758" s="13"/>
      <c r="S758" s="13"/>
      <c r="T758" s="13"/>
      <c r="U758" s="13"/>
      <c r="V758" s="13"/>
      <c r="W758" s="13"/>
      <c r="X758" s="13"/>
      <c r="Y758" s="13"/>
      <c r="Z758" s="13"/>
    </row>
    <row r="759">
      <c r="A759" s="13" t="str">
        <f>IFERROR(__xludf.DUMMYFUNCTION("""COMPUTED_VALUE"""),"ORDER1243")</f>
        <v>ORDER1243</v>
      </c>
      <c r="B759" s="13" t="str">
        <f>VLOOKUP(A759,WN!$A$2:$C$2001,3,false)</f>
        <v>CUST8909</v>
      </c>
      <c r="C759" s="14">
        <f>VLOOKUP(A759,WN!$A$2:$F$2001,2,false)</f>
        <v>45408</v>
      </c>
      <c r="D759" s="13">
        <f>SUMIFS(WN!$F$2:$F$2001,WN!$A$2:$A$2001,A759)</f>
        <v>105</v>
      </c>
      <c r="E759" s="13">
        <f t="shared" si="1"/>
        <v>50</v>
      </c>
      <c r="F759" s="13" t="str">
        <f>VLOOKUP(B759,'Overall Analysis'!$A$3:$I$160,9,false)</f>
        <v>Basic Customer</v>
      </c>
      <c r="G759" s="13"/>
      <c r="H759" s="13"/>
      <c r="I759" s="13"/>
      <c r="J759" s="13"/>
      <c r="K759" s="13"/>
      <c r="L759" s="13"/>
      <c r="M759" s="13"/>
      <c r="N759" s="13"/>
      <c r="O759" s="13"/>
      <c r="P759" s="13"/>
      <c r="Q759" s="13"/>
      <c r="R759" s="13"/>
      <c r="S759" s="13"/>
      <c r="T759" s="13"/>
      <c r="U759" s="13"/>
      <c r="V759" s="13"/>
      <c r="W759" s="13"/>
      <c r="X759" s="13"/>
      <c r="Y759" s="13"/>
      <c r="Z759" s="13"/>
    </row>
    <row r="760">
      <c r="A760" s="13" t="str">
        <f>IFERROR(__xludf.DUMMYFUNCTION("""COMPUTED_VALUE"""),"ORDER1242")</f>
        <v>ORDER1242</v>
      </c>
      <c r="B760" s="13" t="str">
        <f>VLOOKUP(A760,WN!$A$2:$C$2001,3,false)</f>
        <v>CUST1960</v>
      </c>
      <c r="C760" s="14">
        <f>VLOOKUP(A760,WN!$A$2:$F$2001,2,false)</f>
        <v>45408</v>
      </c>
      <c r="D760" s="13">
        <f>SUMIFS(WN!$F$2:$F$2001,WN!$A$2:$A$2001,A760)</f>
        <v>70</v>
      </c>
      <c r="E760" s="13">
        <f t="shared" si="1"/>
        <v>50</v>
      </c>
      <c r="F760" s="13" t="str">
        <f>VLOOKUP(B760,'Overall Analysis'!$A$3:$I$160,9,false)</f>
        <v>Basic Customer</v>
      </c>
      <c r="G760" s="13"/>
      <c r="H760" s="13"/>
      <c r="I760" s="13"/>
      <c r="J760" s="13"/>
      <c r="K760" s="13"/>
      <c r="L760" s="13"/>
      <c r="M760" s="13"/>
      <c r="N760" s="13"/>
      <c r="O760" s="13"/>
      <c r="P760" s="13"/>
      <c r="Q760" s="13"/>
      <c r="R760" s="13"/>
      <c r="S760" s="13"/>
      <c r="T760" s="13"/>
      <c r="U760" s="13"/>
      <c r="V760" s="13"/>
      <c r="W760" s="13"/>
      <c r="X760" s="13"/>
      <c r="Y760" s="13"/>
      <c r="Z760" s="13"/>
    </row>
    <row r="761">
      <c r="A761" s="13" t="str">
        <f>IFERROR(__xludf.DUMMYFUNCTION("""COMPUTED_VALUE"""),"ORDER1241")</f>
        <v>ORDER1241</v>
      </c>
      <c r="B761" s="13" t="str">
        <f>VLOOKUP(A761,WN!$A$2:$C$2001,3,false)</f>
        <v>CUST4475</v>
      </c>
      <c r="C761" s="14">
        <f>VLOOKUP(A761,WN!$A$2:$F$2001,2,false)</f>
        <v>45408</v>
      </c>
      <c r="D761" s="13">
        <f>SUMIFS(WN!$F$2:$F$2001,WN!$A$2:$A$2001,A761)</f>
        <v>140</v>
      </c>
      <c r="E761" s="13">
        <f t="shared" si="1"/>
        <v>50</v>
      </c>
      <c r="F761" s="13" t="str">
        <f>VLOOKUP(B761,'Overall Analysis'!$A$3:$I$160,9,false)</f>
        <v>Basic Customer</v>
      </c>
      <c r="G761" s="13"/>
      <c r="H761" s="13"/>
      <c r="I761" s="13"/>
      <c r="J761" s="13"/>
      <c r="K761" s="13"/>
      <c r="L761" s="13"/>
      <c r="M761" s="13"/>
      <c r="N761" s="13"/>
      <c r="O761" s="13"/>
      <c r="P761" s="13"/>
      <c r="Q761" s="13"/>
      <c r="R761" s="13"/>
      <c r="S761" s="13"/>
      <c r="T761" s="13"/>
      <c r="U761" s="13"/>
      <c r="V761" s="13"/>
      <c r="W761" s="13"/>
      <c r="X761" s="13"/>
      <c r="Y761" s="13"/>
      <c r="Z761" s="13"/>
    </row>
    <row r="762">
      <c r="A762" s="13" t="str">
        <f>IFERROR(__xludf.DUMMYFUNCTION("""COMPUTED_VALUE"""),"ORDER1240")</f>
        <v>ORDER1240</v>
      </c>
      <c r="B762" s="13" t="str">
        <f>VLOOKUP(A762,WN!$A$2:$C$2001,3,false)</f>
        <v>CUST2832</v>
      </c>
      <c r="C762" s="14">
        <f>VLOOKUP(A762,WN!$A$2:$F$2001,2,false)</f>
        <v>45408</v>
      </c>
      <c r="D762" s="13">
        <f>SUMIFS(WN!$F$2:$F$2001,WN!$A$2:$A$2001,A762)</f>
        <v>80</v>
      </c>
      <c r="E762" s="13">
        <f t="shared" si="1"/>
        <v>50</v>
      </c>
      <c r="F762" s="13" t="str">
        <f>VLOOKUP(B762,'Overall Analysis'!$A$3:$I$160,9,false)</f>
        <v>Basic Customer</v>
      </c>
      <c r="G762" s="13"/>
      <c r="H762" s="13"/>
      <c r="I762" s="13"/>
      <c r="J762" s="13"/>
      <c r="K762" s="13"/>
      <c r="L762" s="13"/>
      <c r="M762" s="13"/>
      <c r="N762" s="13"/>
      <c r="O762" s="13"/>
      <c r="P762" s="13"/>
      <c r="Q762" s="13"/>
      <c r="R762" s="13"/>
      <c r="S762" s="13"/>
      <c r="T762" s="13"/>
      <c r="U762" s="13"/>
      <c r="V762" s="13"/>
      <c r="W762" s="13"/>
      <c r="X762" s="13"/>
      <c r="Y762" s="13"/>
      <c r="Z762" s="13"/>
    </row>
    <row r="763">
      <c r="A763" s="13" t="str">
        <f>IFERROR(__xludf.DUMMYFUNCTION("""COMPUTED_VALUE"""),"ORDER1239")</f>
        <v>ORDER1239</v>
      </c>
      <c r="B763" s="13" t="str">
        <f>VLOOKUP(A763,WN!$A$2:$C$2001,3,false)</f>
        <v>CUST2124</v>
      </c>
      <c r="C763" s="14">
        <f>VLOOKUP(A763,WN!$A$2:$F$2001,2,false)</f>
        <v>45408</v>
      </c>
      <c r="D763" s="13">
        <f>SUMIFS(WN!$F$2:$F$2001,WN!$A$2:$A$2001,A763)</f>
        <v>70</v>
      </c>
      <c r="E763" s="13">
        <f t="shared" si="1"/>
        <v>50</v>
      </c>
      <c r="F763" s="13" t="str">
        <f>VLOOKUP(B763,'Overall Analysis'!$A$3:$I$160,9,false)</f>
        <v>Basic Customer</v>
      </c>
      <c r="G763" s="13"/>
      <c r="H763" s="13"/>
      <c r="I763" s="13"/>
      <c r="J763" s="13"/>
      <c r="K763" s="13"/>
      <c r="L763" s="13"/>
      <c r="M763" s="13"/>
      <c r="N763" s="13"/>
      <c r="O763" s="13"/>
      <c r="P763" s="13"/>
      <c r="Q763" s="13"/>
      <c r="R763" s="13"/>
      <c r="S763" s="13"/>
      <c r="T763" s="13"/>
      <c r="U763" s="13"/>
      <c r="V763" s="13"/>
      <c r="W763" s="13"/>
      <c r="X763" s="13"/>
      <c r="Y763" s="13"/>
      <c r="Z763" s="13"/>
    </row>
    <row r="764">
      <c r="A764" s="13" t="str">
        <f>IFERROR(__xludf.DUMMYFUNCTION("""COMPUTED_VALUE"""),"ORDER1238")</f>
        <v>ORDER1238</v>
      </c>
      <c r="B764" s="13" t="str">
        <f>VLOOKUP(A764,WN!$A$2:$C$2001,3,false)</f>
        <v>CUST7461</v>
      </c>
      <c r="C764" s="14">
        <f>VLOOKUP(A764,WN!$A$2:$F$2001,2,false)</f>
        <v>45408</v>
      </c>
      <c r="D764" s="13">
        <f>SUMIFS(WN!$F$2:$F$2001,WN!$A$2:$A$2001,A764)</f>
        <v>275</v>
      </c>
      <c r="E764" s="13">
        <f t="shared" si="1"/>
        <v>50</v>
      </c>
      <c r="F764" s="13" t="str">
        <f>VLOOKUP(B764,'Overall Analysis'!$A$3:$I$160,9,false)</f>
        <v>Basic Customer</v>
      </c>
      <c r="G764" s="13"/>
      <c r="H764" s="13"/>
      <c r="I764" s="13"/>
      <c r="J764" s="13"/>
      <c r="K764" s="13"/>
      <c r="L764" s="13"/>
      <c r="M764" s="13"/>
      <c r="N764" s="13"/>
      <c r="O764" s="13"/>
      <c r="P764" s="13"/>
      <c r="Q764" s="13"/>
      <c r="R764" s="13"/>
      <c r="S764" s="13"/>
      <c r="T764" s="13"/>
      <c r="U764" s="13"/>
      <c r="V764" s="13"/>
      <c r="W764" s="13"/>
      <c r="X764" s="13"/>
      <c r="Y764" s="13"/>
      <c r="Z764" s="13"/>
    </row>
    <row r="765">
      <c r="A765" s="13" t="str">
        <f>IFERROR(__xludf.DUMMYFUNCTION("""COMPUTED_VALUE"""),"ORDER1237")</f>
        <v>ORDER1237</v>
      </c>
      <c r="B765" s="13" t="str">
        <f>VLOOKUP(A765,WN!$A$2:$C$2001,3,false)</f>
        <v>CUST6210</v>
      </c>
      <c r="C765" s="14">
        <f>VLOOKUP(A765,WN!$A$2:$F$2001,2,false)</f>
        <v>45407</v>
      </c>
      <c r="D765" s="13">
        <f>SUMIFS(WN!$F$2:$F$2001,WN!$A$2:$A$2001,A765)</f>
        <v>55</v>
      </c>
      <c r="E765" s="13">
        <f t="shared" si="1"/>
        <v>51</v>
      </c>
      <c r="F765" s="13" t="str">
        <f>VLOOKUP(B765,'Overall Analysis'!$A$3:$I$160,9,false)</f>
        <v>Basic Customer</v>
      </c>
      <c r="G765" s="13"/>
      <c r="H765" s="13"/>
      <c r="I765" s="13"/>
      <c r="J765" s="13"/>
      <c r="K765" s="13"/>
      <c r="L765" s="13"/>
      <c r="M765" s="13"/>
      <c r="N765" s="13"/>
      <c r="O765" s="13"/>
      <c r="P765" s="13"/>
      <c r="Q765" s="13"/>
      <c r="R765" s="13"/>
      <c r="S765" s="13"/>
      <c r="T765" s="13"/>
      <c r="U765" s="13"/>
      <c r="V765" s="13"/>
      <c r="W765" s="13"/>
      <c r="X765" s="13"/>
      <c r="Y765" s="13"/>
      <c r="Z765" s="13"/>
    </row>
    <row r="766">
      <c r="A766" s="13" t="str">
        <f>IFERROR(__xludf.DUMMYFUNCTION("""COMPUTED_VALUE"""),"ORDER1236")</f>
        <v>ORDER1236</v>
      </c>
      <c r="B766" s="13" t="str">
        <f>VLOOKUP(A766,WN!$A$2:$C$2001,3,false)</f>
        <v>CUST6327</v>
      </c>
      <c r="C766" s="14">
        <f>VLOOKUP(A766,WN!$A$2:$F$2001,2,false)</f>
        <v>45407</v>
      </c>
      <c r="D766" s="13">
        <f>SUMIFS(WN!$F$2:$F$2001,WN!$A$2:$A$2001,A766)</f>
        <v>52.5</v>
      </c>
      <c r="E766" s="13">
        <f t="shared" si="1"/>
        <v>51</v>
      </c>
      <c r="F766" s="13" t="str">
        <f>VLOOKUP(B766,'Overall Analysis'!$A$3:$I$160,9,false)</f>
        <v>Basic Customer</v>
      </c>
      <c r="G766" s="13"/>
      <c r="H766" s="13"/>
      <c r="I766" s="13"/>
      <c r="J766" s="13"/>
      <c r="K766" s="13"/>
      <c r="L766" s="13"/>
      <c r="M766" s="13"/>
      <c r="N766" s="13"/>
      <c r="O766" s="13"/>
      <c r="P766" s="13"/>
      <c r="Q766" s="13"/>
      <c r="R766" s="13"/>
      <c r="S766" s="13"/>
      <c r="T766" s="13"/>
      <c r="U766" s="13"/>
      <c r="V766" s="13"/>
      <c r="W766" s="13"/>
      <c r="X766" s="13"/>
      <c r="Y766" s="13"/>
      <c r="Z766" s="13"/>
    </row>
    <row r="767">
      <c r="A767" s="13" t="str">
        <f>IFERROR(__xludf.DUMMYFUNCTION("""COMPUTED_VALUE"""),"ORDER1235")</f>
        <v>ORDER1235</v>
      </c>
      <c r="B767" s="13" t="str">
        <f>VLOOKUP(A767,WN!$A$2:$C$2001,3,false)</f>
        <v>CUST3153</v>
      </c>
      <c r="C767" s="14">
        <f>VLOOKUP(A767,WN!$A$2:$F$2001,2,false)</f>
        <v>45407</v>
      </c>
      <c r="D767" s="13">
        <f>SUMIFS(WN!$F$2:$F$2001,WN!$A$2:$A$2001,A767)</f>
        <v>185</v>
      </c>
      <c r="E767" s="13">
        <f t="shared" si="1"/>
        <v>51</v>
      </c>
      <c r="F767" s="13" t="str">
        <f>VLOOKUP(B767,'Overall Analysis'!$A$3:$I$160,9,false)</f>
        <v>Basic Customer</v>
      </c>
      <c r="G767" s="13"/>
      <c r="H767" s="13"/>
      <c r="I767" s="13"/>
      <c r="J767" s="13"/>
      <c r="K767" s="13"/>
      <c r="L767" s="13"/>
      <c r="M767" s="13"/>
      <c r="N767" s="13"/>
      <c r="O767" s="13"/>
      <c r="P767" s="13"/>
      <c r="Q767" s="13"/>
      <c r="R767" s="13"/>
      <c r="S767" s="13"/>
      <c r="T767" s="13"/>
      <c r="U767" s="13"/>
      <c r="V767" s="13"/>
      <c r="W767" s="13"/>
      <c r="X767" s="13"/>
      <c r="Y767" s="13"/>
      <c r="Z767" s="13"/>
    </row>
    <row r="768">
      <c r="A768" s="13" t="str">
        <f>IFERROR(__xludf.DUMMYFUNCTION("""COMPUTED_VALUE"""),"ORDER1234")</f>
        <v>ORDER1234</v>
      </c>
      <c r="B768" s="13" t="str">
        <f>VLOOKUP(A768,WN!$A$2:$C$2001,3,false)</f>
        <v>CUST8105</v>
      </c>
      <c r="C768" s="14">
        <f>VLOOKUP(A768,WN!$A$2:$F$2001,2,false)</f>
        <v>45407</v>
      </c>
      <c r="D768" s="13">
        <f>SUMIFS(WN!$F$2:$F$2001,WN!$A$2:$A$2001,A768)</f>
        <v>172.5</v>
      </c>
      <c r="E768" s="13">
        <f t="shared" si="1"/>
        <v>51</v>
      </c>
      <c r="F768" s="13" t="str">
        <f>VLOOKUP(B768,'Overall Analysis'!$A$3:$I$160,9,false)</f>
        <v>Basic Customer</v>
      </c>
      <c r="G768" s="13"/>
      <c r="H768" s="13"/>
      <c r="I768" s="13"/>
      <c r="J768" s="13"/>
      <c r="K768" s="13"/>
      <c r="L768" s="13"/>
      <c r="M768" s="13"/>
      <c r="N768" s="13"/>
      <c r="O768" s="13"/>
      <c r="P768" s="13"/>
      <c r="Q768" s="13"/>
      <c r="R768" s="13"/>
      <c r="S768" s="13"/>
      <c r="T768" s="13"/>
      <c r="U768" s="13"/>
      <c r="V768" s="13"/>
      <c r="W768" s="13"/>
      <c r="X768" s="13"/>
      <c r="Y768" s="13"/>
      <c r="Z768" s="13"/>
    </row>
    <row r="769">
      <c r="A769" s="13" t="str">
        <f>IFERROR(__xludf.DUMMYFUNCTION("""COMPUTED_VALUE"""),"ORDER1233")</f>
        <v>ORDER1233</v>
      </c>
      <c r="B769" s="13" t="str">
        <f>VLOOKUP(A769,WN!$A$2:$C$2001,3,false)</f>
        <v>CUST3521</v>
      </c>
      <c r="C769" s="14">
        <f>VLOOKUP(A769,WN!$A$2:$F$2001,2,false)</f>
        <v>45407</v>
      </c>
      <c r="D769" s="13">
        <f>SUMIFS(WN!$F$2:$F$2001,WN!$A$2:$A$2001,A769)</f>
        <v>105</v>
      </c>
      <c r="E769" s="13">
        <f t="shared" si="1"/>
        <v>51</v>
      </c>
      <c r="F769" s="13" t="str">
        <f>VLOOKUP(B769,'Overall Analysis'!$A$3:$I$160,9,false)</f>
        <v>Basic Customer</v>
      </c>
      <c r="G769" s="13"/>
      <c r="H769" s="13"/>
      <c r="I769" s="13"/>
      <c r="J769" s="13"/>
      <c r="K769" s="13"/>
      <c r="L769" s="13"/>
      <c r="M769" s="13"/>
      <c r="N769" s="13"/>
      <c r="O769" s="13"/>
      <c r="P769" s="13"/>
      <c r="Q769" s="13"/>
      <c r="R769" s="13"/>
      <c r="S769" s="13"/>
      <c r="T769" s="13"/>
      <c r="U769" s="13"/>
      <c r="V769" s="13"/>
      <c r="W769" s="13"/>
      <c r="X769" s="13"/>
      <c r="Y769" s="13"/>
      <c r="Z769" s="13"/>
    </row>
    <row r="770">
      <c r="A770" s="13" t="str">
        <f>IFERROR(__xludf.DUMMYFUNCTION("""COMPUTED_VALUE"""),"ORDER1232")</f>
        <v>ORDER1232</v>
      </c>
      <c r="B770" s="13" t="str">
        <f>VLOOKUP(A770,WN!$A$2:$C$2001,3,false)</f>
        <v>CUST4022</v>
      </c>
      <c r="C770" s="14">
        <f>VLOOKUP(A770,WN!$A$2:$F$2001,2,false)</f>
        <v>45407</v>
      </c>
      <c r="D770" s="13">
        <f>SUMIFS(WN!$F$2:$F$2001,WN!$A$2:$A$2001,A770)</f>
        <v>70</v>
      </c>
      <c r="E770" s="13">
        <f t="shared" si="1"/>
        <v>51</v>
      </c>
      <c r="F770" s="13" t="str">
        <f>VLOOKUP(B770,'Overall Analysis'!$A$3:$I$160,9,false)</f>
        <v>Basic Customer</v>
      </c>
      <c r="G770" s="13"/>
      <c r="H770" s="13"/>
      <c r="I770" s="13"/>
      <c r="J770" s="13"/>
      <c r="K770" s="13"/>
      <c r="L770" s="13"/>
      <c r="M770" s="13"/>
      <c r="N770" s="13"/>
      <c r="O770" s="13"/>
      <c r="P770" s="13"/>
      <c r="Q770" s="13"/>
      <c r="R770" s="13"/>
      <c r="S770" s="13"/>
      <c r="T770" s="13"/>
      <c r="U770" s="13"/>
      <c r="V770" s="13"/>
      <c r="W770" s="13"/>
      <c r="X770" s="13"/>
      <c r="Y770" s="13"/>
      <c r="Z770" s="13"/>
    </row>
    <row r="771">
      <c r="A771" s="13" t="str">
        <f>IFERROR(__xludf.DUMMYFUNCTION("""COMPUTED_VALUE"""),"ORDER1231")</f>
        <v>ORDER1231</v>
      </c>
      <c r="B771" s="13" t="str">
        <f>VLOOKUP(A771,WN!$A$2:$C$2001,3,false)</f>
        <v>CUST5349</v>
      </c>
      <c r="C771" s="14">
        <f>VLOOKUP(A771,WN!$A$2:$F$2001,2,false)</f>
        <v>45407</v>
      </c>
      <c r="D771" s="13">
        <f>SUMIFS(WN!$F$2:$F$2001,WN!$A$2:$A$2001,A771)</f>
        <v>140</v>
      </c>
      <c r="E771" s="13">
        <f t="shared" si="1"/>
        <v>51</v>
      </c>
      <c r="F771" s="13" t="str">
        <f>VLOOKUP(B771,'Overall Analysis'!$A$3:$I$160,9,false)</f>
        <v>Basic Customer</v>
      </c>
      <c r="G771" s="13"/>
      <c r="H771" s="13"/>
      <c r="I771" s="13"/>
      <c r="J771" s="13"/>
      <c r="K771" s="13"/>
      <c r="L771" s="13"/>
      <c r="M771" s="13"/>
      <c r="N771" s="13"/>
      <c r="O771" s="13"/>
      <c r="P771" s="13"/>
      <c r="Q771" s="13"/>
      <c r="R771" s="13"/>
      <c r="S771" s="13"/>
      <c r="T771" s="13"/>
      <c r="U771" s="13"/>
      <c r="V771" s="13"/>
      <c r="W771" s="13"/>
      <c r="X771" s="13"/>
      <c r="Y771" s="13"/>
      <c r="Z771" s="13"/>
    </row>
    <row r="772">
      <c r="A772" s="13" t="str">
        <f>IFERROR(__xludf.DUMMYFUNCTION("""COMPUTED_VALUE"""),"ORDER1230")</f>
        <v>ORDER1230</v>
      </c>
      <c r="B772" s="13" t="str">
        <f>VLOOKUP(A772,WN!$A$2:$C$2001,3,false)</f>
        <v>CUST4759</v>
      </c>
      <c r="C772" s="14">
        <f>VLOOKUP(A772,WN!$A$2:$F$2001,2,false)</f>
        <v>45407</v>
      </c>
      <c r="D772" s="13">
        <f>SUMIFS(WN!$F$2:$F$2001,WN!$A$2:$A$2001,A772)</f>
        <v>140</v>
      </c>
      <c r="E772" s="13">
        <f t="shared" si="1"/>
        <v>51</v>
      </c>
      <c r="F772" s="13" t="str">
        <f>VLOOKUP(B772,'Overall Analysis'!$A$3:$I$160,9,false)</f>
        <v>Platinum Customer</v>
      </c>
      <c r="G772" s="13"/>
      <c r="H772" s="13"/>
      <c r="I772" s="13"/>
      <c r="J772" s="13"/>
      <c r="K772" s="13"/>
      <c r="L772" s="13"/>
      <c r="M772" s="13"/>
      <c r="N772" s="13"/>
      <c r="O772" s="13"/>
      <c r="P772" s="13"/>
      <c r="Q772" s="13"/>
      <c r="R772" s="13"/>
      <c r="S772" s="13"/>
      <c r="T772" s="13"/>
      <c r="U772" s="13"/>
      <c r="V772" s="13"/>
      <c r="W772" s="13"/>
      <c r="X772" s="13"/>
      <c r="Y772" s="13"/>
      <c r="Z772" s="13"/>
    </row>
    <row r="773">
      <c r="A773" s="13" t="str">
        <f>IFERROR(__xludf.DUMMYFUNCTION("""COMPUTED_VALUE"""),"ORDER1229")</f>
        <v>ORDER1229</v>
      </c>
      <c r="B773" s="13" t="str">
        <f>VLOOKUP(A773,WN!$A$2:$C$2001,3,false)</f>
        <v>CUST3384</v>
      </c>
      <c r="C773" s="14">
        <f>VLOOKUP(A773,WN!$A$2:$F$2001,2,false)</f>
        <v>45407</v>
      </c>
      <c r="D773" s="13">
        <f>SUMIFS(WN!$F$2:$F$2001,WN!$A$2:$A$2001,A773)</f>
        <v>70</v>
      </c>
      <c r="E773" s="13">
        <f t="shared" si="1"/>
        <v>51</v>
      </c>
      <c r="F773" s="13" t="str">
        <f>VLOOKUP(B773,'Overall Analysis'!$A$3:$I$160,9,false)</f>
        <v>Basic Customer</v>
      </c>
      <c r="G773" s="13"/>
      <c r="H773" s="13"/>
      <c r="I773" s="13"/>
      <c r="J773" s="13"/>
      <c r="K773" s="13"/>
      <c r="L773" s="13"/>
      <c r="M773" s="13"/>
      <c r="N773" s="13"/>
      <c r="O773" s="13"/>
      <c r="P773" s="13"/>
      <c r="Q773" s="13"/>
      <c r="R773" s="13"/>
      <c r="S773" s="13"/>
      <c r="T773" s="13"/>
      <c r="U773" s="13"/>
      <c r="V773" s="13"/>
      <c r="W773" s="13"/>
      <c r="X773" s="13"/>
      <c r="Y773" s="13"/>
      <c r="Z773" s="13"/>
    </row>
    <row r="774">
      <c r="A774" s="13" t="str">
        <f>IFERROR(__xludf.DUMMYFUNCTION("""COMPUTED_VALUE"""),"ORDER1228")</f>
        <v>ORDER1228</v>
      </c>
      <c r="B774" s="13" t="str">
        <f>VLOOKUP(A774,WN!$A$2:$C$2001,3,false)</f>
        <v>CUST2658</v>
      </c>
      <c r="C774" s="14">
        <f>VLOOKUP(A774,WN!$A$2:$F$2001,2,false)</f>
        <v>45407</v>
      </c>
      <c r="D774" s="13">
        <f>SUMIFS(WN!$F$2:$F$2001,WN!$A$2:$A$2001,A774)</f>
        <v>325</v>
      </c>
      <c r="E774" s="13">
        <f t="shared" si="1"/>
        <v>51</v>
      </c>
      <c r="F774" s="13" t="str">
        <f>VLOOKUP(B774,'Overall Analysis'!$A$3:$I$160,9,false)</f>
        <v>Basic Customer</v>
      </c>
      <c r="G774" s="13"/>
      <c r="H774" s="13"/>
      <c r="I774" s="13"/>
      <c r="J774" s="13"/>
      <c r="K774" s="13"/>
      <c r="L774" s="13"/>
      <c r="M774" s="13"/>
      <c r="N774" s="13"/>
      <c r="O774" s="13"/>
      <c r="P774" s="13"/>
      <c r="Q774" s="13"/>
      <c r="R774" s="13"/>
      <c r="S774" s="13"/>
      <c r="T774" s="13"/>
      <c r="U774" s="13"/>
      <c r="V774" s="13"/>
      <c r="W774" s="13"/>
      <c r="X774" s="13"/>
      <c r="Y774" s="13"/>
      <c r="Z774" s="13"/>
    </row>
    <row r="775">
      <c r="A775" s="13" t="str">
        <f>IFERROR(__xludf.DUMMYFUNCTION("""COMPUTED_VALUE"""),"ORDER1227")</f>
        <v>ORDER1227</v>
      </c>
      <c r="B775" s="13" t="str">
        <f>VLOOKUP(A775,WN!$A$2:$C$2001,3,false)</f>
        <v>CUST4675</v>
      </c>
      <c r="C775" s="14">
        <f>VLOOKUP(A775,WN!$A$2:$F$2001,2,false)</f>
        <v>45407</v>
      </c>
      <c r="D775" s="13">
        <f>SUMIFS(WN!$F$2:$F$2001,WN!$A$2:$A$2001,A775)</f>
        <v>40</v>
      </c>
      <c r="E775" s="13">
        <f t="shared" si="1"/>
        <v>51</v>
      </c>
      <c r="F775" s="13" t="str">
        <f>VLOOKUP(B775,'Overall Analysis'!$A$3:$I$160,9,false)</f>
        <v>Basic Customer</v>
      </c>
      <c r="G775" s="13"/>
      <c r="H775" s="13"/>
      <c r="I775" s="13"/>
      <c r="J775" s="13"/>
      <c r="K775" s="13"/>
      <c r="L775" s="13"/>
      <c r="M775" s="13"/>
      <c r="N775" s="13"/>
      <c r="O775" s="13"/>
      <c r="P775" s="13"/>
      <c r="Q775" s="13"/>
      <c r="R775" s="13"/>
      <c r="S775" s="13"/>
      <c r="T775" s="13"/>
      <c r="U775" s="13"/>
      <c r="V775" s="13"/>
      <c r="W775" s="13"/>
      <c r="X775" s="13"/>
      <c r="Y775" s="13"/>
      <c r="Z775" s="13"/>
    </row>
    <row r="776">
      <c r="A776" s="13" t="str">
        <f>IFERROR(__xludf.DUMMYFUNCTION("""COMPUTED_VALUE"""),"ORDER1226")</f>
        <v>ORDER1226</v>
      </c>
      <c r="B776" s="13" t="str">
        <f>VLOOKUP(A776,WN!$A$2:$C$2001,3,false)</f>
        <v>CUST8552</v>
      </c>
      <c r="C776" s="14">
        <f>VLOOKUP(A776,WN!$A$2:$F$2001,2,false)</f>
        <v>45407</v>
      </c>
      <c r="D776" s="13">
        <f>SUMIFS(WN!$F$2:$F$2001,WN!$A$2:$A$2001,A776)</f>
        <v>52.5</v>
      </c>
      <c r="E776" s="13">
        <f t="shared" si="1"/>
        <v>51</v>
      </c>
      <c r="F776" s="13" t="str">
        <f>VLOOKUP(B776,'Overall Analysis'!$A$3:$I$160,9,false)</f>
        <v>Basic Customer</v>
      </c>
      <c r="G776" s="13"/>
      <c r="H776" s="13"/>
      <c r="I776" s="13"/>
      <c r="J776" s="13"/>
      <c r="K776" s="13"/>
      <c r="L776" s="13"/>
      <c r="M776" s="13"/>
      <c r="N776" s="13"/>
      <c r="O776" s="13"/>
      <c r="P776" s="13"/>
      <c r="Q776" s="13"/>
      <c r="R776" s="13"/>
      <c r="S776" s="13"/>
      <c r="T776" s="13"/>
      <c r="U776" s="13"/>
      <c r="V776" s="13"/>
      <c r="W776" s="13"/>
      <c r="X776" s="13"/>
      <c r="Y776" s="13"/>
      <c r="Z776" s="13"/>
    </row>
    <row r="777">
      <c r="A777" s="13" t="str">
        <f>IFERROR(__xludf.DUMMYFUNCTION("""COMPUTED_VALUE"""),"ORDER1225")</f>
        <v>ORDER1225</v>
      </c>
      <c r="B777" s="13" t="str">
        <f>VLOOKUP(A777,WN!$A$2:$C$2001,3,false)</f>
        <v>CUST8484</v>
      </c>
      <c r="C777" s="14">
        <f>VLOOKUP(A777,WN!$A$2:$F$2001,2,false)</f>
        <v>45407</v>
      </c>
      <c r="D777" s="13">
        <f>SUMIFS(WN!$F$2:$F$2001,WN!$A$2:$A$2001,A777)</f>
        <v>185</v>
      </c>
      <c r="E777" s="13">
        <f t="shared" si="1"/>
        <v>51</v>
      </c>
      <c r="F777" s="13" t="str">
        <f>VLOOKUP(B777,'Overall Analysis'!$A$3:$I$160,9,false)</f>
        <v>Basic Customer</v>
      </c>
      <c r="G777" s="13"/>
      <c r="H777" s="13"/>
      <c r="I777" s="13"/>
      <c r="J777" s="13"/>
      <c r="K777" s="13"/>
      <c r="L777" s="13"/>
      <c r="M777" s="13"/>
      <c r="N777" s="13"/>
      <c r="O777" s="13"/>
      <c r="P777" s="13"/>
      <c r="Q777" s="13"/>
      <c r="R777" s="13"/>
      <c r="S777" s="13"/>
      <c r="T777" s="13"/>
      <c r="U777" s="13"/>
      <c r="V777" s="13"/>
      <c r="W777" s="13"/>
      <c r="X777" s="13"/>
      <c r="Y777" s="13"/>
      <c r="Z777" s="13"/>
    </row>
    <row r="778">
      <c r="A778" s="13" t="str">
        <f>IFERROR(__xludf.DUMMYFUNCTION("""COMPUTED_VALUE"""),"ORDER1224")</f>
        <v>ORDER1224</v>
      </c>
      <c r="B778" s="13" t="str">
        <f>VLOOKUP(A778,WN!$A$2:$C$2001,3,false)</f>
        <v>CUST2188</v>
      </c>
      <c r="C778" s="14">
        <f>VLOOKUP(A778,WN!$A$2:$F$2001,2,false)</f>
        <v>45407</v>
      </c>
      <c r="D778" s="13">
        <f>SUMIFS(WN!$F$2:$F$2001,WN!$A$2:$A$2001,A778)</f>
        <v>97.5</v>
      </c>
      <c r="E778" s="13">
        <f t="shared" si="1"/>
        <v>51</v>
      </c>
      <c r="F778" s="13" t="str">
        <f>VLOOKUP(B778,'Overall Analysis'!$A$3:$I$160,9,false)</f>
        <v>Platinum Customer</v>
      </c>
      <c r="G778" s="13"/>
      <c r="H778" s="13"/>
      <c r="I778" s="13"/>
      <c r="J778" s="13"/>
      <c r="K778" s="13"/>
      <c r="L778" s="13"/>
      <c r="M778" s="13"/>
      <c r="N778" s="13"/>
      <c r="O778" s="13"/>
      <c r="P778" s="13"/>
      <c r="Q778" s="13"/>
      <c r="R778" s="13"/>
      <c r="S778" s="13"/>
      <c r="T778" s="13"/>
      <c r="U778" s="13"/>
      <c r="V778" s="13"/>
      <c r="W778" s="13"/>
      <c r="X778" s="13"/>
      <c r="Y778" s="13"/>
      <c r="Z778" s="13"/>
    </row>
    <row r="779">
      <c r="A779" s="13" t="str">
        <f>IFERROR(__xludf.DUMMYFUNCTION("""COMPUTED_VALUE"""),"ORDER1223")</f>
        <v>ORDER1223</v>
      </c>
      <c r="B779" s="13" t="str">
        <f>VLOOKUP(A779,WN!$A$2:$C$2001,3,false)</f>
        <v>CUST8814</v>
      </c>
      <c r="C779" s="14">
        <f>VLOOKUP(A779,WN!$A$2:$F$2001,2,false)</f>
        <v>45407</v>
      </c>
      <c r="D779" s="13">
        <f>SUMIFS(WN!$F$2:$F$2001,WN!$A$2:$A$2001,A779)</f>
        <v>105</v>
      </c>
      <c r="E779" s="13">
        <f t="shared" si="1"/>
        <v>51</v>
      </c>
      <c r="F779" s="13" t="str">
        <f>VLOOKUP(B779,'Overall Analysis'!$A$3:$I$160,9,false)</f>
        <v>Platinum Customer</v>
      </c>
      <c r="G779" s="13"/>
      <c r="H779" s="13"/>
      <c r="I779" s="13"/>
      <c r="J779" s="13"/>
      <c r="K779" s="13"/>
      <c r="L779" s="13"/>
      <c r="M779" s="13"/>
      <c r="N779" s="13"/>
      <c r="O779" s="13"/>
      <c r="P779" s="13"/>
      <c r="Q779" s="13"/>
      <c r="R779" s="13"/>
      <c r="S779" s="13"/>
      <c r="T779" s="13"/>
      <c r="U779" s="13"/>
      <c r="V779" s="13"/>
      <c r="W779" s="13"/>
      <c r="X779" s="13"/>
      <c r="Y779" s="13"/>
      <c r="Z779" s="13"/>
    </row>
    <row r="780">
      <c r="A780" s="13" t="str">
        <f>IFERROR(__xludf.DUMMYFUNCTION("""COMPUTED_VALUE"""),"ORDER1222")</f>
        <v>ORDER1222</v>
      </c>
      <c r="B780" s="13" t="str">
        <f>VLOOKUP(A780,WN!$A$2:$C$2001,3,false)</f>
        <v>CUST8909</v>
      </c>
      <c r="C780" s="14">
        <f>VLOOKUP(A780,WN!$A$2:$F$2001,2,false)</f>
        <v>45407</v>
      </c>
      <c r="D780" s="13">
        <f>SUMIFS(WN!$F$2:$F$2001,WN!$A$2:$A$2001,A780)</f>
        <v>120</v>
      </c>
      <c r="E780" s="13">
        <f t="shared" si="1"/>
        <v>51</v>
      </c>
      <c r="F780" s="13" t="str">
        <f>VLOOKUP(B780,'Overall Analysis'!$A$3:$I$160,9,false)</f>
        <v>Basic Customer</v>
      </c>
      <c r="G780" s="13"/>
      <c r="H780" s="13"/>
      <c r="I780" s="13"/>
      <c r="J780" s="13"/>
      <c r="K780" s="13"/>
      <c r="L780" s="13"/>
      <c r="M780" s="13"/>
      <c r="N780" s="13"/>
      <c r="O780" s="13"/>
      <c r="P780" s="13"/>
      <c r="Q780" s="13"/>
      <c r="R780" s="13"/>
      <c r="S780" s="13"/>
      <c r="T780" s="13"/>
      <c r="U780" s="13"/>
      <c r="V780" s="13"/>
      <c r="W780" s="13"/>
      <c r="X780" s="13"/>
      <c r="Y780" s="13"/>
      <c r="Z780" s="13"/>
    </row>
    <row r="781">
      <c r="A781" s="13" t="str">
        <f>IFERROR(__xludf.DUMMYFUNCTION("""COMPUTED_VALUE"""),"ORDER1221")</f>
        <v>ORDER1221</v>
      </c>
      <c r="B781" s="13" t="str">
        <f>VLOOKUP(A781,WN!$A$2:$C$2001,3,false)</f>
        <v>CUST1960</v>
      </c>
      <c r="C781" s="14">
        <f>VLOOKUP(A781,WN!$A$2:$F$2001,2,false)</f>
        <v>45407</v>
      </c>
      <c r="D781" s="13">
        <f>SUMIFS(WN!$F$2:$F$2001,WN!$A$2:$A$2001,A781)</f>
        <v>140</v>
      </c>
      <c r="E781" s="13">
        <f t="shared" si="1"/>
        <v>51</v>
      </c>
      <c r="F781" s="13" t="str">
        <f>VLOOKUP(B781,'Overall Analysis'!$A$3:$I$160,9,false)</f>
        <v>Basic Customer</v>
      </c>
      <c r="G781" s="13"/>
      <c r="H781" s="13"/>
      <c r="I781" s="13"/>
      <c r="J781" s="13"/>
      <c r="K781" s="13"/>
      <c r="L781" s="13"/>
      <c r="M781" s="13"/>
      <c r="N781" s="13"/>
      <c r="O781" s="13"/>
      <c r="P781" s="13"/>
      <c r="Q781" s="13"/>
      <c r="R781" s="13"/>
      <c r="S781" s="13"/>
      <c r="T781" s="13"/>
      <c r="U781" s="13"/>
      <c r="V781" s="13"/>
      <c r="W781" s="13"/>
      <c r="X781" s="13"/>
      <c r="Y781" s="13"/>
      <c r="Z781" s="13"/>
    </row>
    <row r="782">
      <c r="A782" s="13" t="str">
        <f>IFERROR(__xludf.DUMMYFUNCTION("""COMPUTED_VALUE"""),"ORDER1220")</f>
        <v>ORDER1220</v>
      </c>
      <c r="B782" s="13" t="str">
        <f>VLOOKUP(A782,WN!$A$2:$C$2001,3,false)</f>
        <v>CUST8105</v>
      </c>
      <c r="C782" s="14">
        <f>VLOOKUP(A782,WN!$A$2:$F$2001,2,false)</f>
        <v>45407</v>
      </c>
      <c r="D782" s="13">
        <f>SUMIFS(WN!$F$2:$F$2001,WN!$A$2:$A$2001,A782)</f>
        <v>140</v>
      </c>
      <c r="E782" s="13">
        <f t="shared" si="1"/>
        <v>51</v>
      </c>
      <c r="F782" s="13" t="str">
        <f>VLOOKUP(B782,'Overall Analysis'!$A$3:$I$160,9,false)</f>
        <v>Basic Customer</v>
      </c>
      <c r="G782" s="13"/>
      <c r="H782" s="13"/>
      <c r="I782" s="13"/>
      <c r="J782" s="13"/>
      <c r="K782" s="13"/>
      <c r="L782" s="13"/>
      <c r="M782" s="13"/>
      <c r="N782" s="13"/>
      <c r="O782" s="13"/>
      <c r="P782" s="13"/>
      <c r="Q782" s="13"/>
      <c r="R782" s="13"/>
      <c r="S782" s="13"/>
      <c r="T782" s="13"/>
      <c r="U782" s="13"/>
      <c r="V782" s="13"/>
      <c r="W782" s="13"/>
      <c r="X782" s="13"/>
      <c r="Y782" s="13"/>
      <c r="Z782" s="13"/>
    </row>
    <row r="783">
      <c r="A783" s="13" t="str">
        <f>IFERROR(__xludf.DUMMYFUNCTION("""COMPUTED_VALUE"""),"ORDER1219")</f>
        <v>ORDER1219</v>
      </c>
      <c r="B783" s="13" t="str">
        <f>VLOOKUP(A783,WN!$A$2:$C$2001,3,false)</f>
        <v>CUST2679</v>
      </c>
      <c r="C783" s="14">
        <f>VLOOKUP(A783,WN!$A$2:$F$2001,2,false)</f>
        <v>45406</v>
      </c>
      <c r="D783" s="13">
        <f>SUMIFS(WN!$F$2:$F$2001,WN!$A$2:$A$2001,A783)</f>
        <v>70</v>
      </c>
      <c r="E783" s="13">
        <f t="shared" si="1"/>
        <v>52</v>
      </c>
      <c r="F783" s="13" t="str">
        <f>VLOOKUP(B783,'Overall Analysis'!$A$3:$I$160,9,false)</f>
        <v>Basic Customer</v>
      </c>
      <c r="G783" s="13"/>
      <c r="H783" s="13"/>
      <c r="I783" s="13"/>
      <c r="J783" s="13"/>
      <c r="K783" s="13"/>
      <c r="L783" s="13"/>
      <c r="M783" s="13"/>
      <c r="N783" s="13"/>
      <c r="O783" s="13"/>
      <c r="P783" s="13"/>
      <c r="Q783" s="13"/>
      <c r="R783" s="13"/>
      <c r="S783" s="13"/>
      <c r="T783" s="13"/>
      <c r="U783" s="13"/>
      <c r="V783" s="13"/>
      <c r="W783" s="13"/>
      <c r="X783" s="13"/>
      <c r="Y783" s="13"/>
      <c r="Z783" s="13"/>
    </row>
    <row r="784">
      <c r="A784" s="13" t="str">
        <f>IFERROR(__xludf.DUMMYFUNCTION("""COMPUTED_VALUE"""),"ORDER1218")</f>
        <v>ORDER1218</v>
      </c>
      <c r="B784" s="13" t="str">
        <f>VLOOKUP(A784,WN!$A$2:$C$2001,3,false)</f>
        <v>CUST7043</v>
      </c>
      <c r="C784" s="14">
        <f>VLOOKUP(A784,WN!$A$2:$F$2001,2,false)</f>
        <v>45406</v>
      </c>
      <c r="D784" s="13">
        <f>SUMIFS(WN!$F$2:$F$2001,WN!$A$2:$A$2001,A784)</f>
        <v>200</v>
      </c>
      <c r="E784" s="13">
        <f t="shared" si="1"/>
        <v>52</v>
      </c>
      <c r="F784" s="13" t="str">
        <f>VLOOKUP(B784,'Overall Analysis'!$A$3:$I$160,9,false)</f>
        <v>Basic Customer</v>
      </c>
      <c r="G784" s="13"/>
      <c r="H784" s="13"/>
      <c r="I784" s="13"/>
      <c r="J784" s="13"/>
      <c r="K784" s="13"/>
      <c r="L784" s="13"/>
      <c r="M784" s="13"/>
      <c r="N784" s="13"/>
      <c r="O784" s="13"/>
      <c r="P784" s="13"/>
      <c r="Q784" s="13"/>
      <c r="R784" s="13"/>
      <c r="S784" s="13"/>
      <c r="T784" s="13"/>
      <c r="U784" s="13"/>
      <c r="V784" s="13"/>
      <c r="W784" s="13"/>
      <c r="X784" s="13"/>
      <c r="Y784" s="13"/>
      <c r="Z784" s="13"/>
    </row>
    <row r="785">
      <c r="A785" s="13" t="str">
        <f>IFERROR(__xludf.DUMMYFUNCTION("""COMPUTED_VALUE"""),"ORDER1217")</f>
        <v>ORDER1217</v>
      </c>
      <c r="B785" s="13" t="str">
        <f>VLOOKUP(A785,WN!$A$2:$C$2001,3,false)</f>
        <v>CUST8951</v>
      </c>
      <c r="C785" s="14">
        <f>VLOOKUP(A785,WN!$A$2:$F$2001,2,false)</f>
        <v>45406</v>
      </c>
      <c r="D785" s="13">
        <f>SUMIFS(WN!$F$2:$F$2001,WN!$A$2:$A$2001,A785)</f>
        <v>65</v>
      </c>
      <c r="E785" s="13">
        <f t="shared" si="1"/>
        <v>52</v>
      </c>
      <c r="F785" s="13" t="str">
        <f>VLOOKUP(B785,'Overall Analysis'!$A$3:$I$160,9,false)</f>
        <v>Basic Customer</v>
      </c>
      <c r="G785" s="13"/>
      <c r="H785" s="13"/>
      <c r="I785" s="13"/>
      <c r="J785" s="13"/>
      <c r="K785" s="13"/>
      <c r="L785" s="13"/>
      <c r="M785" s="13"/>
      <c r="N785" s="13"/>
      <c r="O785" s="13"/>
      <c r="P785" s="13"/>
      <c r="Q785" s="13"/>
      <c r="R785" s="13"/>
      <c r="S785" s="13"/>
      <c r="T785" s="13"/>
      <c r="U785" s="13"/>
      <c r="V785" s="13"/>
      <c r="W785" s="13"/>
      <c r="X785" s="13"/>
      <c r="Y785" s="13"/>
      <c r="Z785" s="13"/>
    </row>
    <row r="786">
      <c r="A786" s="13" t="str">
        <f>IFERROR(__xludf.DUMMYFUNCTION("""COMPUTED_VALUE"""),"ORDER1216")</f>
        <v>ORDER1216</v>
      </c>
      <c r="B786" s="13" t="str">
        <f>VLOOKUP(A786,WN!$A$2:$C$2001,3,false)</f>
        <v>CUST3938</v>
      </c>
      <c r="C786" s="14">
        <f>VLOOKUP(A786,WN!$A$2:$F$2001,2,false)</f>
        <v>45406</v>
      </c>
      <c r="D786" s="13">
        <f>SUMIFS(WN!$F$2:$F$2001,WN!$A$2:$A$2001,A786)</f>
        <v>65</v>
      </c>
      <c r="E786" s="13">
        <f t="shared" si="1"/>
        <v>52</v>
      </c>
      <c r="F786" s="13" t="str">
        <f>VLOOKUP(B786,'Overall Analysis'!$A$3:$I$160,9,false)</f>
        <v>Basic Customer</v>
      </c>
      <c r="G786" s="13"/>
      <c r="H786" s="13"/>
      <c r="I786" s="13"/>
      <c r="J786" s="13"/>
      <c r="K786" s="13"/>
      <c r="L786" s="13"/>
      <c r="M786" s="13"/>
      <c r="N786" s="13"/>
      <c r="O786" s="13"/>
      <c r="P786" s="13"/>
      <c r="Q786" s="13"/>
      <c r="R786" s="13"/>
      <c r="S786" s="13"/>
      <c r="T786" s="13"/>
      <c r="U786" s="13"/>
      <c r="V786" s="13"/>
      <c r="W786" s="13"/>
      <c r="X786" s="13"/>
      <c r="Y786" s="13"/>
      <c r="Z786" s="13"/>
    </row>
    <row r="787">
      <c r="A787" s="13" t="str">
        <f>IFERROR(__xludf.DUMMYFUNCTION("""COMPUTED_VALUE"""),"ORDER1215")</f>
        <v>ORDER1215</v>
      </c>
      <c r="B787" s="13" t="str">
        <f>VLOOKUP(A787,WN!$A$2:$C$2001,3,false)</f>
        <v>CUST7862</v>
      </c>
      <c r="C787" s="14">
        <f>VLOOKUP(A787,WN!$A$2:$F$2001,2,false)</f>
        <v>45406</v>
      </c>
      <c r="D787" s="13">
        <f>SUMIFS(WN!$F$2:$F$2001,WN!$A$2:$A$2001,A787)</f>
        <v>185</v>
      </c>
      <c r="E787" s="13">
        <f t="shared" si="1"/>
        <v>52</v>
      </c>
      <c r="F787" s="13" t="str">
        <f>VLOOKUP(B787,'Overall Analysis'!$A$3:$I$160,9,false)</f>
        <v>Basic Customer</v>
      </c>
      <c r="G787" s="13"/>
      <c r="H787" s="13"/>
      <c r="I787" s="13"/>
      <c r="J787" s="13"/>
      <c r="K787" s="13"/>
      <c r="L787" s="13"/>
      <c r="M787" s="13"/>
      <c r="N787" s="13"/>
      <c r="O787" s="13"/>
      <c r="P787" s="13"/>
      <c r="Q787" s="13"/>
      <c r="R787" s="13"/>
      <c r="S787" s="13"/>
      <c r="T787" s="13"/>
      <c r="U787" s="13"/>
      <c r="V787" s="13"/>
      <c r="W787" s="13"/>
      <c r="X787" s="13"/>
      <c r="Y787" s="13"/>
      <c r="Z787" s="13"/>
    </row>
    <row r="788">
      <c r="A788" s="13" t="str">
        <f>IFERROR(__xludf.DUMMYFUNCTION("""COMPUTED_VALUE"""),"ORDER1214")</f>
        <v>ORDER1214</v>
      </c>
      <c r="B788" s="13" t="str">
        <f>VLOOKUP(A788,WN!$A$2:$C$2001,3,false)</f>
        <v>CUST5067</v>
      </c>
      <c r="C788" s="14">
        <f>VLOOKUP(A788,WN!$A$2:$F$2001,2,false)</f>
        <v>45406</v>
      </c>
      <c r="D788" s="13">
        <f>SUMIFS(WN!$F$2:$F$2001,WN!$A$2:$A$2001,A788)</f>
        <v>97.5</v>
      </c>
      <c r="E788" s="13">
        <f t="shared" si="1"/>
        <v>52</v>
      </c>
      <c r="F788" s="13" t="str">
        <f>VLOOKUP(B788,'Overall Analysis'!$A$3:$I$160,9,false)</f>
        <v>Basic Customer</v>
      </c>
      <c r="G788" s="13"/>
      <c r="H788" s="13"/>
      <c r="I788" s="13"/>
      <c r="J788" s="13"/>
      <c r="K788" s="13"/>
      <c r="L788" s="13"/>
      <c r="M788" s="13"/>
      <c r="N788" s="13"/>
      <c r="O788" s="13"/>
      <c r="P788" s="13"/>
      <c r="Q788" s="13"/>
      <c r="R788" s="13"/>
      <c r="S788" s="13"/>
      <c r="T788" s="13"/>
      <c r="U788" s="13"/>
      <c r="V788" s="13"/>
      <c r="W788" s="13"/>
      <c r="X788" s="13"/>
      <c r="Y788" s="13"/>
      <c r="Z788" s="13"/>
    </row>
    <row r="789">
      <c r="A789" s="13" t="str">
        <f>IFERROR(__xludf.DUMMYFUNCTION("""COMPUTED_VALUE"""),"ORDER1213")</f>
        <v>ORDER1213</v>
      </c>
      <c r="B789" s="13" t="str">
        <f>VLOOKUP(A789,WN!$A$2:$C$2001,3,false)</f>
        <v>CUST1803</v>
      </c>
      <c r="C789" s="14">
        <f>VLOOKUP(A789,WN!$A$2:$F$2001,2,false)</f>
        <v>45406</v>
      </c>
      <c r="D789" s="13">
        <f>SUMIFS(WN!$F$2:$F$2001,WN!$A$2:$A$2001,A789)</f>
        <v>105</v>
      </c>
      <c r="E789" s="13">
        <f t="shared" si="1"/>
        <v>52</v>
      </c>
      <c r="F789" s="13" t="str">
        <f>VLOOKUP(B789,'Overall Analysis'!$A$3:$I$160,9,false)</f>
        <v>Basic Customer</v>
      </c>
      <c r="G789" s="13"/>
      <c r="H789" s="13"/>
      <c r="I789" s="13"/>
      <c r="J789" s="13"/>
      <c r="K789" s="13"/>
      <c r="L789" s="13"/>
      <c r="M789" s="13"/>
      <c r="N789" s="13"/>
      <c r="O789" s="13"/>
      <c r="P789" s="13"/>
      <c r="Q789" s="13"/>
      <c r="R789" s="13"/>
      <c r="S789" s="13"/>
      <c r="T789" s="13"/>
      <c r="U789" s="13"/>
      <c r="V789" s="13"/>
      <c r="W789" s="13"/>
      <c r="X789" s="13"/>
      <c r="Y789" s="13"/>
      <c r="Z789" s="13"/>
    </row>
    <row r="790">
      <c r="A790" s="13" t="str">
        <f>IFERROR(__xludf.DUMMYFUNCTION("""COMPUTED_VALUE"""),"ORDER1212")</f>
        <v>ORDER1212</v>
      </c>
      <c r="B790" s="13" t="str">
        <f>VLOOKUP(A790,WN!$A$2:$C$2001,3,false)</f>
        <v>CUST8909</v>
      </c>
      <c r="C790" s="14">
        <f>VLOOKUP(A790,WN!$A$2:$F$2001,2,false)</f>
        <v>45406</v>
      </c>
      <c r="D790" s="13">
        <f>SUMIFS(WN!$F$2:$F$2001,WN!$A$2:$A$2001,A790)</f>
        <v>90</v>
      </c>
      <c r="E790" s="13">
        <f t="shared" si="1"/>
        <v>52</v>
      </c>
      <c r="F790" s="13" t="str">
        <f>VLOOKUP(B790,'Overall Analysis'!$A$3:$I$160,9,false)</f>
        <v>Basic Customer</v>
      </c>
      <c r="G790" s="13"/>
      <c r="H790" s="13"/>
      <c r="I790" s="13"/>
      <c r="J790" s="13"/>
      <c r="K790" s="13"/>
      <c r="L790" s="13"/>
      <c r="M790" s="13"/>
      <c r="N790" s="13"/>
      <c r="O790" s="13"/>
      <c r="P790" s="13"/>
      <c r="Q790" s="13"/>
      <c r="R790" s="13"/>
      <c r="S790" s="13"/>
      <c r="T790" s="13"/>
      <c r="U790" s="13"/>
      <c r="V790" s="13"/>
      <c r="W790" s="13"/>
      <c r="X790" s="13"/>
      <c r="Y790" s="13"/>
      <c r="Z790" s="13"/>
    </row>
    <row r="791">
      <c r="A791" s="13" t="str">
        <f>IFERROR(__xludf.DUMMYFUNCTION("""COMPUTED_VALUE"""),"ORDER1211")</f>
        <v>ORDER1211</v>
      </c>
      <c r="B791" s="13" t="str">
        <f>VLOOKUP(A791,WN!$A$2:$C$2001,3,false)</f>
        <v>CUST2970</v>
      </c>
      <c r="C791" s="14">
        <f>VLOOKUP(A791,WN!$A$2:$F$2001,2,false)</f>
        <v>45406</v>
      </c>
      <c r="D791" s="13">
        <f>SUMIFS(WN!$F$2:$F$2001,WN!$A$2:$A$2001,A791)</f>
        <v>140</v>
      </c>
      <c r="E791" s="13">
        <f t="shared" si="1"/>
        <v>52</v>
      </c>
      <c r="F791" s="13" t="str">
        <f>VLOOKUP(B791,'Overall Analysis'!$A$3:$I$160,9,false)</f>
        <v>Platinum Customer</v>
      </c>
      <c r="G791" s="13"/>
      <c r="H791" s="13"/>
      <c r="I791" s="13"/>
      <c r="J791" s="13"/>
      <c r="K791" s="13"/>
      <c r="L791" s="13"/>
      <c r="M791" s="13"/>
      <c r="N791" s="13"/>
      <c r="O791" s="13"/>
      <c r="P791" s="13"/>
      <c r="Q791" s="13"/>
      <c r="R791" s="13"/>
      <c r="S791" s="13"/>
      <c r="T791" s="13"/>
      <c r="U791" s="13"/>
      <c r="V791" s="13"/>
      <c r="W791" s="13"/>
      <c r="X791" s="13"/>
      <c r="Y791" s="13"/>
      <c r="Z791" s="13"/>
    </row>
    <row r="792">
      <c r="A792" s="13" t="str">
        <f>IFERROR(__xludf.DUMMYFUNCTION("""COMPUTED_VALUE"""),"ORDER1210")</f>
        <v>ORDER1210</v>
      </c>
      <c r="B792" s="13" t="str">
        <f>VLOOKUP(A792,WN!$A$2:$C$2001,3,false)</f>
        <v>CUST8105</v>
      </c>
      <c r="C792" s="14">
        <f>VLOOKUP(A792,WN!$A$2:$F$2001,2,false)</f>
        <v>45406</v>
      </c>
      <c r="D792" s="13">
        <f>SUMIFS(WN!$F$2:$F$2001,WN!$A$2:$A$2001,A792)</f>
        <v>140</v>
      </c>
      <c r="E792" s="13">
        <f t="shared" si="1"/>
        <v>52</v>
      </c>
      <c r="F792" s="13" t="str">
        <f>VLOOKUP(B792,'Overall Analysis'!$A$3:$I$160,9,false)</f>
        <v>Basic Customer</v>
      </c>
      <c r="G792" s="13"/>
      <c r="H792" s="13"/>
      <c r="I792" s="13"/>
      <c r="J792" s="13"/>
      <c r="K792" s="13"/>
      <c r="L792" s="13"/>
      <c r="M792" s="13"/>
      <c r="N792" s="13"/>
      <c r="O792" s="13"/>
      <c r="P792" s="13"/>
      <c r="Q792" s="13"/>
      <c r="R792" s="13"/>
      <c r="S792" s="13"/>
      <c r="T792" s="13"/>
      <c r="U792" s="13"/>
      <c r="V792" s="13"/>
      <c r="W792" s="13"/>
      <c r="X792" s="13"/>
      <c r="Y792" s="13"/>
      <c r="Z792" s="13"/>
    </row>
    <row r="793">
      <c r="A793" s="13" t="str">
        <f>IFERROR(__xludf.DUMMYFUNCTION("""COMPUTED_VALUE"""),"ORDER1209")</f>
        <v>ORDER1209</v>
      </c>
      <c r="B793" s="13" t="str">
        <f>VLOOKUP(A793,WN!$A$2:$C$2001,3,false)</f>
        <v>CUST9595</v>
      </c>
      <c r="C793" s="14">
        <f>VLOOKUP(A793,WN!$A$2:$F$2001,2,false)</f>
        <v>45406</v>
      </c>
      <c r="D793" s="13">
        <f>SUMIFS(WN!$F$2:$F$2001,WN!$A$2:$A$2001,A793)</f>
        <v>110</v>
      </c>
      <c r="E793" s="13">
        <f t="shared" si="1"/>
        <v>52</v>
      </c>
      <c r="F793" s="13" t="str">
        <f>VLOOKUP(B793,'Overall Analysis'!$A$3:$I$160,9,false)</f>
        <v>Basic Customer</v>
      </c>
      <c r="G793" s="13"/>
      <c r="H793" s="13"/>
      <c r="I793" s="13"/>
      <c r="J793" s="13"/>
      <c r="K793" s="13"/>
      <c r="L793" s="13"/>
      <c r="M793" s="13"/>
      <c r="N793" s="13"/>
      <c r="O793" s="13"/>
      <c r="P793" s="13"/>
      <c r="Q793" s="13"/>
      <c r="R793" s="13"/>
      <c r="S793" s="13"/>
      <c r="T793" s="13"/>
      <c r="U793" s="13"/>
      <c r="V793" s="13"/>
      <c r="W793" s="13"/>
      <c r="X793" s="13"/>
      <c r="Y793" s="13"/>
      <c r="Z793" s="13"/>
    </row>
    <row r="794">
      <c r="A794" s="13" t="str">
        <f>IFERROR(__xludf.DUMMYFUNCTION("""COMPUTED_VALUE"""),"ORDER1208")</f>
        <v>ORDER1208</v>
      </c>
      <c r="B794" s="13" t="str">
        <f>VLOOKUP(A794,WN!$A$2:$C$2001,3,false)</f>
        <v>CUST4943</v>
      </c>
      <c r="C794" s="14">
        <f>VLOOKUP(A794,WN!$A$2:$F$2001,2,false)</f>
        <v>45406</v>
      </c>
      <c r="D794" s="13">
        <f>SUMIFS(WN!$F$2:$F$2001,WN!$A$2:$A$2001,A794)</f>
        <v>275</v>
      </c>
      <c r="E794" s="13">
        <f t="shared" si="1"/>
        <v>52</v>
      </c>
      <c r="F794" s="13" t="str">
        <f>VLOOKUP(B794,'Overall Analysis'!$A$3:$I$160,9,false)</f>
        <v>Basic Customer</v>
      </c>
      <c r="G794" s="13"/>
      <c r="H794" s="13"/>
      <c r="I794" s="13"/>
      <c r="J794" s="13"/>
      <c r="K794" s="13"/>
      <c r="L794" s="13"/>
      <c r="M794" s="13"/>
      <c r="N794" s="13"/>
      <c r="O794" s="13"/>
      <c r="P794" s="13"/>
      <c r="Q794" s="13"/>
      <c r="R794" s="13"/>
      <c r="S794" s="13"/>
      <c r="T794" s="13"/>
      <c r="U794" s="13"/>
      <c r="V794" s="13"/>
      <c r="W794" s="13"/>
      <c r="X794" s="13"/>
      <c r="Y794" s="13"/>
      <c r="Z794" s="13"/>
    </row>
    <row r="795">
      <c r="A795" s="13" t="str">
        <f>IFERROR(__xludf.DUMMYFUNCTION("""COMPUTED_VALUE"""),"ORDER1207")</f>
        <v>ORDER1207</v>
      </c>
      <c r="B795" s="13" t="str">
        <f>VLOOKUP(A795,WN!$A$2:$C$2001,3,false)</f>
        <v>CUST2658</v>
      </c>
      <c r="C795" s="14">
        <f>VLOOKUP(A795,WN!$A$2:$F$2001,2,false)</f>
        <v>45406</v>
      </c>
      <c r="D795" s="13">
        <f>SUMIFS(WN!$F$2:$F$2001,WN!$A$2:$A$2001,A795)</f>
        <v>40</v>
      </c>
      <c r="E795" s="13">
        <f t="shared" si="1"/>
        <v>52</v>
      </c>
      <c r="F795" s="13" t="str">
        <f>VLOOKUP(B795,'Overall Analysis'!$A$3:$I$160,9,false)</f>
        <v>Basic Customer</v>
      </c>
      <c r="G795" s="13"/>
      <c r="H795" s="13"/>
      <c r="I795" s="13"/>
      <c r="J795" s="13"/>
      <c r="K795" s="13"/>
      <c r="L795" s="13"/>
      <c r="M795" s="13"/>
      <c r="N795" s="13"/>
      <c r="O795" s="13"/>
      <c r="P795" s="13"/>
      <c r="Q795" s="13"/>
      <c r="R795" s="13"/>
      <c r="S795" s="13"/>
      <c r="T795" s="13"/>
      <c r="U795" s="13"/>
      <c r="V795" s="13"/>
      <c r="W795" s="13"/>
      <c r="X795" s="13"/>
      <c r="Y795" s="13"/>
      <c r="Z795" s="13"/>
    </row>
    <row r="796">
      <c r="A796" s="13" t="str">
        <f>IFERROR(__xludf.DUMMYFUNCTION("""COMPUTED_VALUE"""),"ORDER1206")</f>
        <v>ORDER1206</v>
      </c>
      <c r="B796" s="13" t="str">
        <f>VLOOKUP(A796,WN!$A$2:$C$2001,3,false)</f>
        <v>CUST9582</v>
      </c>
      <c r="C796" s="14">
        <f>VLOOKUP(A796,WN!$A$2:$F$2001,2,false)</f>
        <v>45406</v>
      </c>
      <c r="D796" s="13">
        <f>SUMIFS(WN!$F$2:$F$2001,WN!$A$2:$A$2001,A796)</f>
        <v>65</v>
      </c>
      <c r="E796" s="13">
        <f t="shared" si="1"/>
        <v>52</v>
      </c>
      <c r="F796" s="13" t="str">
        <f>VLOOKUP(B796,'Overall Analysis'!$A$3:$I$160,9,false)</f>
        <v>Basic Customer</v>
      </c>
      <c r="G796" s="13"/>
      <c r="H796" s="13"/>
      <c r="I796" s="13"/>
      <c r="J796" s="13"/>
      <c r="K796" s="13"/>
      <c r="L796" s="13"/>
      <c r="M796" s="13"/>
      <c r="N796" s="13"/>
      <c r="O796" s="13"/>
      <c r="P796" s="13"/>
      <c r="Q796" s="13"/>
      <c r="R796" s="13"/>
      <c r="S796" s="13"/>
      <c r="T796" s="13"/>
      <c r="U796" s="13"/>
      <c r="V796" s="13"/>
      <c r="W796" s="13"/>
      <c r="X796" s="13"/>
      <c r="Y796" s="13"/>
      <c r="Z796" s="13"/>
    </row>
    <row r="797">
      <c r="A797" s="13" t="str">
        <f>IFERROR(__xludf.DUMMYFUNCTION("""COMPUTED_VALUE"""),"ORDER1205")</f>
        <v>ORDER1205</v>
      </c>
      <c r="B797" s="13" t="str">
        <f>VLOOKUP(A797,WN!$A$2:$C$2001,3,false)</f>
        <v>CUST9317</v>
      </c>
      <c r="C797" s="14">
        <f>VLOOKUP(A797,WN!$A$2:$F$2001,2,false)</f>
        <v>45406</v>
      </c>
      <c r="D797" s="13">
        <f>SUMIFS(WN!$F$2:$F$2001,WN!$A$2:$A$2001,A797)</f>
        <v>185</v>
      </c>
      <c r="E797" s="13">
        <f t="shared" si="1"/>
        <v>52</v>
      </c>
      <c r="F797" s="13" t="str">
        <f>VLOOKUP(B797,'Overall Analysis'!$A$3:$I$160,9,false)</f>
        <v>Basic Customer</v>
      </c>
      <c r="G797" s="13"/>
      <c r="H797" s="13"/>
      <c r="I797" s="13"/>
      <c r="J797" s="13"/>
      <c r="K797" s="13"/>
      <c r="L797" s="13"/>
      <c r="M797" s="13"/>
      <c r="N797" s="13"/>
      <c r="O797" s="13"/>
      <c r="P797" s="13"/>
      <c r="Q797" s="13"/>
      <c r="R797" s="13"/>
      <c r="S797" s="13"/>
      <c r="T797" s="13"/>
      <c r="U797" s="13"/>
      <c r="V797" s="13"/>
      <c r="W797" s="13"/>
      <c r="X797" s="13"/>
      <c r="Y797" s="13"/>
      <c r="Z797" s="13"/>
    </row>
    <row r="798">
      <c r="A798" s="13" t="str">
        <f>IFERROR(__xludf.DUMMYFUNCTION("""COMPUTED_VALUE"""),"ORDER1204")</f>
        <v>ORDER1204</v>
      </c>
      <c r="B798" s="13" t="str">
        <f>VLOOKUP(A798,WN!$A$2:$C$2001,3,false)</f>
        <v>CUST8532</v>
      </c>
      <c r="C798" s="14">
        <f>VLOOKUP(A798,WN!$A$2:$F$2001,2,false)</f>
        <v>45406</v>
      </c>
      <c r="D798" s="13">
        <f>SUMIFS(WN!$F$2:$F$2001,WN!$A$2:$A$2001,A798)</f>
        <v>97.5</v>
      </c>
      <c r="E798" s="13">
        <f t="shared" si="1"/>
        <v>52</v>
      </c>
      <c r="F798" s="13" t="str">
        <f>VLOOKUP(B798,'Overall Analysis'!$A$3:$I$160,9,false)</f>
        <v>Basic Customer</v>
      </c>
      <c r="G798" s="13"/>
      <c r="H798" s="13"/>
      <c r="I798" s="13"/>
      <c r="J798" s="13"/>
      <c r="K798" s="13"/>
      <c r="L798" s="13"/>
      <c r="M798" s="13"/>
      <c r="N798" s="13"/>
      <c r="O798" s="13"/>
      <c r="P798" s="13"/>
      <c r="Q798" s="13"/>
      <c r="R798" s="13"/>
      <c r="S798" s="13"/>
      <c r="T798" s="13"/>
      <c r="U798" s="13"/>
      <c r="V798" s="13"/>
      <c r="W798" s="13"/>
      <c r="X798" s="13"/>
      <c r="Y798" s="13"/>
      <c r="Z798" s="13"/>
    </row>
    <row r="799">
      <c r="A799" s="13" t="str">
        <f>IFERROR(__xludf.DUMMYFUNCTION("""COMPUTED_VALUE"""),"ORDER1203")</f>
        <v>ORDER1203</v>
      </c>
      <c r="B799" s="13" t="str">
        <f>VLOOKUP(A799,WN!$A$2:$C$2001,3,false)</f>
        <v>CUST1879</v>
      </c>
      <c r="C799" s="14">
        <f>VLOOKUP(A799,WN!$A$2:$F$2001,2,false)</f>
        <v>45406</v>
      </c>
      <c r="D799" s="13">
        <f>SUMIFS(WN!$F$2:$F$2001,WN!$A$2:$A$2001,A799)</f>
        <v>105</v>
      </c>
      <c r="E799" s="13">
        <f t="shared" si="1"/>
        <v>52</v>
      </c>
      <c r="F799" s="13" t="str">
        <f>VLOOKUP(B799,'Overall Analysis'!$A$3:$I$160,9,false)</f>
        <v>Basic Customer</v>
      </c>
      <c r="G799" s="13"/>
      <c r="H799" s="13"/>
      <c r="I799" s="13"/>
      <c r="J799" s="13"/>
      <c r="K799" s="13"/>
      <c r="L799" s="13"/>
      <c r="M799" s="13"/>
      <c r="N799" s="13"/>
      <c r="O799" s="13"/>
      <c r="P799" s="13"/>
      <c r="Q799" s="13"/>
      <c r="R799" s="13"/>
      <c r="S799" s="13"/>
      <c r="T799" s="13"/>
      <c r="U799" s="13"/>
      <c r="V799" s="13"/>
      <c r="W799" s="13"/>
      <c r="X799" s="13"/>
      <c r="Y799" s="13"/>
      <c r="Z799" s="13"/>
    </row>
    <row r="800">
      <c r="A800" s="13" t="str">
        <f>IFERROR(__xludf.DUMMYFUNCTION("""COMPUTED_VALUE"""),"ORDER1202")</f>
        <v>ORDER1202</v>
      </c>
      <c r="B800" s="13" t="str">
        <f>VLOOKUP(A800,WN!$A$2:$C$2001,3,false)</f>
        <v>CUST1960</v>
      </c>
      <c r="C800" s="14">
        <f>VLOOKUP(A800,WN!$A$2:$F$2001,2,false)</f>
        <v>45406</v>
      </c>
      <c r="D800" s="13">
        <f>SUMIFS(WN!$F$2:$F$2001,WN!$A$2:$A$2001,A800)</f>
        <v>120</v>
      </c>
      <c r="E800" s="13">
        <f t="shared" si="1"/>
        <v>52</v>
      </c>
      <c r="F800" s="13" t="str">
        <f>VLOOKUP(B800,'Overall Analysis'!$A$3:$I$160,9,false)</f>
        <v>Basic Customer</v>
      </c>
      <c r="G800" s="13"/>
      <c r="H800" s="13"/>
      <c r="I800" s="13"/>
      <c r="J800" s="13"/>
      <c r="K800" s="13"/>
      <c r="L800" s="13"/>
      <c r="M800" s="13"/>
      <c r="N800" s="13"/>
      <c r="O800" s="13"/>
      <c r="P800" s="13"/>
      <c r="Q800" s="13"/>
      <c r="R800" s="13"/>
      <c r="S800" s="13"/>
      <c r="T800" s="13"/>
      <c r="U800" s="13"/>
      <c r="V800" s="13"/>
      <c r="W800" s="13"/>
      <c r="X800" s="13"/>
      <c r="Y800" s="13"/>
      <c r="Z800" s="13"/>
    </row>
    <row r="801">
      <c r="A801" s="13" t="str">
        <f>IFERROR(__xludf.DUMMYFUNCTION("""COMPUTED_VALUE"""),"ORDER1201")</f>
        <v>ORDER1201</v>
      </c>
      <c r="B801" s="13" t="str">
        <f>VLOOKUP(A801,WN!$A$2:$C$2001,3,false)</f>
        <v>CUST8814</v>
      </c>
      <c r="C801" s="14">
        <f>VLOOKUP(A801,WN!$A$2:$F$2001,2,false)</f>
        <v>45406</v>
      </c>
      <c r="D801" s="13">
        <f>SUMIFS(WN!$F$2:$F$2001,WN!$A$2:$A$2001,A801)</f>
        <v>140</v>
      </c>
      <c r="E801" s="13">
        <f t="shared" si="1"/>
        <v>52</v>
      </c>
      <c r="F801" s="13" t="str">
        <f>VLOOKUP(B801,'Overall Analysis'!$A$3:$I$160,9,false)</f>
        <v>Platinum Customer</v>
      </c>
      <c r="G801" s="13"/>
      <c r="H801" s="13"/>
      <c r="I801" s="13"/>
      <c r="J801" s="13"/>
      <c r="K801" s="13"/>
      <c r="L801" s="13"/>
      <c r="M801" s="13"/>
      <c r="N801" s="13"/>
      <c r="O801" s="13"/>
      <c r="P801" s="13"/>
      <c r="Q801" s="13"/>
      <c r="R801" s="13"/>
      <c r="S801" s="13"/>
      <c r="T801" s="13"/>
      <c r="U801" s="13"/>
      <c r="V801" s="13"/>
      <c r="W801" s="13"/>
      <c r="X801" s="13"/>
      <c r="Y801" s="13"/>
      <c r="Z801" s="13"/>
    </row>
    <row r="802">
      <c r="A802" s="13" t="str">
        <f>IFERROR(__xludf.DUMMYFUNCTION("""COMPUTED_VALUE"""),"ORDER1200")</f>
        <v>ORDER1200</v>
      </c>
      <c r="B802" s="13" t="str">
        <f>VLOOKUP(A802,WN!$A$2:$C$2001,3,false)</f>
        <v>CUST4271</v>
      </c>
      <c r="C802" s="14">
        <f>VLOOKUP(A802,WN!$A$2:$F$2001,2,false)</f>
        <v>45405</v>
      </c>
      <c r="D802" s="13">
        <f>SUMIFS(WN!$F$2:$F$2001,WN!$A$2:$A$2001,A802)</f>
        <v>140</v>
      </c>
      <c r="E802" s="13">
        <f t="shared" si="1"/>
        <v>53</v>
      </c>
      <c r="F802" s="13" t="str">
        <f>VLOOKUP(B802,'Overall Analysis'!$A$3:$I$160,9,false)</f>
        <v>Basic Customer</v>
      </c>
      <c r="G802" s="13"/>
      <c r="H802" s="13"/>
      <c r="I802" s="13"/>
      <c r="J802" s="13"/>
      <c r="K802" s="13"/>
      <c r="L802" s="13"/>
      <c r="M802" s="13"/>
      <c r="N802" s="13"/>
      <c r="O802" s="13"/>
      <c r="P802" s="13"/>
      <c r="Q802" s="13"/>
      <c r="R802" s="13"/>
      <c r="S802" s="13"/>
      <c r="T802" s="13"/>
      <c r="U802" s="13"/>
      <c r="V802" s="13"/>
      <c r="W802" s="13"/>
      <c r="X802" s="13"/>
      <c r="Y802" s="13"/>
      <c r="Z802" s="13"/>
    </row>
    <row r="803">
      <c r="A803" s="13" t="str">
        <f>IFERROR(__xludf.DUMMYFUNCTION("""COMPUTED_VALUE"""),"ORDER1199")</f>
        <v>ORDER1199</v>
      </c>
      <c r="B803" s="13" t="str">
        <f>VLOOKUP(A803,WN!$A$2:$C$2001,3,false)</f>
        <v>CUST3521</v>
      </c>
      <c r="C803" s="14">
        <f>VLOOKUP(A803,WN!$A$2:$F$2001,2,false)</f>
        <v>45405</v>
      </c>
      <c r="D803" s="13">
        <f>SUMIFS(WN!$F$2:$F$2001,WN!$A$2:$A$2001,A803)</f>
        <v>100</v>
      </c>
      <c r="E803" s="13">
        <f t="shared" si="1"/>
        <v>53</v>
      </c>
      <c r="F803" s="13" t="str">
        <f>VLOOKUP(B803,'Overall Analysis'!$A$3:$I$160,9,false)</f>
        <v>Basic Customer</v>
      </c>
      <c r="G803" s="13"/>
      <c r="H803" s="13"/>
      <c r="I803" s="13"/>
      <c r="J803" s="13"/>
      <c r="K803" s="13"/>
      <c r="L803" s="13"/>
      <c r="M803" s="13"/>
      <c r="N803" s="13"/>
      <c r="O803" s="13"/>
      <c r="P803" s="13"/>
      <c r="Q803" s="13"/>
      <c r="R803" s="13"/>
      <c r="S803" s="13"/>
      <c r="T803" s="13"/>
      <c r="U803" s="13"/>
      <c r="V803" s="13"/>
      <c r="W803" s="13"/>
      <c r="X803" s="13"/>
      <c r="Y803" s="13"/>
      <c r="Z803" s="13"/>
    </row>
    <row r="804">
      <c r="A804" s="13" t="str">
        <f>IFERROR(__xludf.DUMMYFUNCTION("""COMPUTED_VALUE"""),"ORDER1198")</f>
        <v>ORDER1198</v>
      </c>
      <c r="B804" s="13" t="str">
        <f>VLOOKUP(A804,WN!$A$2:$C$2001,3,false)</f>
        <v>CUST2124</v>
      </c>
      <c r="C804" s="14">
        <f>VLOOKUP(A804,WN!$A$2:$F$2001,2,false)</f>
        <v>45405</v>
      </c>
      <c r="D804" s="13">
        <f>SUMIFS(WN!$F$2:$F$2001,WN!$A$2:$A$2001,A804)</f>
        <v>325</v>
      </c>
      <c r="E804" s="13">
        <f t="shared" si="1"/>
        <v>53</v>
      </c>
      <c r="F804" s="13" t="str">
        <f>VLOOKUP(B804,'Overall Analysis'!$A$3:$I$160,9,false)</f>
        <v>Basic Customer</v>
      </c>
      <c r="G804" s="13"/>
      <c r="H804" s="13"/>
      <c r="I804" s="13"/>
      <c r="J804" s="13"/>
      <c r="K804" s="13"/>
      <c r="L804" s="13"/>
      <c r="M804" s="13"/>
      <c r="N804" s="13"/>
      <c r="O804" s="13"/>
      <c r="P804" s="13"/>
      <c r="Q804" s="13"/>
      <c r="R804" s="13"/>
      <c r="S804" s="13"/>
      <c r="T804" s="13"/>
      <c r="U804" s="13"/>
      <c r="V804" s="13"/>
      <c r="W804" s="13"/>
      <c r="X804" s="13"/>
      <c r="Y804" s="13"/>
      <c r="Z804" s="13"/>
    </row>
    <row r="805">
      <c r="A805" s="13" t="str">
        <f>IFERROR(__xludf.DUMMYFUNCTION("""COMPUTED_VALUE"""),"ORDER1197")</f>
        <v>ORDER1197</v>
      </c>
      <c r="B805" s="13" t="str">
        <f>VLOOKUP(A805,WN!$A$2:$C$2001,3,false)</f>
        <v>CUST2234</v>
      </c>
      <c r="C805" s="14">
        <f>VLOOKUP(A805,WN!$A$2:$F$2001,2,false)</f>
        <v>45405</v>
      </c>
      <c r="D805" s="13">
        <f>SUMIFS(WN!$F$2:$F$2001,WN!$A$2:$A$2001,A805)</f>
        <v>55</v>
      </c>
      <c r="E805" s="13">
        <f t="shared" si="1"/>
        <v>53</v>
      </c>
      <c r="F805" s="13" t="str">
        <f>VLOOKUP(B805,'Overall Analysis'!$A$3:$I$160,9,false)</f>
        <v>Basic Customer</v>
      </c>
      <c r="G805" s="13"/>
      <c r="H805" s="13"/>
      <c r="I805" s="13"/>
      <c r="J805" s="13"/>
      <c r="K805" s="13"/>
      <c r="L805" s="13"/>
      <c r="M805" s="13"/>
      <c r="N805" s="13"/>
      <c r="O805" s="13"/>
      <c r="P805" s="13"/>
      <c r="Q805" s="13"/>
      <c r="R805" s="13"/>
      <c r="S805" s="13"/>
      <c r="T805" s="13"/>
      <c r="U805" s="13"/>
      <c r="V805" s="13"/>
      <c r="W805" s="13"/>
      <c r="X805" s="13"/>
      <c r="Y805" s="13"/>
      <c r="Z805" s="13"/>
    </row>
    <row r="806">
      <c r="A806" s="13" t="str">
        <f>IFERROR(__xludf.DUMMYFUNCTION("""COMPUTED_VALUE"""),"ORDER1196")</f>
        <v>ORDER1196</v>
      </c>
      <c r="B806" s="13" t="str">
        <f>VLOOKUP(A806,WN!$A$2:$C$2001,3,false)</f>
        <v>CUST9482</v>
      </c>
      <c r="C806" s="14">
        <f>VLOOKUP(A806,WN!$A$2:$F$2001,2,false)</f>
        <v>45405</v>
      </c>
      <c r="D806" s="13">
        <f>SUMIFS(WN!$F$2:$F$2001,WN!$A$2:$A$2001,A806)</f>
        <v>52.5</v>
      </c>
      <c r="E806" s="13">
        <f t="shared" si="1"/>
        <v>53</v>
      </c>
      <c r="F806" s="13" t="str">
        <f>VLOOKUP(B806,'Overall Analysis'!$A$3:$I$160,9,false)</f>
        <v>Basic Customer</v>
      </c>
      <c r="G806" s="13"/>
      <c r="H806" s="13"/>
      <c r="I806" s="13"/>
      <c r="J806" s="13"/>
      <c r="K806" s="13"/>
      <c r="L806" s="13"/>
      <c r="M806" s="13"/>
      <c r="N806" s="13"/>
      <c r="O806" s="13"/>
      <c r="P806" s="13"/>
      <c r="Q806" s="13"/>
      <c r="R806" s="13"/>
      <c r="S806" s="13"/>
      <c r="T806" s="13"/>
      <c r="U806" s="13"/>
      <c r="V806" s="13"/>
      <c r="W806" s="13"/>
      <c r="X806" s="13"/>
      <c r="Y806" s="13"/>
      <c r="Z806" s="13"/>
    </row>
    <row r="807">
      <c r="A807" s="13" t="str">
        <f>IFERROR(__xludf.DUMMYFUNCTION("""COMPUTED_VALUE"""),"ORDER1195")</f>
        <v>ORDER1195</v>
      </c>
      <c r="B807" s="13" t="str">
        <f>VLOOKUP(A807,WN!$A$2:$C$2001,3,false)</f>
        <v>CUST4759</v>
      </c>
      <c r="C807" s="14">
        <f>VLOOKUP(A807,WN!$A$2:$F$2001,2,false)</f>
        <v>45405</v>
      </c>
      <c r="D807" s="13">
        <f>SUMIFS(WN!$F$2:$F$2001,WN!$A$2:$A$2001,A807)</f>
        <v>370</v>
      </c>
      <c r="E807" s="13">
        <f t="shared" si="1"/>
        <v>53</v>
      </c>
      <c r="F807" s="13" t="str">
        <f>VLOOKUP(B807,'Overall Analysis'!$A$3:$I$160,9,false)</f>
        <v>Platinum Customer</v>
      </c>
      <c r="G807" s="13"/>
      <c r="H807" s="13"/>
      <c r="I807" s="13"/>
      <c r="J807" s="13"/>
      <c r="K807" s="13"/>
      <c r="L807" s="13"/>
      <c r="M807" s="13"/>
      <c r="N807" s="13"/>
      <c r="O807" s="13"/>
      <c r="P807" s="13"/>
      <c r="Q807" s="13"/>
      <c r="R807" s="13"/>
      <c r="S807" s="13"/>
      <c r="T807" s="13"/>
      <c r="U807" s="13"/>
      <c r="V807" s="13"/>
      <c r="W807" s="13"/>
      <c r="X807" s="13"/>
      <c r="Y807" s="13"/>
      <c r="Z807" s="13"/>
    </row>
    <row r="808">
      <c r="A808" s="13" t="str">
        <f>IFERROR(__xludf.DUMMYFUNCTION("""COMPUTED_VALUE"""),"ORDER1194")</f>
        <v>ORDER1194</v>
      </c>
      <c r="B808" s="13" t="str">
        <f>VLOOKUP(A808,WN!$A$2:$C$2001,3,false)</f>
        <v>CUST7984</v>
      </c>
      <c r="C808" s="14">
        <f>VLOOKUP(A808,WN!$A$2:$F$2001,2,false)</f>
        <v>45405</v>
      </c>
      <c r="D808" s="13">
        <f>SUMIFS(WN!$F$2:$F$2001,WN!$A$2:$A$2001,A808)</f>
        <v>97.5</v>
      </c>
      <c r="E808" s="13">
        <f t="shared" si="1"/>
        <v>53</v>
      </c>
      <c r="F808" s="13" t="str">
        <f>VLOOKUP(B808,'Overall Analysis'!$A$3:$I$160,9,false)</f>
        <v>Basic Customer</v>
      </c>
      <c r="G808" s="13"/>
      <c r="H808" s="13"/>
      <c r="I808" s="13"/>
      <c r="J808" s="13"/>
      <c r="K808" s="13"/>
      <c r="L808" s="13"/>
      <c r="M808" s="13"/>
      <c r="N808" s="13"/>
      <c r="O808" s="13"/>
      <c r="P808" s="13"/>
      <c r="Q808" s="13"/>
      <c r="R808" s="13"/>
      <c r="S808" s="13"/>
      <c r="T808" s="13"/>
      <c r="U808" s="13"/>
      <c r="V808" s="13"/>
      <c r="W808" s="13"/>
      <c r="X808" s="13"/>
      <c r="Y808" s="13"/>
      <c r="Z808" s="13"/>
    </row>
    <row r="809">
      <c r="A809" s="13" t="str">
        <f>IFERROR(__xludf.DUMMYFUNCTION("""COMPUTED_VALUE"""),"ORDER1193")</f>
        <v>ORDER1193</v>
      </c>
      <c r="B809" s="13" t="str">
        <f>VLOOKUP(A809,WN!$A$2:$C$2001,3,false)</f>
        <v>CUST8951</v>
      </c>
      <c r="C809" s="14">
        <f>VLOOKUP(A809,WN!$A$2:$F$2001,2,false)</f>
        <v>45405</v>
      </c>
      <c r="D809" s="13">
        <f>SUMIFS(WN!$F$2:$F$2001,WN!$A$2:$A$2001,A809)</f>
        <v>165</v>
      </c>
      <c r="E809" s="13">
        <f t="shared" si="1"/>
        <v>53</v>
      </c>
      <c r="F809" s="13" t="str">
        <f>VLOOKUP(B809,'Overall Analysis'!$A$3:$I$160,9,false)</f>
        <v>Basic Customer</v>
      </c>
      <c r="G809" s="13"/>
      <c r="H809" s="13"/>
      <c r="I809" s="13"/>
      <c r="J809" s="13"/>
      <c r="K809" s="13"/>
      <c r="L809" s="13"/>
      <c r="M809" s="13"/>
      <c r="N809" s="13"/>
      <c r="O809" s="13"/>
      <c r="P809" s="13"/>
      <c r="Q809" s="13"/>
      <c r="R809" s="13"/>
      <c r="S809" s="13"/>
      <c r="T809" s="13"/>
      <c r="U809" s="13"/>
      <c r="V809" s="13"/>
      <c r="W809" s="13"/>
      <c r="X809" s="13"/>
      <c r="Y809" s="13"/>
      <c r="Z809" s="13"/>
    </row>
    <row r="810">
      <c r="A810" s="13" t="str">
        <f>IFERROR(__xludf.DUMMYFUNCTION("""COMPUTED_VALUE"""),"ORDER1192")</f>
        <v>ORDER1192</v>
      </c>
      <c r="B810" s="13" t="str">
        <f>VLOOKUP(A810,WN!$A$2:$C$2001,3,false)</f>
        <v>CUST7498</v>
      </c>
      <c r="C810" s="14">
        <f>VLOOKUP(A810,WN!$A$2:$F$2001,2,false)</f>
        <v>45405</v>
      </c>
      <c r="D810" s="13">
        <f>SUMIFS(WN!$F$2:$F$2001,WN!$A$2:$A$2001,A810)</f>
        <v>90</v>
      </c>
      <c r="E810" s="13">
        <f t="shared" si="1"/>
        <v>53</v>
      </c>
      <c r="F810" s="13" t="str">
        <f>VLOOKUP(B810,'Overall Analysis'!$A$3:$I$160,9,false)</f>
        <v>Basic Customer</v>
      </c>
      <c r="G810" s="13"/>
      <c r="H810" s="13"/>
      <c r="I810" s="13"/>
      <c r="J810" s="13"/>
      <c r="K810" s="13"/>
      <c r="L810" s="13"/>
      <c r="M810" s="13"/>
      <c r="N810" s="13"/>
      <c r="O810" s="13"/>
      <c r="P810" s="13"/>
      <c r="Q810" s="13"/>
      <c r="R810" s="13"/>
      <c r="S810" s="13"/>
      <c r="T810" s="13"/>
      <c r="U810" s="13"/>
      <c r="V810" s="13"/>
      <c r="W810" s="13"/>
      <c r="X810" s="13"/>
      <c r="Y810" s="13"/>
      <c r="Z810" s="13"/>
    </row>
    <row r="811">
      <c r="A811" s="13" t="str">
        <f>IFERROR(__xludf.DUMMYFUNCTION("""COMPUTED_VALUE"""),"ORDER1191")</f>
        <v>ORDER1191</v>
      </c>
      <c r="B811" s="13" t="str">
        <f>VLOOKUP(A811,WN!$A$2:$C$2001,3,false)</f>
        <v>CUST6327</v>
      </c>
      <c r="C811" s="14">
        <f>VLOOKUP(A811,WN!$A$2:$F$2001,2,false)</f>
        <v>45405</v>
      </c>
      <c r="D811" s="13">
        <f>SUMIFS(WN!$F$2:$F$2001,WN!$A$2:$A$2001,A811)</f>
        <v>140</v>
      </c>
      <c r="E811" s="13">
        <f t="shared" si="1"/>
        <v>53</v>
      </c>
      <c r="F811" s="13" t="str">
        <f>VLOOKUP(B811,'Overall Analysis'!$A$3:$I$160,9,false)</f>
        <v>Basic Customer</v>
      </c>
      <c r="G811" s="13"/>
      <c r="H811" s="13"/>
      <c r="I811" s="13"/>
      <c r="J811" s="13"/>
      <c r="K811" s="13"/>
      <c r="L811" s="13"/>
      <c r="M811" s="13"/>
      <c r="N811" s="13"/>
      <c r="O811" s="13"/>
      <c r="P811" s="13"/>
      <c r="Q811" s="13"/>
      <c r="R811" s="13"/>
      <c r="S811" s="13"/>
      <c r="T811" s="13"/>
      <c r="U811" s="13"/>
      <c r="V811" s="13"/>
      <c r="W811" s="13"/>
      <c r="X811" s="13"/>
      <c r="Y811" s="13"/>
      <c r="Z811" s="13"/>
    </row>
    <row r="812">
      <c r="A812" s="13" t="str">
        <f>IFERROR(__xludf.DUMMYFUNCTION("""COMPUTED_VALUE"""),"ORDER1190")</f>
        <v>ORDER1190</v>
      </c>
      <c r="B812" s="13" t="str">
        <f>VLOOKUP(A812,WN!$A$2:$C$2001,3,false)</f>
        <v>CUST8317</v>
      </c>
      <c r="C812" s="14">
        <f>VLOOKUP(A812,WN!$A$2:$F$2001,2,false)</f>
        <v>45405</v>
      </c>
      <c r="D812" s="13">
        <f>SUMIFS(WN!$F$2:$F$2001,WN!$A$2:$A$2001,A812)</f>
        <v>100</v>
      </c>
      <c r="E812" s="13">
        <f t="shared" si="1"/>
        <v>53</v>
      </c>
      <c r="F812" s="13" t="str">
        <f>VLOOKUP(B812,'Overall Analysis'!$A$3:$I$160,9,false)</f>
        <v>Basic Customer</v>
      </c>
      <c r="G812" s="13"/>
      <c r="H812" s="13"/>
      <c r="I812" s="13"/>
      <c r="J812" s="13"/>
      <c r="K812" s="13"/>
      <c r="L812" s="13"/>
      <c r="M812" s="13"/>
      <c r="N812" s="13"/>
      <c r="O812" s="13"/>
      <c r="P812" s="13"/>
      <c r="Q812" s="13"/>
      <c r="R812" s="13"/>
      <c r="S812" s="13"/>
      <c r="T812" s="13"/>
      <c r="U812" s="13"/>
      <c r="V812" s="13"/>
      <c r="W812" s="13"/>
      <c r="X812" s="13"/>
      <c r="Y812" s="13"/>
      <c r="Z812" s="13"/>
    </row>
    <row r="813">
      <c r="A813" s="13" t="str">
        <f>IFERROR(__xludf.DUMMYFUNCTION("""COMPUTED_VALUE"""),"ORDER1189")</f>
        <v>ORDER1189</v>
      </c>
      <c r="B813" s="13" t="str">
        <f>VLOOKUP(A813,WN!$A$2:$C$2001,3,false)</f>
        <v>CUST6210</v>
      </c>
      <c r="C813" s="14">
        <f>VLOOKUP(A813,WN!$A$2:$F$2001,2,false)</f>
        <v>45405</v>
      </c>
      <c r="D813" s="13">
        <f>SUMIFS(WN!$F$2:$F$2001,WN!$A$2:$A$2001,A813)</f>
        <v>70</v>
      </c>
      <c r="E813" s="13">
        <f t="shared" si="1"/>
        <v>53</v>
      </c>
      <c r="F813" s="13" t="str">
        <f>VLOOKUP(B813,'Overall Analysis'!$A$3:$I$160,9,false)</f>
        <v>Basic Customer</v>
      </c>
      <c r="G813" s="13"/>
      <c r="H813" s="13"/>
      <c r="I813" s="13"/>
      <c r="J813" s="13"/>
      <c r="K813" s="13"/>
      <c r="L813" s="13"/>
      <c r="M813" s="13"/>
      <c r="N813" s="13"/>
      <c r="O813" s="13"/>
      <c r="P813" s="13"/>
      <c r="Q813" s="13"/>
      <c r="R813" s="13"/>
      <c r="S813" s="13"/>
      <c r="T813" s="13"/>
      <c r="U813" s="13"/>
      <c r="V813" s="13"/>
      <c r="W813" s="13"/>
      <c r="X813" s="13"/>
      <c r="Y813" s="13"/>
      <c r="Z813" s="13"/>
    </row>
    <row r="814">
      <c r="A814" s="13" t="str">
        <f>IFERROR(__xludf.DUMMYFUNCTION("""COMPUTED_VALUE"""),"ORDER1188")</f>
        <v>ORDER1188</v>
      </c>
      <c r="B814" s="13" t="str">
        <f>VLOOKUP(A814,WN!$A$2:$C$2001,3,false)</f>
        <v>CUST2970</v>
      </c>
      <c r="C814" s="14">
        <f>VLOOKUP(A814,WN!$A$2:$F$2001,2,false)</f>
        <v>45404</v>
      </c>
      <c r="D814" s="13">
        <f>SUMIFS(WN!$F$2:$F$2001,WN!$A$2:$A$2001,A814)</f>
        <v>275</v>
      </c>
      <c r="E814" s="13">
        <f t="shared" si="1"/>
        <v>54</v>
      </c>
      <c r="F814" s="13" t="str">
        <f>VLOOKUP(B814,'Overall Analysis'!$A$3:$I$160,9,false)</f>
        <v>Platinum Customer</v>
      </c>
      <c r="G814" s="13"/>
      <c r="H814" s="13"/>
      <c r="I814" s="13"/>
      <c r="J814" s="13"/>
      <c r="K814" s="13"/>
      <c r="L814" s="13"/>
      <c r="M814" s="13"/>
      <c r="N814" s="13"/>
      <c r="O814" s="13"/>
      <c r="P814" s="13"/>
      <c r="Q814" s="13"/>
      <c r="R814" s="13"/>
      <c r="S814" s="13"/>
      <c r="T814" s="13"/>
      <c r="U814" s="13"/>
      <c r="V814" s="13"/>
      <c r="W814" s="13"/>
      <c r="X814" s="13"/>
      <c r="Y814" s="13"/>
      <c r="Z814" s="13"/>
    </row>
    <row r="815">
      <c r="A815" s="13" t="str">
        <f>IFERROR(__xludf.DUMMYFUNCTION("""COMPUTED_VALUE"""),"ORDER1187")</f>
        <v>ORDER1187</v>
      </c>
      <c r="B815" s="13" t="str">
        <f>VLOOKUP(A815,WN!$A$2:$C$2001,3,false)</f>
        <v>CUST4470</v>
      </c>
      <c r="C815" s="14">
        <f>VLOOKUP(A815,WN!$A$2:$F$2001,2,false)</f>
        <v>45404</v>
      </c>
      <c r="D815" s="13">
        <f>SUMIFS(WN!$F$2:$F$2001,WN!$A$2:$A$2001,A815)</f>
        <v>40</v>
      </c>
      <c r="E815" s="13">
        <f t="shared" si="1"/>
        <v>54</v>
      </c>
      <c r="F815" s="13" t="str">
        <f>VLOOKUP(B815,'Overall Analysis'!$A$3:$I$160,9,false)</f>
        <v>Basic Customer</v>
      </c>
      <c r="G815" s="13"/>
      <c r="H815" s="13"/>
      <c r="I815" s="13"/>
      <c r="J815" s="13"/>
      <c r="K815" s="13"/>
      <c r="L815" s="13"/>
      <c r="M815" s="13"/>
      <c r="N815" s="13"/>
      <c r="O815" s="13"/>
      <c r="P815" s="13"/>
      <c r="Q815" s="13"/>
      <c r="R815" s="13"/>
      <c r="S815" s="13"/>
      <c r="T815" s="13"/>
      <c r="U815" s="13"/>
      <c r="V815" s="13"/>
      <c r="W815" s="13"/>
      <c r="X815" s="13"/>
      <c r="Y815" s="13"/>
      <c r="Z815" s="13"/>
    </row>
    <row r="816">
      <c r="A816" s="13" t="str">
        <f>IFERROR(__xludf.DUMMYFUNCTION("""COMPUTED_VALUE"""),"ORDER1186")</f>
        <v>ORDER1186</v>
      </c>
      <c r="B816" s="13" t="str">
        <f>VLOOKUP(A816,WN!$A$2:$C$2001,3,false)</f>
        <v>CUST3213</v>
      </c>
      <c r="C816" s="14">
        <f>VLOOKUP(A816,WN!$A$2:$F$2001,2,false)</f>
        <v>45404</v>
      </c>
      <c r="D816" s="13">
        <f>SUMIFS(WN!$F$2:$F$2001,WN!$A$2:$A$2001,A816)</f>
        <v>65</v>
      </c>
      <c r="E816" s="13">
        <f t="shared" si="1"/>
        <v>54</v>
      </c>
      <c r="F816" s="13" t="str">
        <f>VLOOKUP(B816,'Overall Analysis'!$A$3:$I$160,9,false)</f>
        <v>Basic Customer</v>
      </c>
      <c r="G816" s="13"/>
      <c r="H816" s="13"/>
      <c r="I816" s="13"/>
      <c r="J816" s="13"/>
      <c r="K816" s="13"/>
      <c r="L816" s="13"/>
      <c r="M816" s="13"/>
      <c r="N816" s="13"/>
      <c r="O816" s="13"/>
      <c r="P816" s="13"/>
      <c r="Q816" s="13"/>
      <c r="R816" s="13"/>
      <c r="S816" s="13"/>
      <c r="T816" s="13"/>
      <c r="U816" s="13"/>
      <c r="V816" s="13"/>
      <c r="W816" s="13"/>
      <c r="X816" s="13"/>
      <c r="Y816" s="13"/>
      <c r="Z816" s="13"/>
    </row>
    <row r="817">
      <c r="A817" s="13" t="str">
        <f>IFERROR(__xludf.DUMMYFUNCTION("""COMPUTED_VALUE"""),"ORDER1185")</f>
        <v>ORDER1185</v>
      </c>
      <c r="B817" s="13" t="str">
        <f>VLOOKUP(A817,WN!$A$2:$C$2001,3,false)</f>
        <v>CUST2625</v>
      </c>
      <c r="C817" s="14">
        <f>VLOOKUP(A817,WN!$A$2:$F$2001,2,false)</f>
        <v>45404</v>
      </c>
      <c r="D817" s="13">
        <f>SUMIFS(WN!$F$2:$F$2001,WN!$A$2:$A$2001,A817)</f>
        <v>245</v>
      </c>
      <c r="E817" s="13">
        <f t="shared" si="1"/>
        <v>54</v>
      </c>
      <c r="F817" s="13" t="str">
        <f>VLOOKUP(B817,'Overall Analysis'!$A$3:$I$160,9,false)</f>
        <v>Basic Customer</v>
      </c>
      <c r="G817" s="13"/>
      <c r="H817" s="13"/>
      <c r="I817" s="13"/>
      <c r="J817" s="13"/>
      <c r="K817" s="13"/>
      <c r="L817" s="13"/>
      <c r="M817" s="13"/>
      <c r="N817" s="13"/>
      <c r="O817" s="13"/>
      <c r="P817" s="13"/>
      <c r="Q817" s="13"/>
      <c r="R817" s="13"/>
      <c r="S817" s="13"/>
      <c r="T817" s="13"/>
      <c r="U817" s="13"/>
      <c r="V817" s="13"/>
      <c r="W817" s="13"/>
      <c r="X817" s="13"/>
      <c r="Y817" s="13"/>
      <c r="Z817" s="13"/>
    </row>
    <row r="818">
      <c r="A818" s="13" t="str">
        <f>IFERROR(__xludf.DUMMYFUNCTION("""COMPUTED_VALUE"""),"ORDER1184")</f>
        <v>ORDER1184</v>
      </c>
      <c r="B818" s="13" t="str">
        <f>VLOOKUP(A818,WN!$A$2:$C$2001,3,false)</f>
        <v>CUST8909</v>
      </c>
      <c r="C818" s="14">
        <f>VLOOKUP(A818,WN!$A$2:$F$2001,2,false)</f>
        <v>45404</v>
      </c>
      <c r="D818" s="13">
        <f>SUMIFS(WN!$F$2:$F$2001,WN!$A$2:$A$2001,A818)</f>
        <v>120</v>
      </c>
      <c r="E818" s="13">
        <f t="shared" si="1"/>
        <v>54</v>
      </c>
      <c r="F818" s="13" t="str">
        <f>VLOOKUP(B818,'Overall Analysis'!$A$3:$I$160,9,false)</f>
        <v>Basic Customer</v>
      </c>
      <c r="G818" s="13"/>
      <c r="H818" s="13"/>
      <c r="I818" s="13"/>
      <c r="J818" s="13"/>
      <c r="K818" s="13"/>
      <c r="L818" s="13"/>
      <c r="M818" s="13"/>
      <c r="N818" s="13"/>
      <c r="O818" s="13"/>
      <c r="P818" s="13"/>
      <c r="Q818" s="13"/>
      <c r="R818" s="13"/>
      <c r="S818" s="13"/>
      <c r="T818" s="13"/>
      <c r="U818" s="13"/>
      <c r="V818" s="13"/>
      <c r="W818" s="13"/>
      <c r="X818" s="13"/>
      <c r="Y818" s="13"/>
      <c r="Z818" s="13"/>
    </row>
    <row r="819">
      <c r="A819" s="13" t="str">
        <f>IFERROR(__xludf.DUMMYFUNCTION("""COMPUTED_VALUE"""),"ORDER1183")</f>
        <v>ORDER1183</v>
      </c>
      <c r="B819" s="13" t="str">
        <f>VLOOKUP(A819,WN!$A$2:$C$2001,3,false)</f>
        <v>CUST7626</v>
      </c>
      <c r="C819" s="14">
        <f>VLOOKUP(A819,WN!$A$2:$F$2001,2,false)</f>
        <v>45404</v>
      </c>
      <c r="D819" s="13">
        <f>SUMIFS(WN!$F$2:$F$2001,WN!$A$2:$A$2001,A819)</f>
        <v>105</v>
      </c>
      <c r="E819" s="13">
        <f t="shared" si="1"/>
        <v>54</v>
      </c>
      <c r="F819" s="13" t="str">
        <f>VLOOKUP(B819,'Overall Analysis'!$A$3:$I$160,9,false)</f>
        <v>Basic Customer</v>
      </c>
      <c r="G819" s="13"/>
      <c r="H819" s="13"/>
      <c r="I819" s="13"/>
      <c r="J819" s="13"/>
      <c r="K819" s="13"/>
      <c r="L819" s="13"/>
      <c r="M819" s="13"/>
      <c r="N819" s="13"/>
      <c r="O819" s="13"/>
      <c r="P819" s="13"/>
      <c r="Q819" s="13"/>
      <c r="R819" s="13"/>
      <c r="S819" s="13"/>
      <c r="T819" s="13"/>
      <c r="U819" s="13"/>
      <c r="V819" s="13"/>
      <c r="W819" s="13"/>
      <c r="X819" s="13"/>
      <c r="Y819" s="13"/>
      <c r="Z819" s="13"/>
    </row>
    <row r="820">
      <c r="A820" s="13" t="str">
        <f>IFERROR(__xludf.DUMMYFUNCTION("""COMPUTED_VALUE"""),"ORDER1182")</f>
        <v>ORDER1182</v>
      </c>
      <c r="B820" s="13" t="str">
        <f>VLOOKUP(A820,WN!$A$2:$C$2001,3,false)</f>
        <v>CUST7984</v>
      </c>
      <c r="C820" s="14">
        <f>VLOOKUP(A820,WN!$A$2:$F$2001,2,false)</f>
        <v>45404</v>
      </c>
      <c r="D820" s="13">
        <f>SUMIFS(WN!$F$2:$F$2001,WN!$A$2:$A$2001,A820)</f>
        <v>70</v>
      </c>
      <c r="E820" s="13">
        <f t="shared" si="1"/>
        <v>54</v>
      </c>
      <c r="F820" s="13" t="str">
        <f>VLOOKUP(B820,'Overall Analysis'!$A$3:$I$160,9,false)</f>
        <v>Basic Customer</v>
      </c>
      <c r="G820" s="13"/>
      <c r="H820" s="13"/>
      <c r="I820" s="13"/>
      <c r="J820" s="13"/>
      <c r="K820" s="13"/>
      <c r="L820" s="13"/>
      <c r="M820" s="13"/>
      <c r="N820" s="13"/>
      <c r="O820" s="13"/>
      <c r="P820" s="13"/>
      <c r="Q820" s="13"/>
      <c r="R820" s="13"/>
      <c r="S820" s="13"/>
      <c r="T820" s="13"/>
      <c r="U820" s="13"/>
      <c r="V820" s="13"/>
      <c r="W820" s="13"/>
      <c r="X820" s="13"/>
      <c r="Y820" s="13"/>
      <c r="Z820" s="13"/>
    </row>
    <row r="821">
      <c r="A821" s="13" t="str">
        <f>IFERROR(__xludf.DUMMYFUNCTION("""COMPUTED_VALUE"""),"ORDER1181")</f>
        <v>ORDER1181</v>
      </c>
      <c r="B821" s="13" t="str">
        <f>VLOOKUP(A821,WN!$A$2:$C$2001,3,false)</f>
        <v>CUST7043</v>
      </c>
      <c r="C821" s="14">
        <f>VLOOKUP(A821,WN!$A$2:$F$2001,2,false)</f>
        <v>45404</v>
      </c>
      <c r="D821" s="13">
        <f>SUMIFS(WN!$F$2:$F$2001,WN!$A$2:$A$2001,A821)</f>
        <v>230</v>
      </c>
      <c r="E821" s="13">
        <f t="shared" si="1"/>
        <v>54</v>
      </c>
      <c r="F821" s="13" t="str">
        <f>VLOOKUP(B821,'Overall Analysis'!$A$3:$I$160,9,false)</f>
        <v>Basic Customer</v>
      </c>
      <c r="G821" s="13"/>
      <c r="H821" s="13"/>
      <c r="I821" s="13"/>
      <c r="J821" s="13"/>
      <c r="K821" s="13"/>
      <c r="L821" s="13"/>
      <c r="M821" s="13"/>
      <c r="N821" s="13"/>
      <c r="O821" s="13"/>
      <c r="P821" s="13"/>
      <c r="Q821" s="13"/>
      <c r="R821" s="13"/>
      <c r="S821" s="13"/>
      <c r="T821" s="13"/>
      <c r="U821" s="13"/>
      <c r="V821" s="13"/>
      <c r="W821" s="13"/>
      <c r="X821" s="13"/>
      <c r="Y821" s="13"/>
      <c r="Z821" s="13"/>
    </row>
    <row r="822">
      <c r="A822" s="13" t="str">
        <f>IFERROR(__xludf.DUMMYFUNCTION("""COMPUTED_VALUE"""),"ORDER1180")</f>
        <v>ORDER1180</v>
      </c>
      <c r="B822" s="13" t="str">
        <f>VLOOKUP(A822,WN!$A$2:$C$2001,3,false)</f>
        <v>CUST8909</v>
      </c>
      <c r="C822" s="14">
        <f>VLOOKUP(A822,WN!$A$2:$F$2001,2,false)</f>
        <v>45404</v>
      </c>
      <c r="D822" s="13">
        <f>SUMIFS(WN!$F$2:$F$2001,WN!$A$2:$A$2001,A822)</f>
        <v>80</v>
      </c>
      <c r="E822" s="13">
        <f t="shared" si="1"/>
        <v>54</v>
      </c>
      <c r="F822" s="13" t="str">
        <f>VLOOKUP(B822,'Overall Analysis'!$A$3:$I$160,9,false)</f>
        <v>Basic Customer</v>
      </c>
      <c r="G822" s="13"/>
      <c r="H822" s="13"/>
      <c r="I822" s="13"/>
      <c r="J822" s="13"/>
      <c r="K822" s="13"/>
      <c r="L822" s="13"/>
      <c r="M822" s="13"/>
      <c r="N822" s="13"/>
      <c r="O822" s="13"/>
      <c r="P822" s="13"/>
      <c r="Q822" s="13"/>
      <c r="R822" s="13"/>
      <c r="S822" s="13"/>
      <c r="T822" s="13"/>
      <c r="U822" s="13"/>
      <c r="V822" s="13"/>
      <c r="W822" s="13"/>
      <c r="X822" s="13"/>
      <c r="Y822" s="13"/>
      <c r="Z822" s="13"/>
    </row>
    <row r="823">
      <c r="A823" s="13" t="str">
        <f>IFERROR(__xludf.DUMMYFUNCTION("""COMPUTED_VALUE"""),"ORDER1179")</f>
        <v>ORDER1179</v>
      </c>
      <c r="B823" s="13" t="str">
        <f>VLOOKUP(A823,WN!$A$2:$C$2001,3,false)</f>
        <v>CUST7862</v>
      </c>
      <c r="C823" s="14">
        <f>VLOOKUP(A823,WN!$A$2:$F$2001,2,false)</f>
        <v>45404</v>
      </c>
      <c r="D823" s="13">
        <f>SUMIFS(WN!$F$2:$F$2001,WN!$A$2:$A$2001,A823)</f>
        <v>70</v>
      </c>
      <c r="E823" s="13">
        <f t="shared" si="1"/>
        <v>54</v>
      </c>
      <c r="F823" s="13" t="str">
        <f>VLOOKUP(B823,'Overall Analysis'!$A$3:$I$160,9,false)</f>
        <v>Basic Customer</v>
      </c>
      <c r="G823" s="13"/>
      <c r="H823" s="13"/>
      <c r="I823" s="13"/>
      <c r="J823" s="13"/>
      <c r="K823" s="13"/>
      <c r="L823" s="13"/>
      <c r="M823" s="13"/>
      <c r="N823" s="13"/>
      <c r="O823" s="13"/>
      <c r="P823" s="13"/>
      <c r="Q823" s="13"/>
      <c r="R823" s="13"/>
      <c r="S823" s="13"/>
      <c r="T823" s="13"/>
      <c r="U823" s="13"/>
      <c r="V823" s="13"/>
      <c r="W823" s="13"/>
      <c r="X823" s="13"/>
      <c r="Y823" s="13"/>
      <c r="Z823" s="13"/>
    </row>
    <row r="824">
      <c r="A824" s="13" t="str">
        <f>IFERROR(__xludf.DUMMYFUNCTION("""COMPUTED_VALUE"""),"ORDER1178")</f>
        <v>ORDER1178</v>
      </c>
      <c r="B824" s="13" t="str">
        <f>VLOOKUP(A824,WN!$A$2:$C$2001,3,false)</f>
        <v>CUST3153</v>
      </c>
      <c r="C824" s="14">
        <f>VLOOKUP(A824,WN!$A$2:$F$2001,2,false)</f>
        <v>45404</v>
      </c>
      <c r="D824" s="13">
        <f>SUMIFS(WN!$F$2:$F$2001,WN!$A$2:$A$2001,A824)</f>
        <v>200</v>
      </c>
      <c r="E824" s="13">
        <f t="shared" si="1"/>
        <v>54</v>
      </c>
      <c r="F824" s="13" t="str">
        <f>VLOOKUP(B824,'Overall Analysis'!$A$3:$I$160,9,false)</f>
        <v>Basic Customer</v>
      </c>
      <c r="G824" s="13"/>
      <c r="H824" s="13"/>
      <c r="I824" s="13"/>
      <c r="J824" s="13"/>
      <c r="K824" s="13"/>
      <c r="L824" s="13"/>
      <c r="M824" s="13"/>
      <c r="N824" s="13"/>
      <c r="O824" s="13"/>
      <c r="P824" s="13"/>
      <c r="Q824" s="13"/>
      <c r="R824" s="13"/>
      <c r="S824" s="13"/>
      <c r="T824" s="13"/>
      <c r="U824" s="13"/>
      <c r="V824" s="13"/>
      <c r="W824" s="13"/>
      <c r="X824" s="13"/>
      <c r="Y824" s="13"/>
      <c r="Z824" s="13"/>
    </row>
    <row r="825">
      <c r="A825" s="13" t="str">
        <f>IFERROR(__xludf.DUMMYFUNCTION("""COMPUTED_VALUE"""),"ORDER1177")</f>
        <v>ORDER1177</v>
      </c>
      <c r="B825" s="13" t="str">
        <f>VLOOKUP(A825,WN!$A$2:$C$2001,3,false)</f>
        <v>CUST2124</v>
      </c>
      <c r="C825" s="14">
        <f>VLOOKUP(A825,WN!$A$2:$F$2001,2,false)</f>
        <v>45404</v>
      </c>
      <c r="D825" s="13">
        <f>SUMIFS(WN!$F$2:$F$2001,WN!$A$2:$A$2001,A825)</f>
        <v>40</v>
      </c>
      <c r="E825" s="13">
        <f t="shared" si="1"/>
        <v>54</v>
      </c>
      <c r="F825" s="13" t="str">
        <f>VLOOKUP(B825,'Overall Analysis'!$A$3:$I$160,9,false)</f>
        <v>Basic Customer</v>
      </c>
      <c r="G825" s="13"/>
      <c r="H825" s="13"/>
      <c r="I825" s="13"/>
      <c r="J825" s="13"/>
      <c r="K825" s="13"/>
      <c r="L825" s="13"/>
      <c r="M825" s="13"/>
      <c r="N825" s="13"/>
      <c r="O825" s="13"/>
      <c r="P825" s="13"/>
      <c r="Q825" s="13"/>
      <c r="R825" s="13"/>
      <c r="S825" s="13"/>
      <c r="T825" s="13"/>
      <c r="U825" s="13"/>
      <c r="V825" s="13"/>
      <c r="W825" s="13"/>
      <c r="X825" s="13"/>
      <c r="Y825" s="13"/>
      <c r="Z825" s="13"/>
    </row>
    <row r="826">
      <c r="A826" s="13" t="str">
        <f>IFERROR(__xludf.DUMMYFUNCTION("""COMPUTED_VALUE"""),"ORDER1176")</f>
        <v>ORDER1176</v>
      </c>
      <c r="B826" s="13" t="str">
        <f>VLOOKUP(A826,WN!$A$2:$C$2001,3,false)</f>
        <v>CUST6818</v>
      </c>
      <c r="C826" s="14">
        <f>VLOOKUP(A826,WN!$A$2:$F$2001,2,false)</f>
        <v>45404</v>
      </c>
      <c r="D826" s="13">
        <f>SUMIFS(WN!$F$2:$F$2001,WN!$A$2:$A$2001,A826)</f>
        <v>52.5</v>
      </c>
      <c r="E826" s="13">
        <f t="shared" si="1"/>
        <v>54</v>
      </c>
      <c r="F826" s="13" t="str">
        <f>VLOOKUP(B826,'Overall Analysis'!$A$3:$I$160,9,false)</f>
        <v>Basic Customer</v>
      </c>
      <c r="G826" s="13"/>
      <c r="H826" s="13"/>
      <c r="I826" s="13"/>
      <c r="J826" s="13"/>
      <c r="K826" s="13"/>
      <c r="L826" s="13"/>
      <c r="M826" s="13"/>
      <c r="N826" s="13"/>
      <c r="O826" s="13"/>
      <c r="P826" s="13"/>
      <c r="Q826" s="13"/>
      <c r="R826" s="13"/>
      <c r="S826" s="13"/>
      <c r="T826" s="13"/>
      <c r="U826" s="13"/>
      <c r="V826" s="13"/>
      <c r="W826" s="13"/>
      <c r="X826" s="13"/>
      <c r="Y826" s="13"/>
      <c r="Z826" s="13"/>
    </row>
    <row r="827">
      <c r="A827" s="13" t="str">
        <f>IFERROR(__xludf.DUMMYFUNCTION("""COMPUTED_VALUE"""),"ORDER1175")</f>
        <v>ORDER1175</v>
      </c>
      <c r="B827" s="13" t="str">
        <f>VLOOKUP(A827,WN!$A$2:$C$2001,3,false)</f>
        <v>CUST2124</v>
      </c>
      <c r="C827" s="14">
        <f>VLOOKUP(A827,WN!$A$2:$F$2001,2,false)</f>
        <v>45403</v>
      </c>
      <c r="D827" s="13">
        <f>SUMIFS(WN!$F$2:$F$2001,WN!$A$2:$A$2001,A827)</f>
        <v>185</v>
      </c>
      <c r="E827" s="13">
        <f t="shared" si="1"/>
        <v>55</v>
      </c>
      <c r="F827" s="13" t="str">
        <f>VLOOKUP(B827,'Overall Analysis'!$A$3:$I$160,9,false)</f>
        <v>Basic Customer</v>
      </c>
      <c r="G827" s="13"/>
      <c r="H827" s="13"/>
      <c r="I827" s="13"/>
      <c r="J827" s="13"/>
      <c r="K827" s="13"/>
      <c r="L827" s="13"/>
      <c r="M827" s="13"/>
      <c r="N827" s="13"/>
      <c r="O827" s="13"/>
      <c r="P827" s="13"/>
      <c r="Q827" s="13"/>
      <c r="R827" s="13"/>
      <c r="S827" s="13"/>
      <c r="T827" s="13"/>
      <c r="U827" s="13"/>
      <c r="V827" s="13"/>
      <c r="W827" s="13"/>
      <c r="X827" s="13"/>
      <c r="Y827" s="13"/>
      <c r="Z827" s="13"/>
    </row>
    <row r="828">
      <c r="A828" s="13" t="str">
        <f>IFERROR(__xludf.DUMMYFUNCTION("""COMPUTED_VALUE"""),"ORDER1174")</f>
        <v>ORDER1174</v>
      </c>
      <c r="B828" s="13" t="str">
        <f>VLOOKUP(A828,WN!$A$2:$C$2001,3,false)</f>
        <v>CUST6549</v>
      </c>
      <c r="C828" s="14">
        <f>VLOOKUP(A828,WN!$A$2:$F$2001,2,false)</f>
        <v>45403</v>
      </c>
      <c r="D828" s="13">
        <f>SUMIFS(WN!$F$2:$F$2001,WN!$A$2:$A$2001,A828)</f>
        <v>97.5</v>
      </c>
      <c r="E828" s="13">
        <f t="shared" si="1"/>
        <v>55</v>
      </c>
      <c r="F828" s="13" t="str">
        <f>VLOOKUP(B828,'Overall Analysis'!$A$3:$I$160,9,false)</f>
        <v>Basic Customer</v>
      </c>
      <c r="G828" s="13"/>
      <c r="H828" s="13"/>
      <c r="I828" s="13"/>
      <c r="J828" s="13"/>
      <c r="K828" s="13"/>
      <c r="L828" s="13"/>
      <c r="M828" s="13"/>
      <c r="N828" s="13"/>
      <c r="O828" s="13"/>
      <c r="P828" s="13"/>
      <c r="Q828" s="13"/>
      <c r="R828" s="13"/>
      <c r="S828" s="13"/>
      <c r="T828" s="13"/>
      <c r="U828" s="13"/>
      <c r="V828" s="13"/>
      <c r="W828" s="13"/>
      <c r="X828" s="13"/>
      <c r="Y828" s="13"/>
      <c r="Z828" s="13"/>
    </row>
    <row r="829">
      <c r="A829" s="13" t="str">
        <f>IFERROR(__xludf.DUMMYFUNCTION("""COMPUTED_VALUE"""),"ORDER1173")</f>
        <v>ORDER1173</v>
      </c>
      <c r="B829" s="13" t="str">
        <f>VLOOKUP(A829,WN!$A$2:$C$2001,3,false)</f>
        <v>CUST1960</v>
      </c>
      <c r="C829" s="14">
        <f>VLOOKUP(A829,WN!$A$2:$F$2001,2,false)</f>
        <v>45403</v>
      </c>
      <c r="D829" s="13">
        <f>SUMIFS(WN!$F$2:$F$2001,WN!$A$2:$A$2001,A829)</f>
        <v>105</v>
      </c>
      <c r="E829" s="13">
        <f t="shared" si="1"/>
        <v>55</v>
      </c>
      <c r="F829" s="13" t="str">
        <f>VLOOKUP(B829,'Overall Analysis'!$A$3:$I$160,9,false)</f>
        <v>Basic Customer</v>
      </c>
      <c r="G829" s="13"/>
      <c r="H829" s="13"/>
      <c r="I829" s="13"/>
      <c r="J829" s="13"/>
      <c r="K829" s="13"/>
      <c r="L829" s="13"/>
      <c r="M829" s="13"/>
      <c r="N829" s="13"/>
      <c r="O829" s="13"/>
      <c r="P829" s="13"/>
      <c r="Q829" s="13"/>
      <c r="R829" s="13"/>
      <c r="S829" s="13"/>
      <c r="T829" s="13"/>
      <c r="U829" s="13"/>
      <c r="V829" s="13"/>
      <c r="W829" s="13"/>
      <c r="X829" s="13"/>
      <c r="Y829" s="13"/>
      <c r="Z829" s="13"/>
    </row>
    <row r="830">
      <c r="A830" s="13" t="str">
        <f>IFERROR(__xludf.DUMMYFUNCTION("""COMPUTED_VALUE"""),"ORDER1172")</f>
        <v>ORDER1172</v>
      </c>
      <c r="B830" s="13" t="str">
        <f>VLOOKUP(A830,WN!$A$2:$C$2001,3,false)</f>
        <v>CUST2624</v>
      </c>
      <c r="C830" s="14">
        <f>VLOOKUP(A830,WN!$A$2:$F$2001,2,false)</f>
        <v>45403</v>
      </c>
      <c r="D830" s="13">
        <f>SUMIFS(WN!$F$2:$F$2001,WN!$A$2:$A$2001,A830)</f>
        <v>120</v>
      </c>
      <c r="E830" s="13">
        <f t="shared" si="1"/>
        <v>55</v>
      </c>
      <c r="F830" s="13" t="str">
        <f>VLOOKUP(B830,'Overall Analysis'!$A$3:$I$160,9,false)</f>
        <v>Basic Customer</v>
      </c>
      <c r="G830" s="13"/>
      <c r="H830" s="13"/>
      <c r="I830" s="13"/>
      <c r="J830" s="13"/>
      <c r="K830" s="13"/>
      <c r="L830" s="13"/>
      <c r="M830" s="13"/>
      <c r="N830" s="13"/>
      <c r="O830" s="13"/>
      <c r="P830" s="13"/>
      <c r="Q830" s="13"/>
      <c r="R830" s="13"/>
      <c r="S830" s="13"/>
      <c r="T830" s="13"/>
      <c r="U830" s="13"/>
      <c r="V830" s="13"/>
      <c r="W830" s="13"/>
      <c r="X830" s="13"/>
      <c r="Y830" s="13"/>
      <c r="Z830" s="13"/>
    </row>
    <row r="831">
      <c r="A831" s="13" t="str">
        <f>IFERROR(__xludf.DUMMYFUNCTION("""COMPUTED_VALUE"""),"ORDER1171")</f>
        <v>ORDER1171</v>
      </c>
      <c r="B831" s="13" t="str">
        <f>VLOOKUP(A831,WN!$A$2:$C$2001,3,false)</f>
        <v>CUST6818</v>
      </c>
      <c r="C831" s="14">
        <f>VLOOKUP(A831,WN!$A$2:$F$2001,2,false)</f>
        <v>45403</v>
      </c>
      <c r="D831" s="13">
        <f>SUMIFS(WN!$F$2:$F$2001,WN!$A$2:$A$2001,A831)</f>
        <v>190</v>
      </c>
      <c r="E831" s="13">
        <f t="shared" si="1"/>
        <v>55</v>
      </c>
      <c r="F831" s="13" t="str">
        <f>VLOOKUP(B831,'Overall Analysis'!$A$3:$I$160,9,false)</f>
        <v>Basic Customer</v>
      </c>
      <c r="G831" s="13"/>
      <c r="H831" s="13"/>
      <c r="I831" s="13"/>
      <c r="J831" s="13"/>
      <c r="K831" s="13"/>
      <c r="L831" s="13"/>
      <c r="M831" s="13"/>
      <c r="N831" s="13"/>
      <c r="O831" s="13"/>
      <c r="P831" s="13"/>
      <c r="Q831" s="13"/>
      <c r="R831" s="13"/>
      <c r="S831" s="13"/>
      <c r="T831" s="13"/>
      <c r="U831" s="13"/>
      <c r="V831" s="13"/>
      <c r="W831" s="13"/>
      <c r="X831" s="13"/>
      <c r="Y831" s="13"/>
      <c r="Z831" s="13"/>
    </row>
    <row r="832">
      <c r="A832" s="13" t="str">
        <f>IFERROR(__xludf.DUMMYFUNCTION("""COMPUTED_VALUE"""),"ORDER1170")</f>
        <v>ORDER1170</v>
      </c>
      <c r="B832" s="13" t="str">
        <f>VLOOKUP(A832,WN!$A$2:$C$2001,3,false)</f>
        <v>CUST3954</v>
      </c>
      <c r="C832" s="14">
        <f>VLOOKUP(A832,WN!$A$2:$F$2001,2,false)</f>
        <v>45403</v>
      </c>
      <c r="D832" s="13">
        <f>SUMIFS(WN!$F$2:$F$2001,WN!$A$2:$A$2001,A832)</f>
        <v>80</v>
      </c>
      <c r="E832" s="13">
        <f t="shared" si="1"/>
        <v>55</v>
      </c>
      <c r="F832" s="13" t="str">
        <f>VLOOKUP(B832,'Overall Analysis'!$A$3:$I$160,9,false)</f>
        <v>Basic Customer</v>
      </c>
      <c r="G832" s="13"/>
      <c r="H832" s="13"/>
      <c r="I832" s="13"/>
      <c r="J832" s="13"/>
      <c r="K832" s="13"/>
      <c r="L832" s="13"/>
      <c r="M832" s="13"/>
      <c r="N832" s="13"/>
      <c r="O832" s="13"/>
      <c r="P832" s="13"/>
      <c r="Q832" s="13"/>
      <c r="R832" s="13"/>
      <c r="S832" s="13"/>
      <c r="T832" s="13"/>
      <c r="U832" s="13"/>
      <c r="V832" s="13"/>
      <c r="W832" s="13"/>
      <c r="X832" s="13"/>
      <c r="Y832" s="13"/>
      <c r="Z832" s="13"/>
    </row>
    <row r="833">
      <c r="A833" s="13" t="str">
        <f>IFERROR(__xludf.DUMMYFUNCTION("""COMPUTED_VALUE"""),"ORDER1169")</f>
        <v>ORDER1169</v>
      </c>
      <c r="B833" s="13" t="str">
        <f>VLOOKUP(A833,WN!$A$2:$C$2001,3,false)</f>
        <v>CUST7909</v>
      </c>
      <c r="C833" s="14">
        <f>VLOOKUP(A833,WN!$A$2:$F$2001,2,false)</f>
        <v>45403</v>
      </c>
      <c r="D833" s="13">
        <f>SUMIFS(WN!$F$2:$F$2001,WN!$A$2:$A$2001,A833)</f>
        <v>70</v>
      </c>
      <c r="E833" s="13">
        <f t="shared" si="1"/>
        <v>55</v>
      </c>
      <c r="F833" s="13" t="str">
        <f>VLOOKUP(B833,'Overall Analysis'!$A$3:$I$160,9,false)</f>
        <v>Basic Customer</v>
      </c>
      <c r="G833" s="13"/>
      <c r="H833" s="13"/>
      <c r="I833" s="13"/>
      <c r="J833" s="13"/>
      <c r="K833" s="13"/>
      <c r="L833" s="13"/>
      <c r="M833" s="13"/>
      <c r="N833" s="13"/>
      <c r="O833" s="13"/>
      <c r="P833" s="13"/>
      <c r="Q833" s="13"/>
      <c r="R833" s="13"/>
      <c r="S833" s="13"/>
      <c r="T833" s="13"/>
      <c r="U833" s="13"/>
      <c r="V833" s="13"/>
      <c r="W833" s="13"/>
      <c r="X833" s="13"/>
      <c r="Y833" s="13"/>
      <c r="Z833" s="13"/>
    </row>
    <row r="834">
      <c r="A834" s="13" t="str">
        <f>IFERROR(__xludf.DUMMYFUNCTION("""COMPUTED_VALUE"""),"ORDER1168")</f>
        <v>ORDER1168</v>
      </c>
      <c r="B834" s="13" t="str">
        <f>VLOOKUP(A834,WN!$A$2:$C$2001,3,false)</f>
        <v>CUST3521</v>
      </c>
      <c r="C834" s="14">
        <f>VLOOKUP(A834,WN!$A$2:$F$2001,2,false)</f>
        <v>45403</v>
      </c>
      <c r="D834" s="13">
        <f>SUMIFS(WN!$F$2:$F$2001,WN!$A$2:$A$2001,A834)</f>
        <v>200</v>
      </c>
      <c r="E834" s="13">
        <f t="shared" si="1"/>
        <v>55</v>
      </c>
      <c r="F834" s="13" t="str">
        <f>VLOOKUP(B834,'Overall Analysis'!$A$3:$I$160,9,false)</f>
        <v>Basic Customer</v>
      </c>
      <c r="G834" s="13"/>
      <c r="H834" s="13"/>
      <c r="I834" s="13"/>
      <c r="J834" s="13"/>
      <c r="K834" s="13"/>
      <c r="L834" s="13"/>
      <c r="M834" s="13"/>
      <c r="N834" s="13"/>
      <c r="O834" s="13"/>
      <c r="P834" s="13"/>
      <c r="Q834" s="13"/>
      <c r="R834" s="13"/>
      <c r="S834" s="13"/>
      <c r="T834" s="13"/>
      <c r="U834" s="13"/>
      <c r="V834" s="13"/>
      <c r="W834" s="13"/>
      <c r="X834" s="13"/>
      <c r="Y834" s="13"/>
      <c r="Z834" s="13"/>
    </row>
    <row r="835">
      <c r="A835" s="13" t="str">
        <f>IFERROR(__xludf.DUMMYFUNCTION("""COMPUTED_VALUE"""),"ORDER1167")</f>
        <v>ORDER1167</v>
      </c>
      <c r="B835" s="13" t="str">
        <f>VLOOKUP(A835,WN!$A$2:$C$2001,3,false)</f>
        <v>CUST8449</v>
      </c>
      <c r="C835" s="14">
        <f>VLOOKUP(A835,WN!$A$2:$F$2001,2,false)</f>
        <v>45403</v>
      </c>
      <c r="D835" s="13">
        <f>SUMIFS(WN!$F$2:$F$2001,WN!$A$2:$A$2001,A835)</f>
        <v>55</v>
      </c>
      <c r="E835" s="13">
        <f t="shared" si="1"/>
        <v>55</v>
      </c>
      <c r="F835" s="13" t="str">
        <f>VLOOKUP(B835,'Overall Analysis'!$A$3:$I$160,9,false)</f>
        <v>Basic Customer</v>
      </c>
      <c r="G835" s="13"/>
      <c r="H835" s="13"/>
      <c r="I835" s="13"/>
      <c r="J835" s="13"/>
      <c r="K835" s="13"/>
      <c r="L835" s="13"/>
      <c r="M835" s="13"/>
      <c r="N835" s="13"/>
      <c r="O835" s="13"/>
      <c r="P835" s="13"/>
      <c r="Q835" s="13"/>
      <c r="R835" s="13"/>
      <c r="S835" s="13"/>
      <c r="T835" s="13"/>
      <c r="U835" s="13"/>
      <c r="V835" s="13"/>
      <c r="W835" s="13"/>
      <c r="X835" s="13"/>
      <c r="Y835" s="13"/>
      <c r="Z835" s="13"/>
    </row>
    <row r="836">
      <c r="A836" s="13" t="str">
        <f>IFERROR(__xludf.DUMMYFUNCTION("""COMPUTED_VALUE"""),"ORDER1166")</f>
        <v>ORDER1166</v>
      </c>
      <c r="B836" s="13" t="str">
        <f>VLOOKUP(A836,WN!$A$2:$C$2001,3,false)</f>
        <v>CUST7498</v>
      </c>
      <c r="C836" s="14">
        <f>VLOOKUP(A836,WN!$A$2:$F$2001,2,false)</f>
        <v>45403</v>
      </c>
      <c r="D836" s="13">
        <f>SUMIFS(WN!$F$2:$F$2001,WN!$A$2:$A$2001,A836)</f>
        <v>65</v>
      </c>
      <c r="E836" s="13">
        <f t="shared" si="1"/>
        <v>55</v>
      </c>
      <c r="F836" s="13" t="str">
        <f>VLOOKUP(B836,'Overall Analysis'!$A$3:$I$160,9,false)</f>
        <v>Basic Customer</v>
      </c>
      <c r="G836" s="13"/>
      <c r="H836" s="13"/>
      <c r="I836" s="13"/>
      <c r="J836" s="13"/>
      <c r="K836" s="13"/>
      <c r="L836" s="13"/>
      <c r="M836" s="13"/>
      <c r="N836" s="13"/>
      <c r="O836" s="13"/>
      <c r="P836" s="13"/>
      <c r="Q836" s="13"/>
      <c r="R836" s="13"/>
      <c r="S836" s="13"/>
      <c r="T836" s="13"/>
      <c r="U836" s="13"/>
      <c r="V836" s="13"/>
      <c r="W836" s="13"/>
      <c r="X836" s="13"/>
      <c r="Y836" s="13"/>
      <c r="Z836" s="13"/>
    </row>
    <row r="837">
      <c r="A837" s="13" t="str">
        <f>IFERROR(__xludf.DUMMYFUNCTION("""COMPUTED_VALUE"""),"ORDER1165")</f>
        <v>ORDER1165</v>
      </c>
      <c r="B837" s="13" t="str">
        <f>VLOOKUP(A837,WN!$A$2:$C$2001,3,false)</f>
        <v>CUST4022</v>
      </c>
      <c r="C837" s="14">
        <f>VLOOKUP(A837,WN!$A$2:$F$2001,2,false)</f>
        <v>45403</v>
      </c>
      <c r="D837" s="13">
        <f>SUMIFS(WN!$F$2:$F$2001,WN!$A$2:$A$2001,A837)</f>
        <v>310</v>
      </c>
      <c r="E837" s="13">
        <f t="shared" si="1"/>
        <v>55</v>
      </c>
      <c r="F837" s="13" t="str">
        <f>VLOOKUP(B837,'Overall Analysis'!$A$3:$I$160,9,false)</f>
        <v>Basic Customer</v>
      </c>
      <c r="G837" s="13"/>
      <c r="H837" s="13"/>
      <c r="I837" s="13"/>
      <c r="J837" s="13"/>
      <c r="K837" s="13"/>
      <c r="L837" s="13"/>
      <c r="M837" s="13"/>
      <c r="N837" s="13"/>
      <c r="O837" s="13"/>
      <c r="P837" s="13"/>
      <c r="Q837" s="13"/>
      <c r="R837" s="13"/>
      <c r="S837" s="13"/>
      <c r="T837" s="13"/>
      <c r="U837" s="13"/>
      <c r="V837" s="13"/>
      <c r="W837" s="13"/>
      <c r="X837" s="13"/>
      <c r="Y837" s="13"/>
      <c r="Z837" s="13"/>
    </row>
    <row r="838">
      <c r="A838" s="13" t="str">
        <f>IFERROR(__xludf.DUMMYFUNCTION("""COMPUTED_VALUE"""),"ORDER1164")</f>
        <v>ORDER1164</v>
      </c>
      <c r="B838" s="13" t="str">
        <f>VLOOKUP(A838,WN!$A$2:$C$2001,3,false)</f>
        <v>CUST6549</v>
      </c>
      <c r="C838" s="14">
        <f>VLOOKUP(A838,WN!$A$2:$F$2001,2,false)</f>
        <v>45403</v>
      </c>
      <c r="D838" s="13">
        <f>SUMIFS(WN!$F$2:$F$2001,WN!$A$2:$A$2001,A838)</f>
        <v>120</v>
      </c>
      <c r="E838" s="13">
        <f t="shared" si="1"/>
        <v>55</v>
      </c>
      <c r="F838" s="13" t="str">
        <f>VLOOKUP(B838,'Overall Analysis'!$A$3:$I$160,9,false)</f>
        <v>Basic Customer</v>
      </c>
      <c r="G838" s="13"/>
      <c r="H838" s="13"/>
      <c r="I838" s="13"/>
      <c r="J838" s="13"/>
      <c r="K838" s="13"/>
      <c r="L838" s="13"/>
      <c r="M838" s="13"/>
      <c r="N838" s="13"/>
      <c r="O838" s="13"/>
      <c r="P838" s="13"/>
      <c r="Q838" s="13"/>
      <c r="R838" s="13"/>
      <c r="S838" s="13"/>
      <c r="T838" s="13"/>
      <c r="U838" s="13"/>
      <c r="V838" s="13"/>
      <c r="W838" s="13"/>
      <c r="X838" s="13"/>
      <c r="Y838" s="13"/>
      <c r="Z838" s="13"/>
    </row>
    <row r="839">
      <c r="A839" s="13" t="str">
        <f>IFERROR(__xludf.DUMMYFUNCTION("""COMPUTED_VALUE"""),"ORDER1163")</f>
        <v>ORDER1163</v>
      </c>
      <c r="B839" s="13" t="str">
        <f>VLOOKUP(A839,WN!$A$2:$C$2001,3,false)</f>
        <v>CUST4759</v>
      </c>
      <c r="C839" s="14">
        <f>VLOOKUP(A839,WN!$A$2:$F$2001,2,false)</f>
        <v>45403</v>
      </c>
      <c r="D839" s="13">
        <f>SUMIFS(WN!$F$2:$F$2001,WN!$A$2:$A$2001,A839)</f>
        <v>105</v>
      </c>
      <c r="E839" s="13">
        <f t="shared" si="1"/>
        <v>55</v>
      </c>
      <c r="F839" s="13" t="str">
        <f>VLOOKUP(B839,'Overall Analysis'!$A$3:$I$160,9,false)</f>
        <v>Platinum Customer</v>
      </c>
      <c r="G839" s="13"/>
      <c r="H839" s="13"/>
      <c r="I839" s="13"/>
      <c r="J839" s="13"/>
      <c r="K839" s="13"/>
      <c r="L839" s="13"/>
      <c r="M839" s="13"/>
      <c r="N839" s="13"/>
      <c r="O839" s="13"/>
      <c r="P839" s="13"/>
      <c r="Q839" s="13"/>
      <c r="R839" s="13"/>
      <c r="S839" s="13"/>
      <c r="T839" s="13"/>
      <c r="U839" s="13"/>
      <c r="V839" s="13"/>
      <c r="W839" s="13"/>
      <c r="X839" s="13"/>
      <c r="Y839" s="13"/>
      <c r="Z839" s="13"/>
    </row>
    <row r="840">
      <c r="A840" s="13" t="str">
        <f>IFERROR(__xludf.DUMMYFUNCTION("""COMPUTED_VALUE"""),"ORDER1162")</f>
        <v>ORDER1162</v>
      </c>
      <c r="B840" s="13" t="str">
        <f>VLOOKUP(A840,WN!$A$2:$C$2001,3,false)</f>
        <v>CUST2970</v>
      </c>
      <c r="C840" s="14">
        <f>VLOOKUP(A840,WN!$A$2:$F$2001,2,false)</f>
        <v>45403</v>
      </c>
      <c r="D840" s="13">
        <f>SUMIFS(WN!$F$2:$F$2001,WN!$A$2:$A$2001,A840)</f>
        <v>70</v>
      </c>
      <c r="E840" s="13">
        <f t="shared" si="1"/>
        <v>55</v>
      </c>
      <c r="F840" s="13" t="str">
        <f>VLOOKUP(B840,'Overall Analysis'!$A$3:$I$160,9,false)</f>
        <v>Platinum Customer</v>
      </c>
      <c r="G840" s="13"/>
      <c r="H840" s="13"/>
      <c r="I840" s="13"/>
      <c r="J840" s="13"/>
      <c r="K840" s="13"/>
      <c r="L840" s="13"/>
      <c r="M840" s="13"/>
      <c r="N840" s="13"/>
      <c r="O840" s="13"/>
      <c r="P840" s="13"/>
      <c r="Q840" s="13"/>
      <c r="R840" s="13"/>
      <c r="S840" s="13"/>
      <c r="T840" s="13"/>
      <c r="U840" s="13"/>
      <c r="V840" s="13"/>
      <c r="W840" s="13"/>
      <c r="X840" s="13"/>
      <c r="Y840" s="13"/>
      <c r="Z840" s="13"/>
    </row>
    <row r="841">
      <c r="A841" s="13" t="str">
        <f>IFERROR(__xludf.DUMMYFUNCTION("""COMPUTED_VALUE"""),"ORDER1161")</f>
        <v>ORDER1161</v>
      </c>
      <c r="B841" s="13" t="str">
        <f>VLOOKUP(A841,WN!$A$2:$C$2001,3,false)</f>
        <v>CUST8814</v>
      </c>
      <c r="C841" s="14">
        <f>VLOOKUP(A841,WN!$A$2:$F$2001,2,false)</f>
        <v>45403</v>
      </c>
      <c r="D841" s="13">
        <f>SUMIFS(WN!$F$2:$F$2001,WN!$A$2:$A$2001,A841)</f>
        <v>140</v>
      </c>
      <c r="E841" s="13">
        <f t="shared" si="1"/>
        <v>55</v>
      </c>
      <c r="F841" s="13" t="str">
        <f>VLOOKUP(B841,'Overall Analysis'!$A$3:$I$160,9,false)</f>
        <v>Platinum Customer</v>
      </c>
      <c r="G841" s="13"/>
      <c r="H841" s="13"/>
      <c r="I841" s="13"/>
      <c r="J841" s="13"/>
      <c r="K841" s="13"/>
      <c r="L841" s="13"/>
      <c r="M841" s="13"/>
      <c r="N841" s="13"/>
      <c r="O841" s="13"/>
      <c r="P841" s="13"/>
      <c r="Q841" s="13"/>
      <c r="R841" s="13"/>
      <c r="S841" s="13"/>
      <c r="T841" s="13"/>
      <c r="U841" s="13"/>
      <c r="V841" s="13"/>
      <c r="W841" s="13"/>
      <c r="X841" s="13"/>
      <c r="Y841" s="13"/>
      <c r="Z841" s="13"/>
    </row>
    <row r="842">
      <c r="A842" s="13" t="str">
        <f>IFERROR(__xludf.DUMMYFUNCTION("""COMPUTED_VALUE"""),"ORDER1160")</f>
        <v>ORDER1160</v>
      </c>
      <c r="B842" s="13" t="str">
        <f>VLOOKUP(A842,WN!$A$2:$C$2001,3,false)</f>
        <v>CUST2624</v>
      </c>
      <c r="C842" s="14">
        <f>VLOOKUP(A842,WN!$A$2:$F$2001,2,false)</f>
        <v>45403</v>
      </c>
      <c r="D842" s="13">
        <f>SUMIFS(WN!$F$2:$F$2001,WN!$A$2:$A$2001,A842)</f>
        <v>160</v>
      </c>
      <c r="E842" s="13">
        <f t="shared" si="1"/>
        <v>55</v>
      </c>
      <c r="F842" s="13" t="str">
        <f>VLOOKUP(B842,'Overall Analysis'!$A$3:$I$160,9,false)</f>
        <v>Basic Customer</v>
      </c>
      <c r="G842" s="13"/>
      <c r="H842" s="13"/>
      <c r="I842" s="13"/>
      <c r="J842" s="13"/>
      <c r="K842" s="13"/>
      <c r="L842" s="13"/>
      <c r="M842" s="13"/>
      <c r="N842" s="13"/>
      <c r="O842" s="13"/>
      <c r="P842" s="13"/>
      <c r="Q842" s="13"/>
      <c r="R842" s="13"/>
      <c r="S842" s="13"/>
      <c r="T842" s="13"/>
      <c r="U842" s="13"/>
      <c r="V842" s="13"/>
      <c r="W842" s="13"/>
      <c r="X842" s="13"/>
      <c r="Y842" s="13"/>
      <c r="Z842" s="13"/>
    </row>
    <row r="843">
      <c r="A843" s="13" t="str">
        <f>IFERROR(__xludf.DUMMYFUNCTION("""COMPUTED_VALUE"""),"ORDER1159")</f>
        <v>ORDER1159</v>
      </c>
      <c r="B843" s="13" t="str">
        <f>VLOOKUP(A843,WN!$A$2:$C$2001,3,false)</f>
        <v>CUST6869</v>
      </c>
      <c r="C843" s="14">
        <f>VLOOKUP(A843,WN!$A$2:$F$2001,2,false)</f>
        <v>45403</v>
      </c>
      <c r="D843" s="13">
        <f>SUMIFS(WN!$F$2:$F$2001,WN!$A$2:$A$2001,A843)</f>
        <v>110</v>
      </c>
      <c r="E843" s="13">
        <f t="shared" si="1"/>
        <v>55</v>
      </c>
      <c r="F843" s="13" t="str">
        <f>VLOOKUP(B843,'Overall Analysis'!$A$3:$I$160,9,false)</f>
        <v>Basic Customer</v>
      </c>
      <c r="G843" s="13"/>
      <c r="H843" s="13"/>
      <c r="I843" s="13"/>
      <c r="J843" s="13"/>
      <c r="K843" s="13"/>
      <c r="L843" s="13"/>
      <c r="M843" s="13"/>
      <c r="N843" s="13"/>
      <c r="O843" s="13"/>
      <c r="P843" s="13"/>
      <c r="Q843" s="13"/>
      <c r="R843" s="13"/>
      <c r="S843" s="13"/>
      <c r="T843" s="13"/>
      <c r="U843" s="13"/>
      <c r="V843" s="13"/>
      <c r="W843" s="13"/>
      <c r="X843" s="13"/>
      <c r="Y843" s="13"/>
      <c r="Z843" s="13"/>
    </row>
    <row r="844">
      <c r="A844" s="13" t="str">
        <f>IFERROR(__xludf.DUMMYFUNCTION("""COMPUTED_VALUE"""),"ORDER1158")</f>
        <v>ORDER1158</v>
      </c>
      <c r="B844" s="13" t="str">
        <f>VLOOKUP(A844,WN!$A$2:$C$2001,3,false)</f>
        <v>CUST2188</v>
      </c>
      <c r="C844" s="14">
        <f>VLOOKUP(A844,WN!$A$2:$F$2001,2,false)</f>
        <v>45403</v>
      </c>
      <c r="D844" s="13">
        <f>SUMIFS(WN!$F$2:$F$2001,WN!$A$2:$A$2001,A844)</f>
        <v>275</v>
      </c>
      <c r="E844" s="13">
        <f t="shared" si="1"/>
        <v>55</v>
      </c>
      <c r="F844" s="13" t="str">
        <f>VLOOKUP(B844,'Overall Analysis'!$A$3:$I$160,9,false)</f>
        <v>Platinum Customer</v>
      </c>
      <c r="G844" s="13"/>
      <c r="H844" s="13"/>
      <c r="I844" s="13"/>
      <c r="J844" s="13"/>
      <c r="K844" s="13"/>
      <c r="L844" s="13"/>
      <c r="M844" s="13"/>
      <c r="N844" s="13"/>
      <c r="O844" s="13"/>
      <c r="P844" s="13"/>
      <c r="Q844" s="13"/>
      <c r="R844" s="13"/>
      <c r="S844" s="13"/>
      <c r="T844" s="13"/>
      <c r="U844" s="13"/>
      <c r="V844" s="13"/>
      <c r="W844" s="13"/>
      <c r="X844" s="13"/>
      <c r="Y844" s="13"/>
      <c r="Z844" s="13"/>
    </row>
    <row r="845">
      <c r="A845" s="13" t="str">
        <f>IFERROR(__xludf.DUMMYFUNCTION("""COMPUTED_VALUE"""),"ORDER1157")</f>
        <v>ORDER1157</v>
      </c>
      <c r="B845" s="13" t="str">
        <f>VLOOKUP(A845,WN!$A$2:$C$2001,3,false)</f>
        <v>CUST4788</v>
      </c>
      <c r="C845" s="14">
        <f>VLOOKUP(A845,WN!$A$2:$F$2001,2,false)</f>
        <v>45403</v>
      </c>
      <c r="D845" s="13">
        <f>SUMIFS(WN!$F$2:$F$2001,WN!$A$2:$A$2001,A845)</f>
        <v>65</v>
      </c>
      <c r="E845" s="13">
        <f t="shared" si="1"/>
        <v>55</v>
      </c>
      <c r="F845" s="13" t="str">
        <f>VLOOKUP(B845,'Overall Analysis'!$A$3:$I$160,9,false)</f>
        <v>Basic Customer</v>
      </c>
      <c r="G845" s="13"/>
      <c r="H845" s="13"/>
      <c r="I845" s="13"/>
      <c r="J845" s="13"/>
      <c r="K845" s="13"/>
      <c r="L845" s="13"/>
      <c r="M845" s="13"/>
      <c r="N845" s="13"/>
      <c r="O845" s="13"/>
      <c r="P845" s="13"/>
      <c r="Q845" s="13"/>
      <c r="R845" s="13"/>
      <c r="S845" s="13"/>
      <c r="T845" s="13"/>
      <c r="U845" s="13"/>
      <c r="V845" s="13"/>
      <c r="W845" s="13"/>
      <c r="X845" s="13"/>
      <c r="Y845" s="13"/>
      <c r="Z845" s="13"/>
    </row>
    <row r="846">
      <c r="A846" s="13" t="str">
        <f>IFERROR(__xludf.DUMMYFUNCTION("""COMPUTED_VALUE"""),"ORDER1156")</f>
        <v>ORDER1156</v>
      </c>
      <c r="B846" s="13" t="str">
        <f>VLOOKUP(A846,WN!$A$2:$C$2001,3,false)</f>
        <v>CUST1509</v>
      </c>
      <c r="C846" s="14">
        <f>VLOOKUP(A846,WN!$A$2:$F$2001,2,false)</f>
        <v>45403</v>
      </c>
      <c r="D846" s="13">
        <f>SUMIFS(WN!$F$2:$F$2001,WN!$A$2:$A$2001,A846)</f>
        <v>52.5</v>
      </c>
      <c r="E846" s="13">
        <f t="shared" si="1"/>
        <v>55</v>
      </c>
      <c r="F846" s="13" t="str">
        <f>VLOOKUP(B846,'Overall Analysis'!$A$3:$I$160,9,false)</f>
        <v>Platinum Customer</v>
      </c>
      <c r="G846" s="13"/>
      <c r="H846" s="13"/>
      <c r="I846" s="13"/>
      <c r="J846" s="13"/>
      <c r="K846" s="13"/>
      <c r="L846" s="13"/>
      <c r="M846" s="13"/>
      <c r="N846" s="13"/>
      <c r="O846" s="13"/>
      <c r="P846" s="13"/>
      <c r="Q846" s="13"/>
      <c r="R846" s="13"/>
      <c r="S846" s="13"/>
      <c r="T846" s="13"/>
      <c r="U846" s="13"/>
      <c r="V846" s="13"/>
      <c r="W846" s="13"/>
      <c r="X846" s="13"/>
      <c r="Y846" s="13"/>
      <c r="Z846" s="13"/>
    </row>
    <row r="847">
      <c r="A847" s="13" t="str">
        <f>IFERROR(__xludf.DUMMYFUNCTION("""COMPUTED_VALUE"""),"ORDER1155")</f>
        <v>ORDER1155</v>
      </c>
      <c r="B847" s="13" t="str">
        <f>VLOOKUP(A847,WN!$A$2:$C$2001,3,false)</f>
        <v>CUST8484</v>
      </c>
      <c r="C847" s="14">
        <f>VLOOKUP(A847,WN!$A$2:$F$2001,2,false)</f>
        <v>45403</v>
      </c>
      <c r="D847" s="13">
        <f>SUMIFS(WN!$F$2:$F$2001,WN!$A$2:$A$2001,A847)</f>
        <v>185</v>
      </c>
      <c r="E847" s="13">
        <f t="shared" si="1"/>
        <v>55</v>
      </c>
      <c r="F847" s="13" t="str">
        <f>VLOOKUP(B847,'Overall Analysis'!$A$3:$I$160,9,false)</f>
        <v>Basic Customer</v>
      </c>
      <c r="G847" s="13"/>
      <c r="H847" s="13"/>
      <c r="I847" s="13"/>
      <c r="J847" s="13"/>
      <c r="K847" s="13"/>
      <c r="L847" s="13"/>
      <c r="M847" s="13"/>
      <c r="N847" s="13"/>
      <c r="O847" s="13"/>
      <c r="P847" s="13"/>
      <c r="Q847" s="13"/>
      <c r="R847" s="13"/>
      <c r="S847" s="13"/>
      <c r="T847" s="13"/>
      <c r="U847" s="13"/>
      <c r="V847" s="13"/>
      <c r="W847" s="13"/>
      <c r="X847" s="13"/>
      <c r="Y847" s="13"/>
      <c r="Z847" s="13"/>
    </row>
    <row r="848">
      <c r="A848" s="13" t="str">
        <f>IFERROR(__xludf.DUMMYFUNCTION("""COMPUTED_VALUE"""),"ORDER1154")</f>
        <v>ORDER1154</v>
      </c>
      <c r="B848" s="13" t="str">
        <f>VLOOKUP(A848,WN!$A$2:$C$2001,3,false)</f>
        <v>CUST6570</v>
      </c>
      <c r="C848" s="14">
        <f>VLOOKUP(A848,WN!$A$2:$F$2001,2,false)</f>
        <v>45403</v>
      </c>
      <c r="D848" s="13">
        <f>SUMIFS(WN!$F$2:$F$2001,WN!$A$2:$A$2001,A848)</f>
        <v>97.5</v>
      </c>
      <c r="E848" s="13">
        <f t="shared" si="1"/>
        <v>55</v>
      </c>
      <c r="F848" s="13" t="str">
        <f>VLOOKUP(B848,'Overall Analysis'!$A$3:$I$160,9,false)</f>
        <v>Basic Customer</v>
      </c>
      <c r="G848" s="13"/>
      <c r="H848" s="13"/>
      <c r="I848" s="13"/>
      <c r="J848" s="13"/>
      <c r="K848" s="13"/>
      <c r="L848" s="13"/>
      <c r="M848" s="13"/>
      <c r="N848" s="13"/>
      <c r="O848" s="13"/>
      <c r="P848" s="13"/>
      <c r="Q848" s="13"/>
      <c r="R848" s="13"/>
      <c r="S848" s="13"/>
      <c r="T848" s="13"/>
      <c r="U848" s="13"/>
      <c r="V848" s="13"/>
      <c r="W848" s="13"/>
      <c r="X848" s="13"/>
      <c r="Y848" s="13"/>
      <c r="Z848" s="13"/>
    </row>
    <row r="849">
      <c r="A849" s="13" t="str">
        <f>IFERROR(__xludf.DUMMYFUNCTION("""COMPUTED_VALUE"""),"ORDER1153")</f>
        <v>ORDER1153</v>
      </c>
      <c r="B849" s="13" t="str">
        <f>VLOOKUP(A849,WN!$A$2:$C$2001,3,false)</f>
        <v>CUST8951</v>
      </c>
      <c r="C849" s="14">
        <f>VLOOKUP(A849,WN!$A$2:$F$2001,2,false)</f>
        <v>45403</v>
      </c>
      <c r="D849" s="13">
        <f>SUMIFS(WN!$F$2:$F$2001,WN!$A$2:$A$2001,A849)</f>
        <v>105</v>
      </c>
      <c r="E849" s="13">
        <f t="shared" si="1"/>
        <v>55</v>
      </c>
      <c r="F849" s="13" t="str">
        <f>VLOOKUP(B849,'Overall Analysis'!$A$3:$I$160,9,false)</f>
        <v>Basic Customer</v>
      </c>
      <c r="G849" s="13"/>
      <c r="H849" s="13"/>
      <c r="I849" s="13"/>
      <c r="J849" s="13"/>
      <c r="K849" s="13"/>
      <c r="L849" s="13"/>
      <c r="M849" s="13"/>
      <c r="N849" s="13"/>
      <c r="O849" s="13"/>
      <c r="P849" s="13"/>
      <c r="Q849" s="13"/>
      <c r="R849" s="13"/>
      <c r="S849" s="13"/>
      <c r="T849" s="13"/>
      <c r="U849" s="13"/>
      <c r="V849" s="13"/>
      <c r="W849" s="13"/>
      <c r="X849" s="13"/>
      <c r="Y849" s="13"/>
      <c r="Z849" s="13"/>
    </row>
    <row r="850">
      <c r="A850" s="13" t="str">
        <f>IFERROR(__xludf.DUMMYFUNCTION("""COMPUTED_VALUE"""),"ORDER1152")</f>
        <v>ORDER1152</v>
      </c>
      <c r="B850" s="13" t="str">
        <f>VLOOKUP(A850,WN!$A$2:$C$2001,3,false)</f>
        <v>CUST7626</v>
      </c>
      <c r="C850" s="14">
        <f>VLOOKUP(A850,WN!$A$2:$F$2001,2,false)</f>
        <v>45402</v>
      </c>
      <c r="D850" s="13">
        <f>SUMIFS(WN!$F$2:$F$2001,WN!$A$2:$A$2001,A850)</f>
        <v>70</v>
      </c>
      <c r="E850" s="13">
        <f t="shared" si="1"/>
        <v>56</v>
      </c>
      <c r="F850" s="13" t="str">
        <f>VLOOKUP(B850,'Overall Analysis'!$A$3:$I$160,9,false)</f>
        <v>Basic Customer</v>
      </c>
      <c r="G850" s="13"/>
      <c r="H850" s="13"/>
      <c r="I850" s="13"/>
      <c r="J850" s="13"/>
      <c r="K850" s="13"/>
      <c r="L850" s="13"/>
      <c r="M850" s="13"/>
      <c r="N850" s="13"/>
      <c r="O850" s="13"/>
      <c r="P850" s="13"/>
      <c r="Q850" s="13"/>
      <c r="R850" s="13"/>
      <c r="S850" s="13"/>
      <c r="T850" s="13"/>
      <c r="U850" s="13"/>
      <c r="V850" s="13"/>
      <c r="W850" s="13"/>
      <c r="X850" s="13"/>
      <c r="Y850" s="13"/>
      <c r="Z850" s="13"/>
    </row>
    <row r="851">
      <c r="A851" s="13" t="str">
        <f>IFERROR(__xludf.DUMMYFUNCTION("""COMPUTED_VALUE"""),"ORDER1151")</f>
        <v>ORDER1151</v>
      </c>
      <c r="B851" s="13" t="str">
        <f>VLOOKUP(A851,WN!$A$2:$C$2001,3,false)</f>
        <v>CUST2624</v>
      </c>
      <c r="C851" s="14">
        <f>VLOOKUP(A851,WN!$A$2:$F$2001,2,false)</f>
        <v>45402</v>
      </c>
      <c r="D851" s="13">
        <f>SUMIFS(WN!$F$2:$F$2001,WN!$A$2:$A$2001,A851)</f>
        <v>140</v>
      </c>
      <c r="E851" s="13">
        <f t="shared" si="1"/>
        <v>56</v>
      </c>
      <c r="F851" s="13" t="str">
        <f>VLOOKUP(B851,'Overall Analysis'!$A$3:$I$160,9,false)</f>
        <v>Basic Customer</v>
      </c>
      <c r="G851" s="13"/>
      <c r="H851" s="13"/>
      <c r="I851" s="13"/>
      <c r="J851" s="13"/>
      <c r="K851" s="13"/>
      <c r="L851" s="13"/>
      <c r="M851" s="13"/>
      <c r="N851" s="13"/>
      <c r="O851" s="13"/>
      <c r="P851" s="13"/>
      <c r="Q851" s="13"/>
      <c r="R851" s="13"/>
      <c r="S851" s="13"/>
      <c r="T851" s="13"/>
      <c r="U851" s="13"/>
      <c r="V851" s="13"/>
      <c r="W851" s="13"/>
      <c r="X851" s="13"/>
      <c r="Y851" s="13"/>
      <c r="Z851" s="13"/>
    </row>
    <row r="852">
      <c r="A852" s="13" t="str">
        <f>IFERROR(__xludf.DUMMYFUNCTION("""COMPUTED_VALUE"""),"ORDER1150")</f>
        <v>ORDER1150</v>
      </c>
      <c r="B852" s="13" t="str">
        <f>VLOOKUP(A852,WN!$A$2:$C$2001,3,false)</f>
        <v>CUST6549</v>
      </c>
      <c r="C852" s="14">
        <f>VLOOKUP(A852,WN!$A$2:$F$2001,2,false)</f>
        <v>45402</v>
      </c>
      <c r="D852" s="13">
        <f>SUMIFS(WN!$F$2:$F$2001,WN!$A$2:$A$2001,A852)</f>
        <v>80</v>
      </c>
      <c r="E852" s="13">
        <f t="shared" si="1"/>
        <v>56</v>
      </c>
      <c r="F852" s="13" t="str">
        <f>VLOOKUP(B852,'Overall Analysis'!$A$3:$I$160,9,false)</f>
        <v>Basic Customer</v>
      </c>
      <c r="G852" s="13"/>
      <c r="H852" s="13"/>
      <c r="I852" s="13"/>
      <c r="J852" s="13"/>
      <c r="K852" s="13"/>
      <c r="L852" s="13"/>
      <c r="M852" s="13"/>
      <c r="N852" s="13"/>
      <c r="O852" s="13"/>
      <c r="P852" s="13"/>
      <c r="Q852" s="13"/>
      <c r="R852" s="13"/>
      <c r="S852" s="13"/>
      <c r="T852" s="13"/>
      <c r="U852" s="13"/>
      <c r="V852" s="13"/>
      <c r="W852" s="13"/>
      <c r="X852" s="13"/>
      <c r="Y852" s="13"/>
      <c r="Z852" s="13"/>
    </row>
    <row r="853">
      <c r="A853" s="13" t="str">
        <f>IFERROR(__xludf.DUMMYFUNCTION("""COMPUTED_VALUE"""),"ORDER1149")</f>
        <v>ORDER1149</v>
      </c>
      <c r="B853" s="13" t="str">
        <f>VLOOKUP(A853,WN!$A$2:$C$2001,3,false)</f>
        <v>CUST6818</v>
      </c>
      <c r="C853" s="14">
        <f>VLOOKUP(A853,WN!$A$2:$F$2001,2,false)</f>
        <v>45402</v>
      </c>
      <c r="D853" s="13">
        <f>SUMIFS(WN!$F$2:$F$2001,WN!$A$2:$A$2001,A853)</f>
        <v>110</v>
      </c>
      <c r="E853" s="13">
        <f t="shared" si="1"/>
        <v>56</v>
      </c>
      <c r="F853" s="13" t="str">
        <f>VLOOKUP(B853,'Overall Analysis'!$A$3:$I$160,9,false)</f>
        <v>Basic Customer</v>
      </c>
      <c r="G853" s="13"/>
      <c r="H853" s="13"/>
      <c r="I853" s="13"/>
      <c r="J853" s="13"/>
      <c r="K853" s="13"/>
      <c r="L853" s="13"/>
      <c r="M853" s="13"/>
      <c r="N853" s="13"/>
      <c r="O853" s="13"/>
      <c r="P853" s="13"/>
      <c r="Q853" s="13"/>
      <c r="R853" s="13"/>
      <c r="S853" s="13"/>
      <c r="T853" s="13"/>
      <c r="U853" s="13"/>
      <c r="V853" s="13"/>
      <c r="W853" s="13"/>
      <c r="X853" s="13"/>
      <c r="Y853" s="13"/>
      <c r="Z853" s="13"/>
    </row>
    <row r="854">
      <c r="A854" s="13" t="str">
        <f>IFERROR(__xludf.DUMMYFUNCTION("""COMPUTED_VALUE"""),"ORDER1148")</f>
        <v>ORDER1148</v>
      </c>
      <c r="B854" s="13" t="str">
        <f>VLOOKUP(A854,WN!$A$2:$C$2001,3,false)</f>
        <v>CUST4485</v>
      </c>
      <c r="C854" s="14">
        <f>VLOOKUP(A854,WN!$A$2:$F$2001,2,false)</f>
        <v>45402</v>
      </c>
      <c r="D854" s="13">
        <f>SUMIFS(WN!$F$2:$F$2001,WN!$A$2:$A$2001,A854)</f>
        <v>200</v>
      </c>
      <c r="E854" s="13">
        <f t="shared" si="1"/>
        <v>56</v>
      </c>
      <c r="F854" s="13" t="str">
        <f>VLOOKUP(B854,'Overall Analysis'!$A$3:$I$160,9,false)</f>
        <v>Basic Customer</v>
      </c>
      <c r="G854" s="13"/>
      <c r="H854" s="13"/>
      <c r="I854" s="13"/>
      <c r="J854" s="13"/>
      <c r="K854" s="13"/>
      <c r="L854" s="13"/>
      <c r="M854" s="13"/>
      <c r="N854" s="13"/>
      <c r="O854" s="13"/>
      <c r="P854" s="13"/>
      <c r="Q854" s="13"/>
      <c r="R854" s="13"/>
      <c r="S854" s="13"/>
      <c r="T854" s="13"/>
      <c r="U854" s="13"/>
      <c r="V854" s="13"/>
      <c r="W854" s="13"/>
      <c r="X854" s="13"/>
      <c r="Y854" s="13"/>
      <c r="Z854" s="13"/>
    </row>
    <row r="855">
      <c r="A855" s="13" t="str">
        <f>IFERROR(__xludf.DUMMYFUNCTION("""COMPUTED_VALUE"""),"ORDER1147")</f>
        <v>ORDER1147</v>
      </c>
      <c r="B855" s="13" t="str">
        <f>VLOOKUP(A855,WN!$A$2:$C$2001,3,false)</f>
        <v>CUST4022</v>
      </c>
      <c r="C855" s="14">
        <f>VLOOKUP(A855,WN!$A$2:$F$2001,2,false)</f>
        <v>45402</v>
      </c>
      <c r="D855" s="13">
        <f>SUMIFS(WN!$F$2:$F$2001,WN!$A$2:$A$2001,A855)</f>
        <v>55</v>
      </c>
      <c r="E855" s="13">
        <f t="shared" si="1"/>
        <v>56</v>
      </c>
      <c r="F855" s="13" t="str">
        <f>VLOOKUP(B855,'Overall Analysis'!$A$3:$I$160,9,false)</f>
        <v>Basic Customer</v>
      </c>
      <c r="G855" s="13"/>
      <c r="H855" s="13"/>
      <c r="I855" s="13"/>
      <c r="J855" s="13"/>
      <c r="K855" s="13"/>
      <c r="L855" s="13"/>
      <c r="M855" s="13"/>
      <c r="N855" s="13"/>
      <c r="O855" s="13"/>
      <c r="P855" s="13"/>
      <c r="Q855" s="13"/>
      <c r="R855" s="13"/>
      <c r="S855" s="13"/>
      <c r="T855" s="13"/>
      <c r="U855" s="13"/>
      <c r="V855" s="13"/>
      <c r="W855" s="13"/>
      <c r="X855" s="13"/>
      <c r="Y855" s="13"/>
      <c r="Z855" s="13"/>
    </row>
    <row r="856">
      <c r="A856" s="13" t="str">
        <f>IFERROR(__xludf.DUMMYFUNCTION("""COMPUTED_VALUE"""),"ORDER1146")</f>
        <v>ORDER1146</v>
      </c>
      <c r="B856" s="13" t="str">
        <f>VLOOKUP(A856,WN!$A$2:$C$2001,3,false)</f>
        <v>CUST2188</v>
      </c>
      <c r="C856" s="14">
        <f>VLOOKUP(A856,WN!$A$2:$F$2001,2,false)</f>
        <v>45402</v>
      </c>
      <c r="D856" s="13">
        <f>SUMIFS(WN!$F$2:$F$2001,WN!$A$2:$A$2001,A856)</f>
        <v>65</v>
      </c>
      <c r="E856" s="13">
        <f t="shared" si="1"/>
        <v>56</v>
      </c>
      <c r="F856" s="13" t="str">
        <f>VLOOKUP(B856,'Overall Analysis'!$A$3:$I$160,9,false)</f>
        <v>Platinum Customer</v>
      </c>
      <c r="G856" s="13"/>
      <c r="H856" s="13"/>
      <c r="I856" s="13"/>
      <c r="J856" s="13"/>
      <c r="K856" s="13"/>
      <c r="L856" s="13"/>
      <c r="M856" s="13"/>
      <c r="N856" s="13"/>
      <c r="O856" s="13"/>
      <c r="P856" s="13"/>
      <c r="Q856" s="13"/>
      <c r="R856" s="13"/>
      <c r="S856" s="13"/>
      <c r="T856" s="13"/>
      <c r="U856" s="13"/>
      <c r="V856" s="13"/>
      <c r="W856" s="13"/>
      <c r="X856" s="13"/>
      <c r="Y856" s="13"/>
      <c r="Z856" s="13"/>
    </row>
    <row r="857">
      <c r="A857" s="13" t="str">
        <f>IFERROR(__xludf.DUMMYFUNCTION("""COMPUTED_VALUE"""),"ORDER1145")</f>
        <v>ORDER1145</v>
      </c>
      <c r="B857" s="13" t="str">
        <f>VLOOKUP(A857,WN!$A$2:$C$2001,3,false)</f>
        <v>CUST6210</v>
      </c>
      <c r="C857" s="14">
        <f>VLOOKUP(A857,WN!$A$2:$F$2001,2,false)</f>
        <v>45402</v>
      </c>
      <c r="D857" s="13">
        <f>SUMIFS(WN!$F$2:$F$2001,WN!$A$2:$A$2001,A857)</f>
        <v>185</v>
      </c>
      <c r="E857" s="13">
        <f t="shared" si="1"/>
        <v>56</v>
      </c>
      <c r="F857" s="13" t="str">
        <f>VLOOKUP(B857,'Overall Analysis'!$A$3:$I$160,9,false)</f>
        <v>Basic Customer</v>
      </c>
      <c r="G857" s="13"/>
      <c r="H857" s="13"/>
      <c r="I857" s="13"/>
      <c r="J857" s="13"/>
      <c r="K857" s="13"/>
      <c r="L857" s="13"/>
      <c r="M857" s="13"/>
      <c r="N857" s="13"/>
      <c r="O857" s="13"/>
      <c r="P857" s="13"/>
      <c r="Q857" s="13"/>
      <c r="R857" s="13"/>
      <c r="S857" s="13"/>
      <c r="T857" s="13"/>
      <c r="U857" s="13"/>
      <c r="V857" s="13"/>
      <c r="W857" s="13"/>
      <c r="X857" s="13"/>
      <c r="Y857" s="13"/>
      <c r="Z857" s="13"/>
    </row>
    <row r="858">
      <c r="A858" s="13" t="str">
        <f>IFERROR(__xludf.DUMMYFUNCTION("""COMPUTED_VALUE"""),"ORDER1144")</f>
        <v>ORDER1144</v>
      </c>
      <c r="B858" s="13" t="str">
        <f>VLOOKUP(A858,WN!$A$2:$C$2001,3,false)</f>
        <v>CUST6210</v>
      </c>
      <c r="C858" s="14">
        <f>VLOOKUP(A858,WN!$A$2:$F$2001,2,false)</f>
        <v>45401</v>
      </c>
      <c r="D858" s="13">
        <f>SUMIFS(WN!$F$2:$F$2001,WN!$A$2:$A$2001,A858)</f>
        <v>97.5</v>
      </c>
      <c r="E858" s="13">
        <f t="shared" si="1"/>
        <v>57</v>
      </c>
      <c r="F858" s="13" t="str">
        <f>VLOOKUP(B858,'Overall Analysis'!$A$3:$I$160,9,false)</f>
        <v>Basic Customer</v>
      </c>
      <c r="G858" s="13"/>
      <c r="H858" s="13"/>
      <c r="I858" s="13"/>
      <c r="J858" s="13"/>
      <c r="K858" s="13"/>
      <c r="L858" s="13"/>
      <c r="M858" s="13"/>
      <c r="N858" s="13"/>
      <c r="O858" s="13"/>
      <c r="P858" s="13"/>
      <c r="Q858" s="13"/>
      <c r="R858" s="13"/>
      <c r="S858" s="13"/>
      <c r="T858" s="13"/>
      <c r="U858" s="13"/>
      <c r="V858" s="13"/>
      <c r="W858" s="13"/>
      <c r="X858" s="13"/>
      <c r="Y858" s="13"/>
      <c r="Z858" s="13"/>
    </row>
    <row r="859">
      <c r="A859" s="13" t="str">
        <f>IFERROR(__xludf.DUMMYFUNCTION("""COMPUTED_VALUE"""),"ORDER1143")</f>
        <v>ORDER1143</v>
      </c>
      <c r="B859" s="13" t="str">
        <f>VLOOKUP(A859,WN!$A$2:$C$2001,3,false)</f>
        <v>CUST5349</v>
      </c>
      <c r="C859" s="14">
        <f>VLOOKUP(A859,WN!$A$2:$F$2001,2,false)</f>
        <v>45401</v>
      </c>
      <c r="D859" s="13">
        <f>SUMIFS(WN!$F$2:$F$2001,WN!$A$2:$A$2001,A859)</f>
        <v>105</v>
      </c>
      <c r="E859" s="13">
        <f t="shared" si="1"/>
        <v>57</v>
      </c>
      <c r="F859" s="13" t="str">
        <f>VLOOKUP(B859,'Overall Analysis'!$A$3:$I$160,9,false)</f>
        <v>Basic Customer</v>
      </c>
      <c r="G859" s="13"/>
      <c r="H859" s="13"/>
      <c r="I859" s="13"/>
      <c r="J859" s="13"/>
      <c r="K859" s="13"/>
      <c r="L859" s="13"/>
      <c r="M859" s="13"/>
      <c r="N859" s="13"/>
      <c r="O859" s="13"/>
      <c r="P859" s="13"/>
      <c r="Q859" s="13"/>
      <c r="R859" s="13"/>
      <c r="S859" s="13"/>
      <c r="T859" s="13"/>
      <c r="U859" s="13"/>
      <c r="V859" s="13"/>
      <c r="W859" s="13"/>
      <c r="X859" s="13"/>
      <c r="Y859" s="13"/>
      <c r="Z859" s="13"/>
    </row>
    <row r="860">
      <c r="A860" s="13" t="str">
        <f>IFERROR(__xludf.DUMMYFUNCTION("""COMPUTED_VALUE"""),"ORDER1142")</f>
        <v>ORDER1142</v>
      </c>
      <c r="B860" s="13" t="str">
        <f>VLOOKUP(A860,WN!$A$2:$C$2001,3,false)</f>
        <v>CUST6549</v>
      </c>
      <c r="C860" s="14">
        <f>VLOOKUP(A860,WN!$A$2:$F$2001,2,false)</f>
        <v>45401</v>
      </c>
      <c r="D860" s="13">
        <f>SUMIFS(WN!$F$2:$F$2001,WN!$A$2:$A$2001,A860)</f>
        <v>70</v>
      </c>
      <c r="E860" s="13">
        <f t="shared" si="1"/>
        <v>57</v>
      </c>
      <c r="F860" s="13" t="str">
        <f>VLOOKUP(B860,'Overall Analysis'!$A$3:$I$160,9,false)</f>
        <v>Basic Customer</v>
      </c>
      <c r="G860" s="13"/>
      <c r="H860" s="13"/>
      <c r="I860" s="13"/>
      <c r="J860" s="13"/>
      <c r="K860" s="13"/>
      <c r="L860" s="13"/>
      <c r="M860" s="13"/>
      <c r="N860" s="13"/>
      <c r="O860" s="13"/>
      <c r="P860" s="13"/>
      <c r="Q860" s="13"/>
      <c r="R860" s="13"/>
      <c r="S860" s="13"/>
      <c r="T860" s="13"/>
      <c r="U860" s="13"/>
      <c r="V860" s="13"/>
      <c r="W860" s="13"/>
      <c r="X860" s="13"/>
      <c r="Y860" s="13"/>
      <c r="Z860" s="13"/>
    </row>
    <row r="861">
      <c r="A861" s="13" t="str">
        <f>IFERROR(__xludf.DUMMYFUNCTION("""COMPUTED_VALUE"""),"ORDER1141")</f>
        <v>ORDER1141</v>
      </c>
      <c r="B861" s="13" t="str">
        <f>VLOOKUP(A861,WN!$A$2:$C$2001,3,false)</f>
        <v>CUST6818</v>
      </c>
      <c r="C861" s="14">
        <f>VLOOKUP(A861,WN!$A$2:$F$2001,2,false)</f>
        <v>45401</v>
      </c>
      <c r="D861" s="13">
        <f>SUMIFS(WN!$F$2:$F$2001,WN!$A$2:$A$2001,A861)</f>
        <v>140</v>
      </c>
      <c r="E861" s="13">
        <f t="shared" si="1"/>
        <v>57</v>
      </c>
      <c r="F861" s="13" t="str">
        <f>VLOOKUP(B861,'Overall Analysis'!$A$3:$I$160,9,false)</f>
        <v>Basic Customer</v>
      </c>
      <c r="G861" s="13"/>
      <c r="H861" s="13"/>
      <c r="I861" s="13"/>
      <c r="J861" s="13"/>
      <c r="K861" s="13"/>
      <c r="L861" s="13"/>
      <c r="M861" s="13"/>
      <c r="N861" s="13"/>
      <c r="O861" s="13"/>
      <c r="P861" s="13"/>
      <c r="Q861" s="13"/>
      <c r="R861" s="13"/>
      <c r="S861" s="13"/>
      <c r="T861" s="13"/>
      <c r="U861" s="13"/>
      <c r="V861" s="13"/>
      <c r="W861" s="13"/>
      <c r="X861" s="13"/>
      <c r="Y861" s="13"/>
      <c r="Z861" s="13"/>
    </row>
    <row r="862">
      <c r="A862" s="13" t="str">
        <f>IFERROR(__xludf.DUMMYFUNCTION("""COMPUTED_VALUE"""),"ORDER1140")</f>
        <v>ORDER1140</v>
      </c>
      <c r="B862" s="13" t="str">
        <f>VLOOKUP(A862,WN!$A$2:$C$2001,3,false)</f>
        <v>CUST1803</v>
      </c>
      <c r="C862" s="14">
        <f>VLOOKUP(A862,WN!$A$2:$F$2001,2,false)</f>
        <v>45401</v>
      </c>
      <c r="D862" s="13">
        <f>SUMIFS(WN!$F$2:$F$2001,WN!$A$2:$A$2001,A862)</f>
        <v>100</v>
      </c>
      <c r="E862" s="13">
        <f t="shared" si="1"/>
        <v>57</v>
      </c>
      <c r="F862" s="13" t="str">
        <f>VLOOKUP(B862,'Overall Analysis'!$A$3:$I$160,9,false)</f>
        <v>Basic Customer</v>
      </c>
      <c r="G862" s="13"/>
      <c r="H862" s="13"/>
      <c r="I862" s="13"/>
      <c r="J862" s="13"/>
      <c r="K862" s="13"/>
      <c r="L862" s="13"/>
      <c r="M862" s="13"/>
      <c r="N862" s="13"/>
      <c r="O862" s="13"/>
      <c r="P862" s="13"/>
      <c r="Q862" s="13"/>
      <c r="R862" s="13"/>
      <c r="S862" s="13"/>
      <c r="T862" s="13"/>
      <c r="U862" s="13"/>
      <c r="V862" s="13"/>
      <c r="W862" s="13"/>
      <c r="X862" s="13"/>
      <c r="Y862" s="13"/>
      <c r="Z862" s="13"/>
    </row>
    <row r="863">
      <c r="A863" s="13" t="str">
        <f>IFERROR(__xludf.DUMMYFUNCTION("""COMPUTED_VALUE"""),"ORDER1139")</f>
        <v>ORDER1139</v>
      </c>
      <c r="B863" s="13" t="str">
        <f>VLOOKUP(A863,WN!$A$2:$C$2001,3,false)</f>
        <v>CUST8814</v>
      </c>
      <c r="C863" s="14">
        <f>VLOOKUP(A863,WN!$A$2:$F$2001,2,false)</f>
        <v>45401</v>
      </c>
      <c r="D863" s="13">
        <f>SUMIFS(WN!$F$2:$F$2001,WN!$A$2:$A$2001,A863)</f>
        <v>70</v>
      </c>
      <c r="E863" s="13">
        <f t="shared" si="1"/>
        <v>57</v>
      </c>
      <c r="F863" s="13" t="str">
        <f>VLOOKUP(B863,'Overall Analysis'!$A$3:$I$160,9,false)</f>
        <v>Platinum Customer</v>
      </c>
      <c r="G863" s="13"/>
      <c r="H863" s="13"/>
      <c r="I863" s="13"/>
      <c r="J863" s="13"/>
      <c r="K863" s="13"/>
      <c r="L863" s="13"/>
      <c r="M863" s="13"/>
      <c r="N863" s="13"/>
      <c r="O863" s="13"/>
      <c r="P863" s="13"/>
      <c r="Q863" s="13"/>
      <c r="R863" s="13"/>
      <c r="S863" s="13"/>
      <c r="T863" s="13"/>
      <c r="U863" s="13"/>
      <c r="V863" s="13"/>
      <c r="W863" s="13"/>
      <c r="X863" s="13"/>
      <c r="Y863" s="13"/>
      <c r="Z863" s="13"/>
    </row>
    <row r="864">
      <c r="A864" s="13" t="str">
        <f>IFERROR(__xludf.DUMMYFUNCTION("""COMPUTED_VALUE"""),"ORDER1138")</f>
        <v>ORDER1138</v>
      </c>
      <c r="B864" s="13" t="str">
        <f>VLOOKUP(A864,WN!$A$2:$C$2001,3,false)</f>
        <v>CUST3521</v>
      </c>
      <c r="C864" s="14">
        <f>VLOOKUP(A864,WN!$A$2:$F$2001,2,false)</f>
        <v>45401</v>
      </c>
      <c r="D864" s="13">
        <f>SUMIFS(WN!$F$2:$F$2001,WN!$A$2:$A$2001,A864)</f>
        <v>200</v>
      </c>
      <c r="E864" s="13">
        <f t="shared" si="1"/>
        <v>57</v>
      </c>
      <c r="F864" s="13" t="str">
        <f>VLOOKUP(B864,'Overall Analysis'!$A$3:$I$160,9,false)</f>
        <v>Basic Customer</v>
      </c>
      <c r="G864" s="13"/>
      <c r="H864" s="13"/>
      <c r="I864" s="13"/>
      <c r="J864" s="13"/>
      <c r="K864" s="13"/>
      <c r="L864" s="13"/>
      <c r="M864" s="13"/>
      <c r="N864" s="13"/>
      <c r="O864" s="13"/>
      <c r="P864" s="13"/>
      <c r="Q864" s="13"/>
      <c r="R864" s="13"/>
      <c r="S864" s="13"/>
      <c r="T864" s="13"/>
      <c r="U864" s="13"/>
      <c r="V864" s="13"/>
      <c r="W864" s="13"/>
      <c r="X864" s="13"/>
      <c r="Y864" s="13"/>
      <c r="Z864" s="13"/>
    </row>
    <row r="865">
      <c r="A865" s="13" t="str">
        <f>IFERROR(__xludf.DUMMYFUNCTION("""COMPUTED_VALUE"""),"ORDER1137")</f>
        <v>ORDER1137</v>
      </c>
      <c r="B865" s="13" t="str">
        <f>VLOOKUP(A865,WN!$A$2:$C$2001,3,false)</f>
        <v>CUST2624</v>
      </c>
      <c r="C865" s="14">
        <f>VLOOKUP(A865,WN!$A$2:$F$2001,2,false)</f>
        <v>45401</v>
      </c>
      <c r="D865" s="13">
        <f>SUMIFS(WN!$F$2:$F$2001,WN!$A$2:$A$2001,A865)</f>
        <v>40</v>
      </c>
      <c r="E865" s="13">
        <f t="shared" si="1"/>
        <v>57</v>
      </c>
      <c r="F865" s="13" t="str">
        <f>VLOOKUP(B865,'Overall Analysis'!$A$3:$I$160,9,false)</f>
        <v>Basic Customer</v>
      </c>
      <c r="G865" s="13"/>
      <c r="H865" s="13"/>
      <c r="I865" s="13"/>
      <c r="J865" s="13"/>
      <c r="K865" s="13"/>
      <c r="L865" s="13"/>
      <c r="M865" s="13"/>
      <c r="N865" s="13"/>
      <c r="O865" s="13"/>
      <c r="P865" s="13"/>
      <c r="Q865" s="13"/>
      <c r="R865" s="13"/>
      <c r="S865" s="13"/>
      <c r="T865" s="13"/>
      <c r="U865" s="13"/>
      <c r="V865" s="13"/>
      <c r="W865" s="13"/>
      <c r="X865" s="13"/>
      <c r="Y865" s="13"/>
      <c r="Z865" s="13"/>
    </row>
    <row r="866">
      <c r="A866" s="13" t="str">
        <f>IFERROR(__xludf.DUMMYFUNCTION("""COMPUTED_VALUE"""),"ORDER1136")</f>
        <v>ORDER1136</v>
      </c>
      <c r="B866" s="13" t="str">
        <f>VLOOKUP(A866,WN!$A$2:$C$2001,3,false)</f>
        <v>CUST2562</v>
      </c>
      <c r="C866" s="14">
        <f>VLOOKUP(A866,WN!$A$2:$F$2001,2,false)</f>
        <v>45401</v>
      </c>
      <c r="D866" s="13">
        <f>SUMIFS(WN!$F$2:$F$2001,WN!$A$2:$A$2001,A866)</f>
        <v>65</v>
      </c>
      <c r="E866" s="13">
        <f t="shared" si="1"/>
        <v>57</v>
      </c>
      <c r="F866" s="13" t="str">
        <f>VLOOKUP(B866,'Overall Analysis'!$A$3:$I$160,9,false)</f>
        <v>Basic Customer</v>
      </c>
      <c r="G866" s="13"/>
      <c r="H866" s="13"/>
      <c r="I866" s="13"/>
      <c r="J866" s="13"/>
      <c r="K866" s="13"/>
      <c r="L866" s="13"/>
      <c r="M866" s="13"/>
      <c r="N866" s="13"/>
      <c r="O866" s="13"/>
      <c r="P866" s="13"/>
      <c r="Q866" s="13"/>
      <c r="R866" s="13"/>
      <c r="S866" s="13"/>
      <c r="T866" s="13"/>
      <c r="U866" s="13"/>
      <c r="V866" s="13"/>
      <c r="W866" s="13"/>
      <c r="X866" s="13"/>
      <c r="Y866" s="13"/>
      <c r="Z866" s="13"/>
    </row>
    <row r="867">
      <c r="A867" s="13" t="str">
        <f>IFERROR(__xludf.DUMMYFUNCTION("""COMPUTED_VALUE"""),"ORDER1135")</f>
        <v>ORDER1135</v>
      </c>
      <c r="B867" s="13" t="str">
        <f>VLOOKUP(A867,WN!$A$2:$C$2001,3,false)</f>
        <v>CUST5107</v>
      </c>
      <c r="C867" s="14">
        <f>VLOOKUP(A867,WN!$A$2:$F$2001,2,false)</f>
        <v>45401</v>
      </c>
      <c r="D867" s="13">
        <f>SUMIFS(WN!$F$2:$F$2001,WN!$A$2:$A$2001,A867)</f>
        <v>185</v>
      </c>
      <c r="E867" s="13">
        <f t="shared" si="1"/>
        <v>57</v>
      </c>
      <c r="F867" s="13" t="str">
        <f>VLOOKUP(B867,'Overall Analysis'!$A$3:$I$160,9,false)</f>
        <v>Basic Customer</v>
      </c>
      <c r="G867" s="13"/>
      <c r="H867" s="13"/>
      <c r="I867" s="13"/>
      <c r="J867" s="13"/>
      <c r="K867" s="13"/>
      <c r="L867" s="13"/>
      <c r="M867" s="13"/>
      <c r="N867" s="13"/>
      <c r="O867" s="13"/>
      <c r="P867" s="13"/>
      <c r="Q867" s="13"/>
      <c r="R867" s="13"/>
      <c r="S867" s="13"/>
      <c r="T867" s="13"/>
      <c r="U867" s="13"/>
      <c r="V867" s="13"/>
      <c r="W867" s="13"/>
      <c r="X867" s="13"/>
      <c r="Y867" s="13"/>
      <c r="Z867" s="13"/>
    </row>
    <row r="868">
      <c r="A868" s="13" t="str">
        <f>IFERROR(__xludf.DUMMYFUNCTION("""COMPUTED_VALUE"""),"ORDER1134")</f>
        <v>ORDER1134</v>
      </c>
      <c r="B868" s="13" t="str">
        <f>VLOOKUP(A868,WN!$A$2:$C$2001,3,false)</f>
        <v>CUST3384</v>
      </c>
      <c r="C868" s="14">
        <f>VLOOKUP(A868,WN!$A$2:$F$2001,2,false)</f>
        <v>45401</v>
      </c>
      <c r="D868" s="13">
        <f>SUMIFS(WN!$F$2:$F$2001,WN!$A$2:$A$2001,A868)</f>
        <v>97.5</v>
      </c>
      <c r="E868" s="13">
        <f t="shared" si="1"/>
        <v>57</v>
      </c>
      <c r="F868" s="13" t="str">
        <f>VLOOKUP(B868,'Overall Analysis'!$A$3:$I$160,9,false)</f>
        <v>Basic Customer</v>
      </c>
      <c r="G868" s="13"/>
      <c r="H868" s="13"/>
      <c r="I868" s="13"/>
      <c r="J868" s="13"/>
      <c r="K868" s="13"/>
      <c r="L868" s="13"/>
      <c r="M868" s="13"/>
      <c r="N868" s="13"/>
      <c r="O868" s="13"/>
      <c r="P868" s="13"/>
      <c r="Q868" s="13"/>
      <c r="R868" s="13"/>
      <c r="S868" s="13"/>
      <c r="T868" s="13"/>
      <c r="U868" s="13"/>
      <c r="V868" s="13"/>
      <c r="W868" s="13"/>
      <c r="X868" s="13"/>
      <c r="Y868" s="13"/>
      <c r="Z868" s="13"/>
    </row>
    <row r="869">
      <c r="A869" s="13" t="str">
        <f>IFERROR(__xludf.DUMMYFUNCTION("""COMPUTED_VALUE"""),"ORDER1133")</f>
        <v>ORDER1133</v>
      </c>
      <c r="B869" s="13" t="str">
        <f>VLOOKUP(A869,WN!$A$2:$C$2001,3,false)</f>
        <v>CUST2658</v>
      </c>
      <c r="C869" s="14">
        <f>VLOOKUP(A869,WN!$A$2:$F$2001,2,false)</f>
        <v>45401</v>
      </c>
      <c r="D869" s="13">
        <f>SUMIFS(WN!$F$2:$F$2001,WN!$A$2:$A$2001,A869)</f>
        <v>105</v>
      </c>
      <c r="E869" s="13">
        <f t="shared" si="1"/>
        <v>57</v>
      </c>
      <c r="F869" s="13" t="str">
        <f>VLOOKUP(B869,'Overall Analysis'!$A$3:$I$160,9,false)</f>
        <v>Basic Customer</v>
      </c>
      <c r="G869" s="13"/>
      <c r="H869" s="13"/>
      <c r="I869" s="13"/>
      <c r="J869" s="13"/>
      <c r="K869" s="13"/>
      <c r="L869" s="13"/>
      <c r="M869" s="13"/>
      <c r="N869" s="13"/>
      <c r="O869" s="13"/>
      <c r="P869" s="13"/>
      <c r="Q869" s="13"/>
      <c r="R869" s="13"/>
      <c r="S869" s="13"/>
      <c r="T869" s="13"/>
      <c r="U869" s="13"/>
      <c r="V869" s="13"/>
      <c r="W869" s="13"/>
      <c r="X869" s="13"/>
      <c r="Y869" s="13"/>
      <c r="Z869" s="13"/>
    </row>
    <row r="870">
      <c r="A870" s="13" t="str">
        <f>IFERROR(__xludf.DUMMYFUNCTION("""COMPUTED_VALUE"""),"ORDER1132")</f>
        <v>ORDER1132</v>
      </c>
      <c r="B870" s="13" t="str">
        <f>VLOOKUP(A870,WN!$A$2:$C$2001,3,false)</f>
        <v>CUST4675</v>
      </c>
      <c r="C870" s="14">
        <f>VLOOKUP(A870,WN!$A$2:$F$2001,2,false)</f>
        <v>45401</v>
      </c>
      <c r="D870" s="13">
        <f>SUMIFS(WN!$F$2:$F$2001,WN!$A$2:$A$2001,A870)</f>
        <v>70</v>
      </c>
      <c r="E870" s="13">
        <f t="shared" si="1"/>
        <v>57</v>
      </c>
      <c r="F870" s="13" t="str">
        <f>VLOOKUP(B870,'Overall Analysis'!$A$3:$I$160,9,false)</f>
        <v>Basic Customer</v>
      </c>
      <c r="G870" s="13"/>
      <c r="H870" s="13"/>
      <c r="I870" s="13"/>
      <c r="J870" s="13"/>
      <c r="K870" s="13"/>
      <c r="L870" s="13"/>
      <c r="M870" s="13"/>
      <c r="N870" s="13"/>
      <c r="O870" s="13"/>
      <c r="P870" s="13"/>
      <c r="Q870" s="13"/>
      <c r="R870" s="13"/>
      <c r="S870" s="13"/>
      <c r="T870" s="13"/>
      <c r="U870" s="13"/>
      <c r="V870" s="13"/>
      <c r="W870" s="13"/>
      <c r="X870" s="13"/>
      <c r="Y870" s="13"/>
      <c r="Z870" s="13"/>
    </row>
    <row r="871">
      <c r="A871" s="13" t="str">
        <f>IFERROR(__xludf.DUMMYFUNCTION("""COMPUTED_VALUE"""),"ORDER1131")</f>
        <v>ORDER1131</v>
      </c>
      <c r="B871" s="13" t="str">
        <f>VLOOKUP(A871,WN!$A$2:$C$2001,3,false)</f>
        <v>CUST1803</v>
      </c>
      <c r="C871" s="14">
        <f>VLOOKUP(A871,WN!$A$2:$F$2001,2,false)</f>
        <v>45401</v>
      </c>
      <c r="D871" s="13">
        <f>SUMIFS(WN!$F$2:$F$2001,WN!$A$2:$A$2001,A871)</f>
        <v>140</v>
      </c>
      <c r="E871" s="13">
        <f t="shared" si="1"/>
        <v>57</v>
      </c>
      <c r="F871" s="13" t="str">
        <f>VLOOKUP(B871,'Overall Analysis'!$A$3:$I$160,9,false)</f>
        <v>Basic Customer</v>
      </c>
      <c r="G871" s="13"/>
      <c r="H871" s="13"/>
      <c r="I871" s="13"/>
      <c r="J871" s="13"/>
      <c r="K871" s="13"/>
      <c r="L871" s="13"/>
      <c r="M871" s="13"/>
      <c r="N871" s="13"/>
      <c r="O871" s="13"/>
      <c r="P871" s="13"/>
      <c r="Q871" s="13"/>
      <c r="R871" s="13"/>
      <c r="S871" s="13"/>
      <c r="T871" s="13"/>
      <c r="U871" s="13"/>
      <c r="V871" s="13"/>
      <c r="W871" s="13"/>
      <c r="X871" s="13"/>
      <c r="Y871" s="13"/>
      <c r="Z871" s="13"/>
    </row>
    <row r="872">
      <c r="A872" s="13" t="str">
        <f>IFERROR(__xludf.DUMMYFUNCTION("""COMPUTED_VALUE"""),"ORDER1130")</f>
        <v>ORDER1130</v>
      </c>
      <c r="B872" s="13" t="str">
        <f>VLOOKUP(A872,WN!$A$2:$C$2001,3,false)</f>
        <v>CUST2970</v>
      </c>
      <c r="C872" s="14">
        <f>VLOOKUP(A872,WN!$A$2:$F$2001,2,false)</f>
        <v>45401</v>
      </c>
      <c r="D872" s="13">
        <f>SUMIFS(WN!$F$2:$F$2001,WN!$A$2:$A$2001,A872)</f>
        <v>140</v>
      </c>
      <c r="E872" s="13">
        <f t="shared" si="1"/>
        <v>57</v>
      </c>
      <c r="F872" s="13" t="str">
        <f>VLOOKUP(B872,'Overall Analysis'!$A$3:$I$160,9,false)</f>
        <v>Platinum Customer</v>
      </c>
      <c r="G872" s="13"/>
      <c r="H872" s="13"/>
      <c r="I872" s="13"/>
      <c r="J872" s="13"/>
      <c r="K872" s="13"/>
      <c r="L872" s="13"/>
      <c r="M872" s="13"/>
      <c r="N872" s="13"/>
      <c r="O872" s="13"/>
      <c r="P872" s="13"/>
      <c r="Q872" s="13"/>
      <c r="R872" s="13"/>
      <c r="S872" s="13"/>
      <c r="T872" s="13"/>
      <c r="U872" s="13"/>
      <c r="V872" s="13"/>
      <c r="W872" s="13"/>
      <c r="X872" s="13"/>
      <c r="Y872" s="13"/>
      <c r="Z872" s="13"/>
    </row>
    <row r="873">
      <c r="A873" s="13" t="str">
        <f>IFERROR(__xludf.DUMMYFUNCTION("""COMPUTED_VALUE"""),"ORDER1129")</f>
        <v>ORDER1129</v>
      </c>
      <c r="B873" s="13" t="str">
        <f>VLOOKUP(A873,WN!$A$2:$C$2001,3,false)</f>
        <v>CUST2169</v>
      </c>
      <c r="C873" s="14">
        <f>VLOOKUP(A873,WN!$A$2:$F$2001,2,false)</f>
        <v>45400</v>
      </c>
      <c r="D873" s="13">
        <f>SUMIFS(WN!$F$2:$F$2001,WN!$A$2:$A$2001,A873)</f>
        <v>70</v>
      </c>
      <c r="E873" s="13">
        <f t="shared" si="1"/>
        <v>58</v>
      </c>
      <c r="F873" s="13" t="str">
        <f>VLOOKUP(B873,'Overall Analysis'!$A$3:$I$160,9,false)</f>
        <v>Basic Customer</v>
      </c>
      <c r="G873" s="13"/>
      <c r="H873" s="13"/>
      <c r="I873" s="13"/>
      <c r="J873" s="13"/>
      <c r="K873" s="13"/>
      <c r="L873" s="13"/>
      <c r="M873" s="13"/>
      <c r="N873" s="13"/>
      <c r="O873" s="13"/>
      <c r="P873" s="13"/>
      <c r="Q873" s="13"/>
      <c r="R873" s="13"/>
      <c r="S873" s="13"/>
      <c r="T873" s="13"/>
      <c r="U873" s="13"/>
      <c r="V873" s="13"/>
      <c r="W873" s="13"/>
      <c r="X873" s="13"/>
      <c r="Y873" s="13"/>
      <c r="Z873" s="13"/>
    </row>
    <row r="874">
      <c r="A874" s="13" t="str">
        <f>IFERROR(__xludf.DUMMYFUNCTION("""COMPUTED_VALUE"""),"ORDER1128")</f>
        <v>ORDER1128</v>
      </c>
      <c r="B874" s="13" t="str">
        <f>VLOOKUP(A874,WN!$A$2:$C$2001,3,false)</f>
        <v>CUST7626</v>
      </c>
      <c r="C874" s="14">
        <f>VLOOKUP(A874,WN!$A$2:$F$2001,2,false)</f>
        <v>45400</v>
      </c>
      <c r="D874" s="13">
        <f>SUMIFS(WN!$F$2:$F$2001,WN!$A$2:$A$2001,A874)</f>
        <v>200</v>
      </c>
      <c r="E874" s="13">
        <f t="shared" si="1"/>
        <v>58</v>
      </c>
      <c r="F874" s="13" t="str">
        <f>VLOOKUP(B874,'Overall Analysis'!$A$3:$I$160,9,false)</f>
        <v>Basic Customer</v>
      </c>
      <c r="G874" s="13"/>
      <c r="H874" s="13"/>
      <c r="I874" s="13"/>
      <c r="J874" s="13"/>
      <c r="K874" s="13"/>
      <c r="L874" s="13"/>
      <c r="M874" s="13"/>
      <c r="N874" s="13"/>
      <c r="O874" s="13"/>
      <c r="P874" s="13"/>
      <c r="Q874" s="13"/>
      <c r="R874" s="13"/>
      <c r="S874" s="13"/>
      <c r="T874" s="13"/>
      <c r="U874" s="13"/>
      <c r="V874" s="13"/>
      <c r="W874" s="13"/>
      <c r="X874" s="13"/>
      <c r="Y874" s="13"/>
      <c r="Z874" s="13"/>
    </row>
    <row r="875">
      <c r="A875" s="13" t="str">
        <f>IFERROR(__xludf.DUMMYFUNCTION("""COMPUTED_VALUE"""),"ORDER1127")</f>
        <v>ORDER1127</v>
      </c>
      <c r="B875" s="13" t="str">
        <f>VLOOKUP(A875,WN!$A$2:$C$2001,3,false)</f>
        <v>CUST6818</v>
      </c>
      <c r="C875" s="14">
        <f>VLOOKUP(A875,WN!$A$2:$F$2001,2,false)</f>
        <v>45400</v>
      </c>
      <c r="D875" s="13">
        <f>SUMIFS(WN!$F$2:$F$2001,WN!$A$2:$A$2001,A875)</f>
        <v>40</v>
      </c>
      <c r="E875" s="13">
        <f t="shared" si="1"/>
        <v>58</v>
      </c>
      <c r="F875" s="13" t="str">
        <f>VLOOKUP(B875,'Overall Analysis'!$A$3:$I$160,9,false)</f>
        <v>Basic Customer</v>
      </c>
      <c r="G875" s="13"/>
      <c r="H875" s="13"/>
      <c r="I875" s="13"/>
      <c r="J875" s="13"/>
      <c r="K875" s="13"/>
      <c r="L875" s="13"/>
      <c r="M875" s="13"/>
      <c r="N875" s="13"/>
      <c r="O875" s="13"/>
      <c r="P875" s="13"/>
      <c r="Q875" s="13"/>
      <c r="R875" s="13"/>
      <c r="S875" s="13"/>
      <c r="T875" s="13"/>
      <c r="U875" s="13"/>
      <c r="V875" s="13"/>
      <c r="W875" s="13"/>
      <c r="X875" s="13"/>
      <c r="Y875" s="13"/>
      <c r="Z875" s="13"/>
    </row>
    <row r="876">
      <c r="A876" s="13" t="str">
        <f>IFERROR(__xludf.DUMMYFUNCTION("""COMPUTED_VALUE"""),"ORDER1126")</f>
        <v>ORDER1126</v>
      </c>
      <c r="B876" s="13" t="str">
        <f>VLOOKUP(A876,WN!$A$2:$C$2001,3,false)</f>
        <v>CUST7984</v>
      </c>
      <c r="C876" s="14">
        <f>VLOOKUP(A876,WN!$A$2:$F$2001,2,false)</f>
        <v>45400</v>
      </c>
      <c r="D876" s="13">
        <f>SUMIFS(WN!$F$2:$F$2001,WN!$A$2:$A$2001,A876)</f>
        <v>65</v>
      </c>
      <c r="E876" s="13">
        <f t="shared" si="1"/>
        <v>58</v>
      </c>
      <c r="F876" s="13" t="str">
        <f>VLOOKUP(B876,'Overall Analysis'!$A$3:$I$160,9,false)</f>
        <v>Basic Customer</v>
      </c>
      <c r="G876" s="13"/>
      <c r="H876" s="13"/>
      <c r="I876" s="13"/>
      <c r="J876" s="13"/>
      <c r="K876" s="13"/>
      <c r="L876" s="13"/>
      <c r="M876" s="13"/>
      <c r="N876" s="13"/>
      <c r="O876" s="13"/>
      <c r="P876" s="13"/>
      <c r="Q876" s="13"/>
      <c r="R876" s="13"/>
      <c r="S876" s="13"/>
      <c r="T876" s="13"/>
      <c r="U876" s="13"/>
      <c r="V876" s="13"/>
      <c r="W876" s="13"/>
      <c r="X876" s="13"/>
      <c r="Y876" s="13"/>
      <c r="Z876" s="13"/>
    </row>
    <row r="877">
      <c r="A877" s="13" t="str">
        <f>IFERROR(__xludf.DUMMYFUNCTION("""COMPUTED_VALUE"""),"ORDER1125")</f>
        <v>ORDER1125</v>
      </c>
      <c r="B877" s="13" t="str">
        <f>VLOOKUP(A877,WN!$A$2:$C$2001,3,false)</f>
        <v>CUST8484</v>
      </c>
      <c r="C877" s="14">
        <f>VLOOKUP(A877,WN!$A$2:$F$2001,2,false)</f>
        <v>45400</v>
      </c>
      <c r="D877" s="13">
        <f>SUMIFS(WN!$F$2:$F$2001,WN!$A$2:$A$2001,A877)</f>
        <v>245</v>
      </c>
      <c r="E877" s="13">
        <f t="shared" si="1"/>
        <v>58</v>
      </c>
      <c r="F877" s="13" t="str">
        <f>VLOOKUP(B877,'Overall Analysis'!$A$3:$I$160,9,false)</f>
        <v>Basic Customer</v>
      </c>
      <c r="G877" s="13"/>
      <c r="H877" s="13"/>
      <c r="I877" s="13"/>
      <c r="J877" s="13"/>
      <c r="K877" s="13"/>
      <c r="L877" s="13"/>
      <c r="M877" s="13"/>
      <c r="N877" s="13"/>
      <c r="O877" s="13"/>
      <c r="P877" s="13"/>
      <c r="Q877" s="13"/>
      <c r="R877" s="13"/>
      <c r="S877" s="13"/>
      <c r="T877" s="13"/>
      <c r="U877" s="13"/>
      <c r="V877" s="13"/>
      <c r="W877" s="13"/>
      <c r="X877" s="13"/>
      <c r="Y877" s="13"/>
      <c r="Z877" s="13"/>
    </row>
    <row r="878">
      <c r="A878" s="13" t="str">
        <f>IFERROR(__xludf.DUMMYFUNCTION("""COMPUTED_VALUE"""),"ORDER1124")</f>
        <v>ORDER1124</v>
      </c>
      <c r="B878" s="13" t="str">
        <f>VLOOKUP(A878,WN!$A$2:$C$2001,3,false)</f>
        <v>CUST8951</v>
      </c>
      <c r="C878" s="14">
        <f>VLOOKUP(A878,WN!$A$2:$F$2001,2,false)</f>
        <v>45400</v>
      </c>
      <c r="D878" s="13">
        <f>SUMIFS(WN!$F$2:$F$2001,WN!$A$2:$A$2001,A878)</f>
        <v>97.5</v>
      </c>
      <c r="E878" s="13">
        <f t="shared" si="1"/>
        <v>58</v>
      </c>
      <c r="F878" s="13" t="str">
        <f>VLOOKUP(B878,'Overall Analysis'!$A$3:$I$160,9,false)</f>
        <v>Basic Customer</v>
      </c>
      <c r="G878" s="13"/>
      <c r="H878" s="13"/>
      <c r="I878" s="13"/>
      <c r="J878" s="13"/>
      <c r="K878" s="13"/>
      <c r="L878" s="13"/>
      <c r="M878" s="13"/>
      <c r="N878" s="13"/>
      <c r="O878" s="13"/>
      <c r="P878" s="13"/>
      <c r="Q878" s="13"/>
      <c r="R878" s="13"/>
      <c r="S878" s="13"/>
      <c r="T878" s="13"/>
      <c r="U878" s="13"/>
      <c r="V878" s="13"/>
      <c r="W878" s="13"/>
      <c r="X878" s="13"/>
      <c r="Y878" s="13"/>
      <c r="Z878" s="13"/>
    </row>
    <row r="879">
      <c r="A879" s="13" t="str">
        <f>IFERROR(__xludf.DUMMYFUNCTION("""COMPUTED_VALUE"""),"ORDER1123")</f>
        <v>ORDER1123</v>
      </c>
      <c r="B879" s="13" t="str">
        <f>VLOOKUP(A879,WN!$A$2:$C$2001,3,false)</f>
        <v>CUST6818</v>
      </c>
      <c r="C879" s="14">
        <f>VLOOKUP(A879,WN!$A$2:$F$2001,2,false)</f>
        <v>45400</v>
      </c>
      <c r="D879" s="13">
        <f>SUMIFS(WN!$F$2:$F$2001,WN!$A$2:$A$2001,A879)</f>
        <v>105</v>
      </c>
      <c r="E879" s="13">
        <f t="shared" si="1"/>
        <v>58</v>
      </c>
      <c r="F879" s="13" t="str">
        <f>VLOOKUP(B879,'Overall Analysis'!$A$3:$I$160,9,false)</f>
        <v>Basic Customer</v>
      </c>
      <c r="G879" s="13"/>
      <c r="H879" s="13"/>
      <c r="I879" s="13"/>
      <c r="J879" s="13"/>
      <c r="K879" s="13"/>
      <c r="L879" s="13"/>
      <c r="M879" s="13"/>
      <c r="N879" s="13"/>
      <c r="O879" s="13"/>
      <c r="P879" s="13"/>
      <c r="Q879" s="13"/>
      <c r="R879" s="13"/>
      <c r="S879" s="13"/>
      <c r="T879" s="13"/>
      <c r="U879" s="13"/>
      <c r="V879" s="13"/>
      <c r="W879" s="13"/>
      <c r="X879" s="13"/>
      <c r="Y879" s="13"/>
      <c r="Z879" s="13"/>
    </row>
    <row r="880">
      <c r="A880" s="13" t="str">
        <f>IFERROR(__xludf.DUMMYFUNCTION("""COMPUTED_VALUE"""),"ORDER1122")</f>
        <v>ORDER1122</v>
      </c>
      <c r="B880" s="13" t="str">
        <f>VLOOKUP(A880,WN!$A$2:$C$2001,3,false)</f>
        <v>CUST7043</v>
      </c>
      <c r="C880" s="14">
        <f>VLOOKUP(A880,WN!$A$2:$F$2001,2,false)</f>
        <v>45400</v>
      </c>
      <c r="D880" s="13">
        <f>SUMIFS(WN!$F$2:$F$2001,WN!$A$2:$A$2001,A880)</f>
        <v>70</v>
      </c>
      <c r="E880" s="13">
        <f t="shared" si="1"/>
        <v>58</v>
      </c>
      <c r="F880" s="13" t="str">
        <f>VLOOKUP(B880,'Overall Analysis'!$A$3:$I$160,9,false)</f>
        <v>Basic Customer</v>
      </c>
      <c r="G880" s="13"/>
      <c r="H880" s="13"/>
      <c r="I880" s="13"/>
      <c r="J880" s="13"/>
      <c r="K880" s="13"/>
      <c r="L880" s="13"/>
      <c r="M880" s="13"/>
      <c r="N880" s="13"/>
      <c r="O880" s="13"/>
      <c r="P880" s="13"/>
      <c r="Q880" s="13"/>
      <c r="R880" s="13"/>
      <c r="S880" s="13"/>
      <c r="T880" s="13"/>
      <c r="U880" s="13"/>
      <c r="V880" s="13"/>
      <c r="W880" s="13"/>
      <c r="X880" s="13"/>
      <c r="Y880" s="13"/>
      <c r="Z880" s="13"/>
    </row>
    <row r="881">
      <c r="A881" s="13" t="str">
        <f>IFERROR(__xludf.DUMMYFUNCTION("""COMPUTED_VALUE"""),"ORDER1121")</f>
        <v>ORDER1121</v>
      </c>
      <c r="B881" s="13" t="str">
        <f>VLOOKUP(A881,WN!$A$2:$C$2001,3,false)</f>
        <v>CUST3704</v>
      </c>
      <c r="C881" s="14">
        <f>VLOOKUP(A881,WN!$A$2:$F$2001,2,false)</f>
        <v>45400</v>
      </c>
      <c r="D881" s="13">
        <f>SUMIFS(WN!$F$2:$F$2001,WN!$A$2:$A$2001,A881)</f>
        <v>190</v>
      </c>
      <c r="E881" s="13">
        <f t="shared" si="1"/>
        <v>58</v>
      </c>
      <c r="F881" s="13" t="str">
        <f>VLOOKUP(B881,'Overall Analysis'!$A$3:$I$160,9,false)</f>
        <v>Basic Customer</v>
      </c>
      <c r="G881" s="13"/>
      <c r="H881" s="13"/>
      <c r="I881" s="13"/>
      <c r="J881" s="13"/>
      <c r="K881" s="13"/>
      <c r="L881" s="13"/>
      <c r="M881" s="13"/>
      <c r="N881" s="13"/>
      <c r="O881" s="13"/>
      <c r="P881" s="13"/>
      <c r="Q881" s="13"/>
      <c r="R881" s="13"/>
      <c r="S881" s="13"/>
      <c r="T881" s="13"/>
      <c r="U881" s="13"/>
      <c r="V881" s="13"/>
      <c r="W881" s="13"/>
      <c r="X881" s="13"/>
      <c r="Y881" s="13"/>
      <c r="Z881" s="13"/>
    </row>
    <row r="882">
      <c r="A882" s="13" t="str">
        <f>IFERROR(__xludf.DUMMYFUNCTION("""COMPUTED_VALUE"""),"ORDER1120")</f>
        <v>ORDER1120</v>
      </c>
      <c r="B882" s="13" t="str">
        <f>VLOOKUP(A882,WN!$A$2:$C$2001,3,false)</f>
        <v>CUST3399</v>
      </c>
      <c r="C882" s="14">
        <f>VLOOKUP(A882,WN!$A$2:$F$2001,2,false)</f>
        <v>45400</v>
      </c>
      <c r="D882" s="13">
        <f>SUMIFS(WN!$F$2:$F$2001,WN!$A$2:$A$2001,A882)</f>
        <v>140</v>
      </c>
      <c r="E882" s="13">
        <f t="shared" si="1"/>
        <v>58</v>
      </c>
      <c r="F882" s="13" t="str">
        <f>VLOOKUP(B882,'Overall Analysis'!$A$3:$I$160,9,false)</f>
        <v>Basic Customer</v>
      </c>
      <c r="G882" s="13"/>
      <c r="H882" s="13"/>
      <c r="I882" s="13"/>
      <c r="J882" s="13"/>
      <c r="K882" s="13"/>
      <c r="L882" s="13"/>
      <c r="M882" s="13"/>
      <c r="N882" s="13"/>
      <c r="O882" s="13"/>
      <c r="P882" s="13"/>
      <c r="Q882" s="13"/>
      <c r="R882" s="13"/>
      <c r="S882" s="13"/>
      <c r="T882" s="13"/>
      <c r="U882" s="13"/>
      <c r="V882" s="13"/>
      <c r="W882" s="13"/>
      <c r="X882" s="13"/>
      <c r="Y882" s="13"/>
      <c r="Z882" s="13"/>
    </row>
    <row r="883">
      <c r="A883" s="13" t="str">
        <f>IFERROR(__xludf.DUMMYFUNCTION("""COMPUTED_VALUE"""),"ORDER1119")</f>
        <v>ORDER1119</v>
      </c>
      <c r="B883" s="13" t="str">
        <f>VLOOKUP(A883,WN!$A$2:$C$2001,3,false)</f>
        <v>CUST3704</v>
      </c>
      <c r="C883" s="14">
        <f>VLOOKUP(A883,WN!$A$2:$F$2001,2,false)</f>
        <v>45400</v>
      </c>
      <c r="D883" s="13">
        <f>SUMIFS(WN!$F$2:$F$2001,WN!$A$2:$A$2001,A883)</f>
        <v>70</v>
      </c>
      <c r="E883" s="13">
        <f t="shared" si="1"/>
        <v>58</v>
      </c>
      <c r="F883" s="13" t="str">
        <f>VLOOKUP(B883,'Overall Analysis'!$A$3:$I$160,9,false)</f>
        <v>Basic Customer</v>
      </c>
      <c r="G883" s="13"/>
      <c r="H883" s="13"/>
      <c r="I883" s="13"/>
      <c r="J883" s="13"/>
      <c r="K883" s="13"/>
      <c r="L883" s="13"/>
      <c r="M883" s="13"/>
      <c r="N883" s="13"/>
      <c r="O883" s="13"/>
      <c r="P883" s="13"/>
      <c r="Q883" s="13"/>
      <c r="R883" s="13"/>
      <c r="S883" s="13"/>
      <c r="T883" s="13"/>
      <c r="U883" s="13"/>
      <c r="V883" s="13"/>
      <c r="W883" s="13"/>
      <c r="X883" s="13"/>
      <c r="Y883" s="13"/>
      <c r="Z883" s="13"/>
    </row>
    <row r="884">
      <c r="A884" s="13" t="str">
        <f>IFERROR(__xludf.DUMMYFUNCTION("""COMPUTED_VALUE"""),"ORDER1118")</f>
        <v>ORDER1118</v>
      </c>
      <c r="B884" s="13" t="str">
        <f>VLOOKUP(A884,WN!$A$2:$C$2001,3,false)</f>
        <v>CUST8552</v>
      </c>
      <c r="C884" s="14">
        <f>VLOOKUP(A884,WN!$A$2:$F$2001,2,false)</f>
        <v>45400</v>
      </c>
      <c r="D884" s="13">
        <f>SUMIFS(WN!$F$2:$F$2001,WN!$A$2:$A$2001,A884)</f>
        <v>200</v>
      </c>
      <c r="E884" s="13">
        <f t="shared" si="1"/>
        <v>58</v>
      </c>
      <c r="F884" s="13" t="str">
        <f>VLOOKUP(B884,'Overall Analysis'!$A$3:$I$160,9,false)</f>
        <v>Basic Customer</v>
      </c>
      <c r="G884" s="13"/>
      <c r="H884" s="13"/>
      <c r="I884" s="13"/>
      <c r="J884" s="13"/>
      <c r="K884" s="13"/>
      <c r="L884" s="13"/>
      <c r="M884" s="13"/>
      <c r="N884" s="13"/>
      <c r="O884" s="13"/>
      <c r="P884" s="13"/>
      <c r="Q884" s="13"/>
      <c r="R884" s="13"/>
      <c r="S884" s="13"/>
      <c r="T884" s="13"/>
      <c r="U884" s="13"/>
      <c r="V884" s="13"/>
      <c r="W884" s="13"/>
      <c r="X884" s="13"/>
      <c r="Y884" s="13"/>
      <c r="Z884" s="13"/>
    </row>
    <row r="885">
      <c r="A885" s="13" t="str">
        <f>IFERROR(__xludf.DUMMYFUNCTION("""COMPUTED_VALUE"""),"ORDER1117")</f>
        <v>ORDER1117</v>
      </c>
      <c r="B885" s="13" t="str">
        <f>VLOOKUP(A885,WN!$A$2:$C$2001,3,false)</f>
        <v>CUST3704</v>
      </c>
      <c r="C885" s="14">
        <f>VLOOKUP(A885,WN!$A$2:$F$2001,2,false)</f>
        <v>45400</v>
      </c>
      <c r="D885" s="13">
        <f>SUMIFS(WN!$F$2:$F$2001,WN!$A$2:$A$2001,A885)</f>
        <v>40</v>
      </c>
      <c r="E885" s="13">
        <f t="shared" si="1"/>
        <v>58</v>
      </c>
      <c r="F885" s="13" t="str">
        <f>VLOOKUP(B885,'Overall Analysis'!$A$3:$I$160,9,false)</f>
        <v>Basic Customer</v>
      </c>
      <c r="G885" s="13"/>
      <c r="H885" s="13"/>
      <c r="I885" s="13"/>
      <c r="J885" s="13"/>
      <c r="K885" s="13"/>
      <c r="L885" s="13"/>
      <c r="M885" s="13"/>
      <c r="N885" s="13"/>
      <c r="O885" s="13"/>
      <c r="P885" s="13"/>
      <c r="Q885" s="13"/>
      <c r="R885" s="13"/>
      <c r="S885" s="13"/>
      <c r="T885" s="13"/>
      <c r="U885" s="13"/>
      <c r="V885" s="13"/>
      <c r="W885" s="13"/>
      <c r="X885" s="13"/>
      <c r="Y885" s="13"/>
      <c r="Z885" s="13"/>
    </row>
    <row r="886">
      <c r="A886" s="13" t="str">
        <f>IFERROR(__xludf.DUMMYFUNCTION("""COMPUTED_VALUE"""),"ORDER1116")</f>
        <v>ORDER1116</v>
      </c>
      <c r="B886" s="13" t="str">
        <f>VLOOKUP(A886,WN!$A$2:$C$2001,3,false)</f>
        <v>CUST7984</v>
      </c>
      <c r="C886" s="14">
        <f>VLOOKUP(A886,WN!$A$2:$F$2001,2,false)</f>
        <v>45399</v>
      </c>
      <c r="D886" s="13">
        <f>SUMIFS(WN!$F$2:$F$2001,WN!$A$2:$A$2001,A886)</f>
        <v>52.5</v>
      </c>
      <c r="E886" s="13">
        <f t="shared" si="1"/>
        <v>59</v>
      </c>
      <c r="F886" s="13" t="str">
        <f>VLOOKUP(B886,'Overall Analysis'!$A$3:$I$160,9,false)</f>
        <v>Basic Customer</v>
      </c>
      <c r="G886" s="13"/>
      <c r="H886" s="13"/>
      <c r="I886" s="13"/>
      <c r="J886" s="13"/>
      <c r="K886" s="13"/>
      <c r="L886" s="13"/>
      <c r="M886" s="13"/>
      <c r="N886" s="13"/>
      <c r="O886" s="13"/>
      <c r="P886" s="13"/>
      <c r="Q886" s="13"/>
      <c r="R886" s="13"/>
      <c r="S886" s="13"/>
      <c r="T886" s="13"/>
      <c r="U886" s="13"/>
      <c r="V886" s="13"/>
      <c r="W886" s="13"/>
      <c r="X886" s="13"/>
      <c r="Y886" s="13"/>
      <c r="Z886" s="13"/>
    </row>
    <row r="887">
      <c r="A887" s="13" t="str">
        <f>IFERROR(__xludf.DUMMYFUNCTION("""COMPUTED_VALUE"""),"ORDER1115")</f>
        <v>ORDER1115</v>
      </c>
      <c r="B887" s="13" t="str">
        <f>VLOOKUP(A887,WN!$A$2:$C$2001,3,false)</f>
        <v>CUST7909</v>
      </c>
      <c r="C887" s="14">
        <f>VLOOKUP(A887,WN!$A$2:$F$2001,2,false)</f>
        <v>45399</v>
      </c>
      <c r="D887" s="13">
        <f>SUMIFS(WN!$F$2:$F$2001,WN!$A$2:$A$2001,A887)</f>
        <v>185</v>
      </c>
      <c r="E887" s="13">
        <f t="shared" si="1"/>
        <v>59</v>
      </c>
      <c r="F887" s="13" t="str">
        <f>VLOOKUP(B887,'Overall Analysis'!$A$3:$I$160,9,false)</f>
        <v>Basic Customer</v>
      </c>
      <c r="G887" s="13"/>
      <c r="H887" s="13"/>
      <c r="I887" s="13"/>
      <c r="J887" s="13"/>
      <c r="K887" s="13"/>
      <c r="L887" s="13"/>
      <c r="M887" s="13"/>
      <c r="N887" s="13"/>
      <c r="O887" s="13"/>
      <c r="P887" s="13"/>
      <c r="Q887" s="13"/>
      <c r="R887" s="13"/>
      <c r="S887" s="13"/>
      <c r="T887" s="13"/>
      <c r="U887" s="13"/>
      <c r="V887" s="13"/>
      <c r="W887" s="13"/>
      <c r="X887" s="13"/>
      <c r="Y887" s="13"/>
      <c r="Z887" s="13"/>
    </row>
    <row r="888">
      <c r="A888" s="13" t="str">
        <f>IFERROR(__xludf.DUMMYFUNCTION("""COMPUTED_VALUE"""),"ORDER1114")</f>
        <v>ORDER1114</v>
      </c>
      <c r="B888" s="13" t="str">
        <f>VLOOKUP(A888,WN!$A$2:$C$2001,3,false)</f>
        <v>CUST2624</v>
      </c>
      <c r="C888" s="14">
        <f>VLOOKUP(A888,WN!$A$2:$F$2001,2,false)</f>
        <v>45399</v>
      </c>
      <c r="D888" s="13">
        <f>SUMIFS(WN!$F$2:$F$2001,WN!$A$2:$A$2001,A888)</f>
        <v>97.5</v>
      </c>
      <c r="E888" s="13">
        <f t="shared" si="1"/>
        <v>59</v>
      </c>
      <c r="F888" s="13" t="str">
        <f>VLOOKUP(B888,'Overall Analysis'!$A$3:$I$160,9,false)</f>
        <v>Basic Customer</v>
      </c>
      <c r="G888" s="13"/>
      <c r="H888" s="13"/>
      <c r="I888" s="13"/>
      <c r="J888" s="13"/>
      <c r="K888" s="13"/>
      <c r="L888" s="13"/>
      <c r="M888" s="13"/>
      <c r="N888" s="13"/>
      <c r="O888" s="13"/>
      <c r="P888" s="13"/>
      <c r="Q888" s="13"/>
      <c r="R888" s="13"/>
      <c r="S888" s="13"/>
      <c r="T888" s="13"/>
      <c r="U888" s="13"/>
      <c r="V888" s="13"/>
      <c r="W888" s="13"/>
      <c r="X888" s="13"/>
      <c r="Y888" s="13"/>
      <c r="Z888" s="13"/>
    </row>
    <row r="889">
      <c r="A889" s="13" t="str">
        <f>IFERROR(__xludf.DUMMYFUNCTION("""COMPUTED_VALUE"""),"ORDER1113")</f>
        <v>ORDER1113</v>
      </c>
      <c r="B889" s="13" t="str">
        <f>VLOOKUP(A889,WN!$A$2:$C$2001,3,false)</f>
        <v>CUST8814</v>
      </c>
      <c r="C889" s="14">
        <f>VLOOKUP(A889,WN!$A$2:$F$2001,2,false)</f>
        <v>45399</v>
      </c>
      <c r="D889" s="13">
        <f>SUMIFS(WN!$F$2:$F$2001,WN!$A$2:$A$2001,A889)</f>
        <v>150</v>
      </c>
      <c r="E889" s="13">
        <f t="shared" si="1"/>
        <v>59</v>
      </c>
      <c r="F889" s="13" t="str">
        <f>VLOOKUP(B889,'Overall Analysis'!$A$3:$I$160,9,false)</f>
        <v>Platinum Customer</v>
      </c>
      <c r="G889" s="13"/>
      <c r="H889" s="13"/>
      <c r="I889" s="13"/>
      <c r="J889" s="13"/>
      <c r="K889" s="13"/>
      <c r="L889" s="13"/>
      <c r="M889" s="13"/>
      <c r="N889" s="13"/>
      <c r="O889" s="13"/>
      <c r="P889" s="13"/>
      <c r="Q889" s="13"/>
      <c r="R889" s="13"/>
      <c r="S889" s="13"/>
      <c r="T889" s="13"/>
      <c r="U889" s="13"/>
      <c r="V889" s="13"/>
      <c r="W889" s="13"/>
      <c r="X889" s="13"/>
      <c r="Y889" s="13"/>
      <c r="Z889" s="13"/>
    </row>
    <row r="890">
      <c r="A890" s="13" t="str">
        <f>IFERROR(__xludf.DUMMYFUNCTION("""COMPUTED_VALUE"""),"ORDER1112")</f>
        <v>ORDER1112</v>
      </c>
      <c r="B890" s="13" t="str">
        <f>VLOOKUP(A890,WN!$A$2:$C$2001,3,false)</f>
        <v>CUST2624</v>
      </c>
      <c r="C890" s="14">
        <f>VLOOKUP(A890,WN!$A$2:$F$2001,2,false)</f>
        <v>45399</v>
      </c>
      <c r="D890" s="13">
        <f>SUMIFS(WN!$F$2:$F$2001,WN!$A$2:$A$2001,A890)</f>
        <v>120</v>
      </c>
      <c r="E890" s="13">
        <f t="shared" si="1"/>
        <v>59</v>
      </c>
      <c r="F890" s="13" t="str">
        <f>VLOOKUP(B890,'Overall Analysis'!$A$3:$I$160,9,false)</f>
        <v>Basic Customer</v>
      </c>
      <c r="G890" s="13"/>
      <c r="H890" s="13"/>
      <c r="I890" s="13"/>
      <c r="J890" s="13"/>
      <c r="K890" s="13"/>
      <c r="L890" s="13"/>
      <c r="M890" s="13"/>
      <c r="N890" s="13"/>
      <c r="O890" s="13"/>
      <c r="P890" s="13"/>
      <c r="Q890" s="13"/>
      <c r="R890" s="13"/>
      <c r="S890" s="13"/>
      <c r="T890" s="13"/>
      <c r="U890" s="13"/>
      <c r="V890" s="13"/>
      <c r="W890" s="13"/>
      <c r="X890" s="13"/>
      <c r="Y890" s="13"/>
      <c r="Z890" s="13"/>
    </row>
    <row r="891">
      <c r="A891" s="13" t="str">
        <f>IFERROR(__xludf.DUMMYFUNCTION("""COMPUTED_VALUE"""),"ORDER1111")</f>
        <v>ORDER1111</v>
      </c>
      <c r="B891" s="13" t="str">
        <f>VLOOKUP(A891,WN!$A$2:$C$2001,3,false)</f>
        <v>CUST7862</v>
      </c>
      <c r="C891" s="14">
        <f>VLOOKUP(A891,WN!$A$2:$F$2001,2,false)</f>
        <v>45399</v>
      </c>
      <c r="D891" s="13">
        <f>SUMIFS(WN!$F$2:$F$2001,WN!$A$2:$A$2001,A891)</f>
        <v>140</v>
      </c>
      <c r="E891" s="13">
        <f t="shared" si="1"/>
        <v>59</v>
      </c>
      <c r="F891" s="13" t="str">
        <f>VLOOKUP(B891,'Overall Analysis'!$A$3:$I$160,9,false)</f>
        <v>Basic Customer</v>
      </c>
      <c r="G891" s="13"/>
      <c r="H891" s="13"/>
      <c r="I891" s="13"/>
      <c r="J891" s="13"/>
      <c r="K891" s="13"/>
      <c r="L891" s="13"/>
      <c r="M891" s="13"/>
      <c r="N891" s="13"/>
      <c r="O891" s="13"/>
      <c r="P891" s="13"/>
      <c r="Q891" s="13"/>
      <c r="R891" s="13"/>
      <c r="S891" s="13"/>
      <c r="T891" s="13"/>
      <c r="U891" s="13"/>
      <c r="V891" s="13"/>
      <c r="W891" s="13"/>
      <c r="X891" s="13"/>
      <c r="Y891" s="13"/>
      <c r="Z891" s="13"/>
    </row>
    <row r="892">
      <c r="A892" s="13" t="str">
        <f>IFERROR(__xludf.DUMMYFUNCTION("""COMPUTED_VALUE"""),"ORDER1110")</f>
        <v>ORDER1110</v>
      </c>
      <c r="B892" s="13" t="str">
        <f>VLOOKUP(A892,WN!$A$2:$C$2001,3,false)</f>
        <v>CUST2169</v>
      </c>
      <c r="C892" s="14">
        <f>VLOOKUP(A892,WN!$A$2:$F$2001,2,false)</f>
        <v>45398</v>
      </c>
      <c r="D892" s="13">
        <f>SUMIFS(WN!$F$2:$F$2001,WN!$A$2:$A$2001,A892)</f>
        <v>140</v>
      </c>
      <c r="E892" s="13">
        <f t="shared" si="1"/>
        <v>60</v>
      </c>
      <c r="F892" s="13" t="str">
        <f>VLOOKUP(B892,'Overall Analysis'!$A$3:$I$160,9,false)</f>
        <v>Basic Customer</v>
      </c>
      <c r="G892" s="13"/>
      <c r="H892" s="13"/>
      <c r="I892" s="13"/>
      <c r="J892" s="13"/>
      <c r="K892" s="13"/>
      <c r="L892" s="13"/>
      <c r="M892" s="13"/>
      <c r="N892" s="13"/>
      <c r="O892" s="13"/>
      <c r="P892" s="13"/>
      <c r="Q892" s="13"/>
      <c r="R892" s="13"/>
      <c r="S892" s="13"/>
      <c r="T892" s="13"/>
      <c r="U892" s="13"/>
      <c r="V892" s="13"/>
      <c r="W892" s="13"/>
      <c r="X892" s="13"/>
      <c r="Y892" s="13"/>
      <c r="Z892" s="13"/>
    </row>
    <row r="893">
      <c r="A893" s="13" t="str">
        <f>IFERROR(__xludf.DUMMYFUNCTION("""COMPUTED_VALUE"""),"ORDER1109")</f>
        <v>ORDER1109</v>
      </c>
      <c r="B893" s="13" t="str">
        <f>VLOOKUP(A893,WN!$A$2:$C$2001,3,false)</f>
        <v>CUST1520</v>
      </c>
      <c r="C893" s="14">
        <f>VLOOKUP(A893,WN!$A$2:$F$2001,2,false)</f>
        <v>45398</v>
      </c>
      <c r="D893" s="13">
        <f>SUMIFS(WN!$F$2:$F$2001,WN!$A$2:$A$2001,A893)</f>
        <v>70</v>
      </c>
      <c r="E893" s="13">
        <f t="shared" si="1"/>
        <v>60</v>
      </c>
      <c r="F893" s="13" t="str">
        <f>VLOOKUP(B893,'Overall Analysis'!$A$3:$I$160,9,false)</f>
        <v>Basic Customer</v>
      </c>
      <c r="G893" s="13"/>
      <c r="H893" s="13"/>
      <c r="I893" s="13"/>
      <c r="J893" s="13"/>
      <c r="K893" s="13"/>
      <c r="L893" s="13"/>
      <c r="M893" s="13"/>
      <c r="N893" s="13"/>
      <c r="O893" s="13"/>
      <c r="P893" s="13"/>
      <c r="Q893" s="13"/>
      <c r="R893" s="13"/>
      <c r="S893" s="13"/>
      <c r="T893" s="13"/>
      <c r="U893" s="13"/>
      <c r="V893" s="13"/>
      <c r="W893" s="13"/>
      <c r="X893" s="13"/>
      <c r="Y893" s="13"/>
      <c r="Z893" s="13"/>
    </row>
    <row r="894">
      <c r="A894" s="13" t="str">
        <f>IFERROR(__xludf.DUMMYFUNCTION("""COMPUTED_VALUE"""),"ORDER1108")</f>
        <v>ORDER1108</v>
      </c>
      <c r="B894" s="13" t="str">
        <f>VLOOKUP(A894,WN!$A$2:$C$2001,3,false)</f>
        <v>CUST8484</v>
      </c>
      <c r="C894" s="14">
        <f>VLOOKUP(A894,WN!$A$2:$F$2001,2,false)</f>
        <v>45398</v>
      </c>
      <c r="D894" s="13">
        <f>SUMIFS(WN!$F$2:$F$2001,WN!$A$2:$A$2001,A894)</f>
        <v>200</v>
      </c>
      <c r="E894" s="13">
        <f t="shared" si="1"/>
        <v>60</v>
      </c>
      <c r="F894" s="13" t="str">
        <f>VLOOKUP(B894,'Overall Analysis'!$A$3:$I$160,9,false)</f>
        <v>Basic Customer</v>
      </c>
      <c r="G894" s="13"/>
      <c r="H894" s="13"/>
      <c r="I894" s="13"/>
      <c r="J894" s="13"/>
      <c r="K894" s="13"/>
      <c r="L894" s="13"/>
      <c r="M894" s="13"/>
      <c r="N894" s="13"/>
      <c r="O894" s="13"/>
      <c r="P894" s="13"/>
      <c r="Q894" s="13"/>
      <c r="R894" s="13"/>
      <c r="S894" s="13"/>
      <c r="T894" s="13"/>
      <c r="U894" s="13"/>
      <c r="V894" s="13"/>
      <c r="W894" s="13"/>
      <c r="X894" s="13"/>
      <c r="Y894" s="13"/>
      <c r="Z894" s="13"/>
    </row>
    <row r="895">
      <c r="A895" s="13" t="str">
        <f>IFERROR(__xludf.DUMMYFUNCTION("""COMPUTED_VALUE"""),"ORDER1107")</f>
        <v>ORDER1107</v>
      </c>
      <c r="B895" s="13" t="str">
        <f>VLOOKUP(A895,WN!$A$2:$C$2001,3,false)</f>
        <v>CUST2970</v>
      </c>
      <c r="C895" s="14">
        <f>VLOOKUP(A895,WN!$A$2:$F$2001,2,false)</f>
        <v>45398</v>
      </c>
      <c r="D895" s="13">
        <f>SUMIFS(WN!$F$2:$F$2001,WN!$A$2:$A$2001,A895)</f>
        <v>40</v>
      </c>
      <c r="E895" s="13">
        <f t="shared" si="1"/>
        <v>60</v>
      </c>
      <c r="F895" s="13" t="str">
        <f>VLOOKUP(B895,'Overall Analysis'!$A$3:$I$160,9,false)</f>
        <v>Platinum Customer</v>
      </c>
      <c r="G895" s="13"/>
      <c r="H895" s="13"/>
      <c r="I895" s="13"/>
      <c r="J895" s="13"/>
      <c r="K895" s="13"/>
      <c r="L895" s="13"/>
      <c r="M895" s="13"/>
      <c r="N895" s="13"/>
      <c r="O895" s="13"/>
      <c r="P895" s="13"/>
      <c r="Q895" s="13"/>
      <c r="R895" s="13"/>
      <c r="S895" s="13"/>
      <c r="T895" s="13"/>
      <c r="U895" s="13"/>
      <c r="V895" s="13"/>
      <c r="W895" s="13"/>
      <c r="X895" s="13"/>
      <c r="Y895" s="13"/>
      <c r="Z895" s="13"/>
    </row>
    <row r="896">
      <c r="A896" s="13" t="str">
        <f>IFERROR(__xludf.DUMMYFUNCTION("""COMPUTED_VALUE"""),"ORDER1106")</f>
        <v>ORDER1106</v>
      </c>
      <c r="B896" s="13" t="str">
        <f>VLOOKUP(A896,WN!$A$2:$C$2001,3,false)</f>
        <v>CUST8369</v>
      </c>
      <c r="C896" s="14">
        <f>VLOOKUP(A896,WN!$A$2:$F$2001,2,false)</f>
        <v>45398</v>
      </c>
      <c r="D896" s="13">
        <f>SUMIFS(WN!$F$2:$F$2001,WN!$A$2:$A$2001,A896)</f>
        <v>52.5</v>
      </c>
      <c r="E896" s="13">
        <f t="shared" si="1"/>
        <v>60</v>
      </c>
      <c r="F896" s="13" t="str">
        <f>VLOOKUP(B896,'Overall Analysis'!$A$3:$I$160,9,false)</f>
        <v>Basic Customer</v>
      </c>
      <c r="G896" s="13"/>
      <c r="H896" s="13"/>
      <c r="I896" s="13"/>
      <c r="J896" s="13"/>
      <c r="K896" s="13"/>
      <c r="L896" s="13"/>
      <c r="M896" s="13"/>
      <c r="N896" s="13"/>
      <c r="O896" s="13"/>
      <c r="P896" s="13"/>
      <c r="Q896" s="13"/>
      <c r="R896" s="13"/>
      <c r="S896" s="13"/>
      <c r="T896" s="13"/>
      <c r="U896" s="13"/>
      <c r="V896" s="13"/>
      <c r="W896" s="13"/>
      <c r="X896" s="13"/>
      <c r="Y896" s="13"/>
      <c r="Z896" s="13"/>
    </row>
    <row r="897">
      <c r="A897" s="13" t="str">
        <f>IFERROR(__xludf.DUMMYFUNCTION("""COMPUTED_VALUE"""),"ORDER1105")</f>
        <v>ORDER1105</v>
      </c>
      <c r="B897" s="13" t="str">
        <f>VLOOKUP(A897,WN!$A$2:$C$2001,3,false)</f>
        <v>CUST3392</v>
      </c>
      <c r="C897" s="14">
        <f>VLOOKUP(A897,WN!$A$2:$F$2001,2,false)</f>
        <v>45398</v>
      </c>
      <c r="D897" s="13">
        <f>SUMIFS(WN!$F$2:$F$2001,WN!$A$2:$A$2001,A897)</f>
        <v>185</v>
      </c>
      <c r="E897" s="13">
        <f t="shared" si="1"/>
        <v>60</v>
      </c>
      <c r="F897" s="13" t="str">
        <f>VLOOKUP(B897,'Overall Analysis'!$A$3:$I$160,9,false)</f>
        <v>Basic Customer</v>
      </c>
      <c r="G897" s="13"/>
      <c r="H897" s="13"/>
      <c r="I897" s="13"/>
      <c r="J897" s="13"/>
      <c r="K897" s="13"/>
      <c r="L897" s="13"/>
      <c r="M897" s="13"/>
      <c r="N897" s="13"/>
      <c r="O897" s="13"/>
      <c r="P897" s="13"/>
      <c r="Q897" s="13"/>
      <c r="R897" s="13"/>
      <c r="S897" s="13"/>
      <c r="T897" s="13"/>
      <c r="U897" s="13"/>
      <c r="V897" s="13"/>
      <c r="W897" s="13"/>
      <c r="X897" s="13"/>
      <c r="Y897" s="13"/>
      <c r="Z897" s="13"/>
    </row>
    <row r="898">
      <c r="A898" s="13" t="str">
        <f>IFERROR(__xludf.DUMMYFUNCTION("""COMPUTED_VALUE"""),"ORDER1104")</f>
        <v>ORDER1104</v>
      </c>
      <c r="B898" s="13" t="str">
        <f>VLOOKUP(A898,WN!$A$2:$C$2001,3,false)</f>
        <v>CUST1509</v>
      </c>
      <c r="C898" s="14">
        <f>VLOOKUP(A898,WN!$A$2:$F$2001,2,false)</f>
        <v>45398</v>
      </c>
      <c r="D898" s="13">
        <f>SUMIFS(WN!$F$2:$F$2001,WN!$A$2:$A$2001,A898)</f>
        <v>97.5</v>
      </c>
      <c r="E898" s="13">
        <f t="shared" si="1"/>
        <v>60</v>
      </c>
      <c r="F898" s="13" t="str">
        <f>VLOOKUP(B898,'Overall Analysis'!$A$3:$I$160,9,false)</f>
        <v>Platinum Customer</v>
      </c>
      <c r="G898" s="13"/>
      <c r="H898" s="13"/>
      <c r="I898" s="13"/>
      <c r="J898" s="13"/>
      <c r="K898" s="13"/>
      <c r="L898" s="13"/>
      <c r="M898" s="13"/>
      <c r="N898" s="13"/>
      <c r="O898" s="13"/>
      <c r="P898" s="13"/>
      <c r="Q898" s="13"/>
      <c r="R898" s="13"/>
      <c r="S898" s="13"/>
      <c r="T898" s="13"/>
      <c r="U898" s="13"/>
      <c r="V898" s="13"/>
      <c r="W898" s="13"/>
      <c r="X898" s="13"/>
      <c r="Y898" s="13"/>
      <c r="Z898" s="13"/>
    </row>
    <row r="899">
      <c r="A899" s="13" t="str">
        <f>IFERROR(__xludf.DUMMYFUNCTION("""COMPUTED_VALUE"""),"ORDER1103")</f>
        <v>ORDER1103</v>
      </c>
      <c r="B899" s="13" t="str">
        <f>VLOOKUP(A899,WN!$A$2:$C$2001,3,false)</f>
        <v>CUST1960</v>
      </c>
      <c r="C899" s="14">
        <f>VLOOKUP(A899,WN!$A$2:$F$2001,2,false)</f>
        <v>45397</v>
      </c>
      <c r="D899" s="13">
        <f>SUMIFS(WN!$F$2:$F$2001,WN!$A$2:$A$2001,A899)</f>
        <v>105</v>
      </c>
      <c r="E899" s="13">
        <f t="shared" si="1"/>
        <v>61</v>
      </c>
      <c r="F899" s="13" t="str">
        <f>VLOOKUP(B899,'Overall Analysis'!$A$3:$I$160,9,false)</f>
        <v>Basic Customer</v>
      </c>
      <c r="G899" s="13"/>
      <c r="H899" s="13"/>
      <c r="I899" s="13"/>
      <c r="J899" s="13"/>
      <c r="K899" s="13"/>
      <c r="L899" s="13"/>
      <c r="M899" s="13"/>
      <c r="N899" s="13"/>
      <c r="O899" s="13"/>
      <c r="P899" s="13"/>
      <c r="Q899" s="13"/>
      <c r="R899" s="13"/>
      <c r="S899" s="13"/>
      <c r="T899" s="13"/>
      <c r="U899" s="13"/>
      <c r="V899" s="13"/>
      <c r="W899" s="13"/>
      <c r="X899" s="13"/>
      <c r="Y899" s="13"/>
      <c r="Z899" s="13"/>
    </row>
    <row r="900">
      <c r="A900" s="13" t="str">
        <f>IFERROR(__xludf.DUMMYFUNCTION("""COMPUTED_VALUE"""),"ORDER1102")</f>
        <v>ORDER1102</v>
      </c>
      <c r="B900" s="13" t="str">
        <f>VLOOKUP(A900,WN!$A$2:$C$2001,3,false)</f>
        <v>CUST7626</v>
      </c>
      <c r="C900" s="14">
        <f>VLOOKUP(A900,WN!$A$2:$F$2001,2,false)</f>
        <v>45397</v>
      </c>
      <c r="D900" s="13">
        <f>SUMIFS(WN!$F$2:$F$2001,WN!$A$2:$A$2001,A900)</f>
        <v>70</v>
      </c>
      <c r="E900" s="13">
        <f t="shared" si="1"/>
        <v>61</v>
      </c>
      <c r="F900" s="13" t="str">
        <f>VLOOKUP(B900,'Overall Analysis'!$A$3:$I$160,9,false)</f>
        <v>Basic Customer</v>
      </c>
      <c r="G900" s="13"/>
      <c r="H900" s="13"/>
      <c r="I900" s="13"/>
      <c r="J900" s="13"/>
      <c r="K900" s="13"/>
      <c r="L900" s="13"/>
      <c r="M900" s="13"/>
      <c r="N900" s="13"/>
      <c r="O900" s="13"/>
      <c r="P900" s="13"/>
      <c r="Q900" s="13"/>
      <c r="R900" s="13"/>
      <c r="S900" s="13"/>
      <c r="T900" s="13"/>
      <c r="U900" s="13"/>
      <c r="V900" s="13"/>
      <c r="W900" s="13"/>
      <c r="X900" s="13"/>
      <c r="Y900" s="13"/>
      <c r="Z900" s="13"/>
    </row>
    <row r="901">
      <c r="A901" s="13" t="str">
        <f>IFERROR(__xludf.DUMMYFUNCTION("""COMPUTED_VALUE"""),"ORDER1101")</f>
        <v>ORDER1101</v>
      </c>
      <c r="B901" s="13" t="str">
        <f>VLOOKUP(A901,WN!$A$2:$C$2001,3,false)</f>
        <v>CUST8848</v>
      </c>
      <c r="C901" s="14">
        <f>VLOOKUP(A901,WN!$A$2:$F$2001,2,false)</f>
        <v>45397</v>
      </c>
      <c r="D901" s="13">
        <f>SUMIFS(WN!$F$2:$F$2001,WN!$A$2:$A$2001,A901)</f>
        <v>140</v>
      </c>
      <c r="E901" s="13">
        <f t="shared" si="1"/>
        <v>61</v>
      </c>
      <c r="F901" s="13" t="str">
        <f>VLOOKUP(B901,'Overall Analysis'!$A$3:$I$160,9,false)</f>
        <v>Basic Customer</v>
      </c>
      <c r="G901" s="13"/>
      <c r="H901" s="13"/>
      <c r="I901" s="13"/>
      <c r="J901" s="13"/>
      <c r="K901" s="13"/>
      <c r="L901" s="13"/>
      <c r="M901" s="13"/>
      <c r="N901" s="13"/>
      <c r="O901" s="13"/>
      <c r="P901" s="13"/>
      <c r="Q901" s="13"/>
      <c r="R901" s="13"/>
      <c r="S901" s="13"/>
      <c r="T901" s="13"/>
      <c r="U901" s="13"/>
      <c r="V901" s="13"/>
      <c r="W901" s="13"/>
      <c r="X901" s="13"/>
      <c r="Y901" s="13"/>
      <c r="Z901" s="13"/>
    </row>
    <row r="902">
      <c r="A902" s="13" t="str">
        <f>IFERROR(__xludf.DUMMYFUNCTION("""COMPUTED_VALUE"""),"ORDER1100")</f>
        <v>ORDER1100</v>
      </c>
      <c r="B902" s="13" t="str">
        <f>VLOOKUP(A902,WN!$A$2:$C$2001,3,false)</f>
        <v>CUST4291</v>
      </c>
      <c r="C902" s="14">
        <f>VLOOKUP(A902,WN!$A$2:$F$2001,2,false)</f>
        <v>45397</v>
      </c>
      <c r="D902" s="13">
        <f>SUMIFS(WN!$F$2:$F$2001,WN!$A$2:$A$2001,A902)</f>
        <v>80</v>
      </c>
      <c r="E902" s="13">
        <f t="shared" si="1"/>
        <v>61</v>
      </c>
      <c r="F902" s="13" t="str">
        <f>VLOOKUP(B902,'Overall Analysis'!$A$3:$I$160,9,false)</f>
        <v>Basic Customer</v>
      </c>
      <c r="G902" s="13"/>
      <c r="H902" s="13"/>
      <c r="I902" s="13"/>
      <c r="J902" s="13"/>
      <c r="K902" s="13"/>
      <c r="L902" s="13"/>
      <c r="M902" s="13"/>
      <c r="N902" s="13"/>
      <c r="O902" s="13"/>
      <c r="P902" s="13"/>
      <c r="Q902" s="13"/>
      <c r="R902" s="13"/>
      <c r="S902" s="13"/>
      <c r="T902" s="13"/>
      <c r="U902" s="13"/>
      <c r="V902" s="13"/>
      <c r="W902" s="13"/>
      <c r="X902" s="13"/>
      <c r="Y902" s="13"/>
      <c r="Z902" s="13"/>
    </row>
    <row r="903">
      <c r="A903" s="13" t="str">
        <f>IFERROR(__xludf.DUMMYFUNCTION("""COMPUTED_VALUE"""),"ORDER1099")</f>
        <v>ORDER1099</v>
      </c>
      <c r="B903" s="13" t="str">
        <f>VLOOKUP(A903,WN!$A$2:$C$2001,3,false)</f>
        <v>CUST8311</v>
      </c>
      <c r="C903" s="14">
        <f>VLOOKUP(A903,WN!$A$2:$F$2001,2,false)</f>
        <v>45397</v>
      </c>
      <c r="D903" s="13">
        <f>SUMIFS(WN!$F$2:$F$2001,WN!$A$2:$A$2001,A903)</f>
        <v>70</v>
      </c>
      <c r="E903" s="13">
        <f t="shared" si="1"/>
        <v>61</v>
      </c>
      <c r="F903" s="13" t="str">
        <f>VLOOKUP(B903,'Overall Analysis'!$A$3:$I$160,9,false)</f>
        <v>Basic Customer</v>
      </c>
      <c r="G903" s="13"/>
      <c r="H903" s="13"/>
      <c r="I903" s="13"/>
      <c r="J903" s="13"/>
      <c r="K903" s="13"/>
      <c r="L903" s="13"/>
      <c r="M903" s="13"/>
      <c r="N903" s="13"/>
      <c r="O903" s="13"/>
      <c r="P903" s="13"/>
      <c r="Q903" s="13"/>
      <c r="R903" s="13"/>
      <c r="S903" s="13"/>
      <c r="T903" s="13"/>
      <c r="U903" s="13"/>
      <c r="V903" s="13"/>
      <c r="W903" s="13"/>
      <c r="X903" s="13"/>
      <c r="Y903" s="13"/>
      <c r="Z903" s="13"/>
    </row>
    <row r="904">
      <c r="A904" s="13" t="str">
        <f>IFERROR(__xludf.DUMMYFUNCTION("""COMPUTED_VALUE"""),"ORDER1098")</f>
        <v>ORDER1098</v>
      </c>
      <c r="B904" s="13" t="str">
        <f>VLOOKUP(A904,WN!$A$2:$C$2001,3,false)</f>
        <v>CUST5905</v>
      </c>
      <c r="C904" s="14">
        <f>VLOOKUP(A904,WN!$A$2:$F$2001,2,false)</f>
        <v>45397</v>
      </c>
      <c r="D904" s="13">
        <f>SUMIFS(WN!$F$2:$F$2001,WN!$A$2:$A$2001,A904)</f>
        <v>200</v>
      </c>
      <c r="E904" s="13">
        <f t="shared" si="1"/>
        <v>61</v>
      </c>
      <c r="F904" s="13" t="str">
        <f>VLOOKUP(B904,'Overall Analysis'!$A$3:$I$160,9,false)</f>
        <v>Basic Customer</v>
      </c>
      <c r="G904" s="13"/>
      <c r="H904" s="13"/>
      <c r="I904" s="13"/>
      <c r="J904" s="13"/>
      <c r="K904" s="13"/>
      <c r="L904" s="13"/>
      <c r="M904" s="13"/>
      <c r="N904" s="13"/>
      <c r="O904" s="13"/>
      <c r="P904" s="13"/>
      <c r="Q904" s="13"/>
      <c r="R904" s="13"/>
      <c r="S904" s="13"/>
      <c r="T904" s="13"/>
      <c r="U904" s="13"/>
      <c r="V904" s="13"/>
      <c r="W904" s="13"/>
      <c r="X904" s="13"/>
      <c r="Y904" s="13"/>
      <c r="Z904" s="13"/>
    </row>
    <row r="905">
      <c r="A905" s="13" t="str">
        <f>IFERROR(__xludf.DUMMYFUNCTION("""COMPUTED_VALUE"""),"ORDER1097")</f>
        <v>ORDER1097</v>
      </c>
      <c r="B905" s="13" t="str">
        <f>VLOOKUP(A905,WN!$A$2:$C$2001,3,false)</f>
        <v>CUST3392</v>
      </c>
      <c r="C905" s="14">
        <f>VLOOKUP(A905,WN!$A$2:$F$2001,2,false)</f>
        <v>45397</v>
      </c>
      <c r="D905" s="13">
        <f>SUMIFS(WN!$F$2:$F$2001,WN!$A$2:$A$2001,A905)</f>
        <v>40</v>
      </c>
      <c r="E905" s="13">
        <f t="shared" si="1"/>
        <v>61</v>
      </c>
      <c r="F905" s="13" t="str">
        <f>VLOOKUP(B905,'Overall Analysis'!$A$3:$I$160,9,false)</f>
        <v>Basic Customer</v>
      </c>
      <c r="G905" s="13"/>
      <c r="H905" s="13"/>
      <c r="I905" s="13"/>
      <c r="J905" s="13"/>
      <c r="K905" s="13"/>
      <c r="L905" s="13"/>
      <c r="M905" s="13"/>
      <c r="N905" s="13"/>
      <c r="O905" s="13"/>
      <c r="P905" s="13"/>
      <c r="Q905" s="13"/>
      <c r="R905" s="13"/>
      <c r="S905" s="13"/>
      <c r="T905" s="13"/>
      <c r="U905" s="13"/>
      <c r="V905" s="13"/>
      <c r="W905" s="13"/>
      <c r="X905" s="13"/>
      <c r="Y905" s="13"/>
      <c r="Z905" s="13"/>
    </row>
    <row r="906">
      <c r="A906" s="13" t="str">
        <f>IFERROR(__xludf.DUMMYFUNCTION("""COMPUTED_VALUE"""),"ORDER1096")</f>
        <v>ORDER1096</v>
      </c>
      <c r="B906" s="13" t="str">
        <f>VLOOKUP(A906,WN!$A$2:$C$2001,3,false)</f>
        <v>CUST4485</v>
      </c>
      <c r="C906" s="14">
        <f>VLOOKUP(A906,WN!$A$2:$F$2001,2,false)</f>
        <v>45396</v>
      </c>
      <c r="D906" s="13">
        <f>SUMIFS(WN!$F$2:$F$2001,WN!$A$2:$A$2001,A906)</f>
        <v>105</v>
      </c>
      <c r="E906" s="13">
        <f t="shared" si="1"/>
        <v>62</v>
      </c>
      <c r="F906" s="13" t="str">
        <f>VLOOKUP(B906,'Overall Analysis'!$A$3:$I$160,9,false)</f>
        <v>Basic Customer</v>
      </c>
      <c r="G906" s="13"/>
      <c r="H906" s="13"/>
      <c r="I906" s="13"/>
      <c r="J906" s="13"/>
      <c r="K906" s="13"/>
      <c r="L906" s="13"/>
      <c r="M906" s="13"/>
      <c r="N906" s="13"/>
      <c r="O906" s="13"/>
      <c r="P906" s="13"/>
      <c r="Q906" s="13"/>
      <c r="R906" s="13"/>
      <c r="S906" s="13"/>
      <c r="T906" s="13"/>
      <c r="U906" s="13"/>
      <c r="V906" s="13"/>
      <c r="W906" s="13"/>
      <c r="X906" s="13"/>
      <c r="Y906" s="13"/>
      <c r="Z906" s="13"/>
    </row>
    <row r="907">
      <c r="A907" s="13" t="str">
        <f>IFERROR(__xludf.DUMMYFUNCTION("""COMPUTED_VALUE"""),"ORDER1095")</f>
        <v>ORDER1095</v>
      </c>
      <c r="B907" s="13" t="str">
        <f>VLOOKUP(A907,WN!$A$2:$C$2001,3,false)</f>
        <v>CUST4022</v>
      </c>
      <c r="C907" s="14">
        <f>VLOOKUP(A907,WN!$A$2:$F$2001,2,false)</f>
        <v>45396</v>
      </c>
      <c r="D907" s="13">
        <f>SUMIFS(WN!$F$2:$F$2001,WN!$A$2:$A$2001,A907)</f>
        <v>185</v>
      </c>
      <c r="E907" s="13">
        <f t="shared" si="1"/>
        <v>62</v>
      </c>
      <c r="F907" s="13" t="str">
        <f>VLOOKUP(B907,'Overall Analysis'!$A$3:$I$160,9,false)</f>
        <v>Basic Customer</v>
      </c>
      <c r="G907" s="13"/>
      <c r="H907" s="13"/>
      <c r="I907" s="13"/>
      <c r="J907" s="13"/>
      <c r="K907" s="13"/>
      <c r="L907" s="13"/>
      <c r="M907" s="13"/>
      <c r="N907" s="13"/>
      <c r="O907" s="13"/>
      <c r="P907" s="13"/>
      <c r="Q907" s="13"/>
      <c r="R907" s="13"/>
      <c r="S907" s="13"/>
      <c r="T907" s="13"/>
      <c r="U907" s="13"/>
      <c r="V907" s="13"/>
      <c r="W907" s="13"/>
      <c r="X907" s="13"/>
      <c r="Y907" s="13"/>
      <c r="Z907" s="13"/>
    </row>
    <row r="908">
      <c r="A908" s="13" t="str">
        <f>IFERROR(__xludf.DUMMYFUNCTION("""COMPUTED_VALUE"""),"ORDER1094")</f>
        <v>ORDER1094</v>
      </c>
      <c r="B908" s="13" t="str">
        <f>VLOOKUP(A908,WN!$A$2:$C$2001,3,false)</f>
        <v>CUST2188</v>
      </c>
      <c r="C908" s="14">
        <f>VLOOKUP(A908,WN!$A$2:$F$2001,2,false)</f>
        <v>45396</v>
      </c>
      <c r="D908" s="13">
        <f>SUMIFS(WN!$F$2:$F$2001,WN!$A$2:$A$2001,A908)</f>
        <v>97.5</v>
      </c>
      <c r="E908" s="13">
        <f t="shared" si="1"/>
        <v>62</v>
      </c>
      <c r="F908" s="13" t="str">
        <f>VLOOKUP(B908,'Overall Analysis'!$A$3:$I$160,9,false)</f>
        <v>Platinum Customer</v>
      </c>
      <c r="G908" s="13"/>
      <c r="H908" s="13"/>
      <c r="I908" s="13"/>
      <c r="J908" s="13"/>
      <c r="K908" s="13"/>
      <c r="L908" s="13"/>
      <c r="M908" s="13"/>
      <c r="N908" s="13"/>
      <c r="O908" s="13"/>
      <c r="P908" s="13"/>
      <c r="Q908" s="13"/>
      <c r="R908" s="13"/>
      <c r="S908" s="13"/>
      <c r="T908" s="13"/>
      <c r="U908" s="13"/>
      <c r="V908" s="13"/>
      <c r="W908" s="13"/>
      <c r="X908" s="13"/>
      <c r="Y908" s="13"/>
      <c r="Z908" s="13"/>
    </row>
    <row r="909">
      <c r="A909" s="13" t="str">
        <f>IFERROR(__xludf.DUMMYFUNCTION("""COMPUTED_VALUE"""),"ORDER1093")</f>
        <v>ORDER1093</v>
      </c>
      <c r="B909" s="13" t="str">
        <f>VLOOKUP(A909,WN!$A$2:$C$2001,3,false)</f>
        <v>CUST9482</v>
      </c>
      <c r="C909" s="14">
        <f>VLOOKUP(A909,WN!$A$2:$F$2001,2,false)</f>
        <v>45396</v>
      </c>
      <c r="D909" s="13">
        <f>SUMIFS(WN!$F$2:$F$2001,WN!$A$2:$A$2001,A909)</f>
        <v>150</v>
      </c>
      <c r="E909" s="13">
        <f t="shared" si="1"/>
        <v>62</v>
      </c>
      <c r="F909" s="13" t="str">
        <f>VLOOKUP(B909,'Overall Analysis'!$A$3:$I$160,9,false)</f>
        <v>Basic Customer</v>
      </c>
      <c r="G909" s="13"/>
      <c r="H909" s="13"/>
      <c r="I909" s="13"/>
      <c r="J909" s="13"/>
      <c r="K909" s="13"/>
      <c r="L909" s="13"/>
      <c r="M909" s="13"/>
      <c r="N909" s="13"/>
      <c r="O909" s="13"/>
      <c r="P909" s="13"/>
      <c r="Q909" s="13"/>
      <c r="R909" s="13"/>
      <c r="S909" s="13"/>
      <c r="T909" s="13"/>
      <c r="U909" s="13"/>
      <c r="V909" s="13"/>
      <c r="W909" s="13"/>
      <c r="X909" s="13"/>
      <c r="Y909" s="13"/>
      <c r="Z909" s="13"/>
    </row>
    <row r="910">
      <c r="A910" s="13" t="str">
        <f>IFERROR(__xludf.DUMMYFUNCTION("""COMPUTED_VALUE"""),"ORDER1092")</f>
        <v>ORDER1092</v>
      </c>
      <c r="B910" s="13" t="str">
        <f>VLOOKUP(A910,WN!$A$2:$C$2001,3,false)</f>
        <v>CUST2169</v>
      </c>
      <c r="C910" s="14">
        <f>VLOOKUP(A910,WN!$A$2:$F$2001,2,false)</f>
        <v>45396</v>
      </c>
      <c r="D910" s="13">
        <f>SUMIFS(WN!$F$2:$F$2001,WN!$A$2:$A$2001,A910)</f>
        <v>120</v>
      </c>
      <c r="E910" s="13">
        <f t="shared" si="1"/>
        <v>62</v>
      </c>
      <c r="F910" s="13" t="str">
        <f>VLOOKUP(B910,'Overall Analysis'!$A$3:$I$160,9,false)</f>
        <v>Basic Customer</v>
      </c>
      <c r="G910" s="13"/>
      <c r="H910" s="13"/>
      <c r="I910" s="13"/>
      <c r="J910" s="13"/>
      <c r="K910" s="13"/>
      <c r="L910" s="13"/>
      <c r="M910" s="13"/>
      <c r="N910" s="13"/>
      <c r="O910" s="13"/>
      <c r="P910" s="13"/>
      <c r="Q910" s="13"/>
      <c r="R910" s="13"/>
      <c r="S910" s="13"/>
      <c r="T910" s="13"/>
      <c r="U910" s="13"/>
      <c r="V910" s="13"/>
      <c r="W910" s="13"/>
      <c r="X910" s="13"/>
      <c r="Y910" s="13"/>
      <c r="Z910" s="13"/>
    </row>
    <row r="911">
      <c r="A911" s="13" t="str">
        <f>IFERROR(__xludf.DUMMYFUNCTION("""COMPUTED_VALUE"""),"ORDER1091")</f>
        <v>ORDER1091</v>
      </c>
      <c r="B911" s="13" t="str">
        <f>VLOOKUP(A911,WN!$A$2:$C$2001,3,false)</f>
        <v>CUST8355</v>
      </c>
      <c r="C911" s="14">
        <f>VLOOKUP(A911,WN!$A$2:$F$2001,2,false)</f>
        <v>45396</v>
      </c>
      <c r="D911" s="13">
        <f>SUMIFS(WN!$F$2:$F$2001,WN!$A$2:$A$2001,A911)</f>
        <v>140</v>
      </c>
      <c r="E911" s="13">
        <f t="shared" si="1"/>
        <v>62</v>
      </c>
      <c r="F911" s="13" t="str">
        <f>VLOOKUP(B911,'Overall Analysis'!$A$3:$I$160,9,false)</f>
        <v>Basic Customer</v>
      </c>
      <c r="G911" s="13"/>
      <c r="H911" s="13"/>
      <c r="I911" s="13"/>
      <c r="J911" s="13"/>
      <c r="K911" s="13"/>
      <c r="L911" s="13"/>
      <c r="M911" s="13"/>
      <c r="N911" s="13"/>
      <c r="O911" s="13"/>
      <c r="P911" s="13"/>
      <c r="Q911" s="13"/>
      <c r="R911" s="13"/>
      <c r="S911" s="13"/>
      <c r="T911" s="13"/>
      <c r="U911" s="13"/>
      <c r="V911" s="13"/>
      <c r="W911" s="13"/>
      <c r="X911" s="13"/>
      <c r="Y911" s="13"/>
      <c r="Z911" s="13"/>
    </row>
    <row r="912">
      <c r="A912" s="13" t="str">
        <f>IFERROR(__xludf.DUMMYFUNCTION("""COMPUTED_VALUE"""),"ORDER1090")</f>
        <v>ORDER1090</v>
      </c>
      <c r="B912" s="13" t="str">
        <f>VLOOKUP(A912,WN!$A$2:$C$2001,3,false)</f>
        <v>CUST2169</v>
      </c>
      <c r="C912" s="14">
        <f>VLOOKUP(A912,WN!$A$2:$F$2001,2,false)</f>
        <v>45396</v>
      </c>
      <c r="D912" s="13">
        <f>SUMIFS(WN!$F$2:$F$2001,WN!$A$2:$A$2001,A912)</f>
        <v>80</v>
      </c>
      <c r="E912" s="13">
        <f t="shared" si="1"/>
        <v>62</v>
      </c>
      <c r="F912" s="13" t="str">
        <f>VLOOKUP(B912,'Overall Analysis'!$A$3:$I$160,9,false)</f>
        <v>Basic Customer</v>
      </c>
      <c r="G912" s="13"/>
      <c r="H912" s="13"/>
      <c r="I912" s="13"/>
      <c r="J912" s="13"/>
      <c r="K912" s="13"/>
      <c r="L912" s="13"/>
      <c r="M912" s="13"/>
      <c r="N912" s="13"/>
      <c r="O912" s="13"/>
      <c r="P912" s="13"/>
      <c r="Q912" s="13"/>
      <c r="R912" s="13"/>
      <c r="S912" s="13"/>
      <c r="T912" s="13"/>
      <c r="U912" s="13"/>
      <c r="V912" s="13"/>
      <c r="W912" s="13"/>
      <c r="X912" s="13"/>
      <c r="Y912" s="13"/>
      <c r="Z912" s="13"/>
    </row>
    <row r="913">
      <c r="A913" s="13" t="str">
        <f>IFERROR(__xludf.DUMMYFUNCTION("""COMPUTED_VALUE"""),"ORDER1089")</f>
        <v>ORDER1089</v>
      </c>
      <c r="B913" s="13" t="str">
        <f>VLOOKUP(A913,WN!$A$2:$C$2001,3,false)</f>
        <v>CUST8244</v>
      </c>
      <c r="C913" s="14">
        <f>VLOOKUP(A913,WN!$A$2:$F$2001,2,false)</f>
        <v>45396</v>
      </c>
      <c r="D913" s="13">
        <f>SUMIFS(WN!$F$2:$F$2001,WN!$A$2:$A$2001,A913)</f>
        <v>100</v>
      </c>
      <c r="E913" s="13">
        <f t="shared" si="1"/>
        <v>62</v>
      </c>
      <c r="F913" s="13" t="str">
        <f>VLOOKUP(B913,'Overall Analysis'!$A$3:$I$160,9,false)</f>
        <v>Basic Customer</v>
      </c>
      <c r="G913" s="13"/>
      <c r="H913" s="13"/>
      <c r="I913" s="13"/>
      <c r="J913" s="13"/>
      <c r="K913" s="13"/>
      <c r="L913" s="13"/>
      <c r="M913" s="13"/>
      <c r="N913" s="13"/>
      <c r="O913" s="13"/>
      <c r="P913" s="13"/>
      <c r="Q913" s="13"/>
      <c r="R913" s="13"/>
      <c r="S913" s="13"/>
      <c r="T913" s="13"/>
      <c r="U913" s="13"/>
      <c r="V913" s="13"/>
      <c r="W913" s="13"/>
      <c r="X913" s="13"/>
      <c r="Y913" s="13"/>
      <c r="Z913" s="13"/>
    </row>
    <row r="914">
      <c r="A914" s="13" t="str">
        <f>IFERROR(__xludf.DUMMYFUNCTION("""COMPUTED_VALUE"""),"ORDER1088")</f>
        <v>ORDER1088</v>
      </c>
      <c r="B914" s="13" t="str">
        <f>VLOOKUP(A914,WN!$A$2:$C$2001,3,false)</f>
        <v>CUST7498</v>
      </c>
      <c r="C914" s="14">
        <f>VLOOKUP(A914,WN!$A$2:$F$2001,2,false)</f>
        <v>45395</v>
      </c>
      <c r="D914" s="13">
        <f>SUMIFS(WN!$F$2:$F$2001,WN!$A$2:$A$2001,A914)</f>
        <v>200</v>
      </c>
      <c r="E914" s="13">
        <f t="shared" si="1"/>
        <v>63</v>
      </c>
      <c r="F914" s="13" t="str">
        <f>VLOOKUP(B914,'Overall Analysis'!$A$3:$I$160,9,false)</f>
        <v>Basic Customer</v>
      </c>
      <c r="G914" s="13"/>
      <c r="H914" s="13"/>
      <c r="I914" s="13"/>
      <c r="J914" s="13"/>
      <c r="K914" s="13"/>
      <c r="L914" s="13"/>
      <c r="M914" s="13"/>
      <c r="N914" s="13"/>
      <c r="O914" s="13"/>
      <c r="P914" s="13"/>
      <c r="Q914" s="13"/>
      <c r="R914" s="13"/>
      <c r="S914" s="13"/>
      <c r="T914" s="13"/>
      <c r="U914" s="13"/>
      <c r="V914" s="13"/>
      <c r="W914" s="13"/>
      <c r="X914" s="13"/>
      <c r="Y914" s="13"/>
      <c r="Z914" s="13"/>
    </row>
    <row r="915">
      <c r="A915" s="13" t="str">
        <f>IFERROR(__xludf.DUMMYFUNCTION("""COMPUTED_VALUE"""),"ORDER1087")</f>
        <v>ORDER1087</v>
      </c>
      <c r="B915" s="13" t="str">
        <f>VLOOKUP(A915,WN!$A$2:$C$2001,3,false)</f>
        <v>CUST8244</v>
      </c>
      <c r="C915" s="14">
        <f>VLOOKUP(A915,WN!$A$2:$F$2001,2,false)</f>
        <v>45395</v>
      </c>
      <c r="D915" s="13">
        <f>SUMIFS(WN!$F$2:$F$2001,WN!$A$2:$A$2001,A915)</f>
        <v>65</v>
      </c>
      <c r="E915" s="13">
        <f t="shared" si="1"/>
        <v>63</v>
      </c>
      <c r="F915" s="13" t="str">
        <f>VLOOKUP(B915,'Overall Analysis'!$A$3:$I$160,9,false)</f>
        <v>Basic Customer</v>
      </c>
      <c r="G915" s="13"/>
      <c r="H915" s="13"/>
      <c r="I915" s="13"/>
      <c r="J915" s="13"/>
      <c r="K915" s="13"/>
      <c r="L915" s="13"/>
      <c r="M915" s="13"/>
      <c r="N915" s="13"/>
      <c r="O915" s="13"/>
      <c r="P915" s="13"/>
      <c r="Q915" s="13"/>
      <c r="R915" s="13"/>
      <c r="S915" s="13"/>
      <c r="T915" s="13"/>
      <c r="U915" s="13"/>
      <c r="V915" s="13"/>
      <c r="W915" s="13"/>
      <c r="X915" s="13"/>
      <c r="Y915" s="13"/>
      <c r="Z915" s="13"/>
    </row>
    <row r="916">
      <c r="A916" s="13" t="str">
        <f>IFERROR(__xludf.DUMMYFUNCTION("""COMPUTED_VALUE"""),"ORDER1086")</f>
        <v>ORDER1086</v>
      </c>
      <c r="B916" s="13" t="str">
        <f>VLOOKUP(A916,WN!$A$2:$C$2001,3,false)</f>
        <v>CUST2169</v>
      </c>
      <c r="C916" s="14">
        <f>VLOOKUP(A916,WN!$A$2:$F$2001,2,false)</f>
        <v>45395</v>
      </c>
      <c r="D916" s="13">
        <f>SUMIFS(WN!$F$2:$F$2001,WN!$A$2:$A$2001,A916)</f>
        <v>52.5</v>
      </c>
      <c r="E916" s="13">
        <f t="shared" si="1"/>
        <v>63</v>
      </c>
      <c r="F916" s="13" t="str">
        <f>VLOOKUP(B916,'Overall Analysis'!$A$3:$I$160,9,false)</f>
        <v>Basic Customer</v>
      </c>
      <c r="G916" s="13"/>
      <c r="H916" s="13"/>
      <c r="I916" s="13"/>
      <c r="J916" s="13"/>
      <c r="K916" s="13"/>
      <c r="L916" s="13"/>
      <c r="M916" s="13"/>
      <c r="N916" s="13"/>
      <c r="O916" s="13"/>
      <c r="P916" s="13"/>
      <c r="Q916" s="13"/>
      <c r="R916" s="13"/>
      <c r="S916" s="13"/>
      <c r="T916" s="13"/>
      <c r="U916" s="13"/>
      <c r="V916" s="13"/>
      <c r="W916" s="13"/>
      <c r="X916" s="13"/>
      <c r="Y916" s="13"/>
      <c r="Z916" s="13"/>
    </row>
    <row r="917">
      <c r="A917" s="13" t="str">
        <f>IFERROR(__xludf.DUMMYFUNCTION("""COMPUTED_VALUE"""),"ORDER1085")</f>
        <v>ORDER1085</v>
      </c>
      <c r="B917" s="13" t="str">
        <f>VLOOKUP(A917,WN!$A$2:$C$2001,3,false)</f>
        <v>CUST6210</v>
      </c>
      <c r="C917" s="14">
        <f>VLOOKUP(A917,WN!$A$2:$F$2001,2,false)</f>
        <v>45395</v>
      </c>
      <c r="D917" s="13">
        <f>SUMIFS(WN!$F$2:$F$2001,WN!$A$2:$A$2001,A917)</f>
        <v>185</v>
      </c>
      <c r="E917" s="13">
        <f t="shared" si="1"/>
        <v>63</v>
      </c>
      <c r="F917" s="13" t="str">
        <f>VLOOKUP(B917,'Overall Analysis'!$A$3:$I$160,9,false)</f>
        <v>Basic Customer</v>
      </c>
      <c r="G917" s="13"/>
      <c r="H917" s="13"/>
      <c r="I917" s="13"/>
      <c r="J917" s="13"/>
      <c r="K917" s="13"/>
      <c r="L917" s="13"/>
      <c r="M917" s="13"/>
      <c r="N917" s="13"/>
      <c r="O917" s="13"/>
      <c r="P917" s="13"/>
      <c r="Q917" s="13"/>
      <c r="R917" s="13"/>
      <c r="S917" s="13"/>
      <c r="T917" s="13"/>
      <c r="U917" s="13"/>
      <c r="V917" s="13"/>
      <c r="W917" s="13"/>
      <c r="X917" s="13"/>
      <c r="Y917" s="13"/>
      <c r="Z917" s="13"/>
    </row>
    <row r="918">
      <c r="A918" s="13" t="str">
        <f>IFERROR(__xludf.DUMMYFUNCTION("""COMPUTED_VALUE"""),"ORDER1084")</f>
        <v>ORDER1084</v>
      </c>
      <c r="B918" s="13" t="str">
        <f>VLOOKUP(A918,WN!$A$2:$C$2001,3,false)</f>
        <v>CUST4923</v>
      </c>
      <c r="C918" s="14">
        <f>VLOOKUP(A918,WN!$A$2:$F$2001,2,false)</f>
        <v>45395</v>
      </c>
      <c r="D918" s="13">
        <f>SUMIFS(WN!$F$2:$F$2001,WN!$A$2:$A$2001,A918)</f>
        <v>172.5</v>
      </c>
      <c r="E918" s="13">
        <f t="shared" si="1"/>
        <v>63</v>
      </c>
      <c r="F918" s="13" t="str">
        <f>VLOOKUP(B918,'Overall Analysis'!$A$3:$I$160,9,false)</f>
        <v>Basic Customer</v>
      </c>
      <c r="G918" s="13"/>
      <c r="H918" s="13"/>
      <c r="I918" s="13"/>
      <c r="J918" s="13"/>
      <c r="K918" s="13"/>
      <c r="L918" s="13"/>
      <c r="M918" s="13"/>
      <c r="N918" s="13"/>
      <c r="O918" s="13"/>
      <c r="P918" s="13"/>
      <c r="Q918" s="13"/>
      <c r="R918" s="13"/>
      <c r="S918" s="13"/>
      <c r="T918" s="13"/>
      <c r="U918" s="13"/>
      <c r="V918" s="13"/>
      <c r="W918" s="13"/>
      <c r="X918" s="13"/>
      <c r="Y918" s="13"/>
      <c r="Z918" s="13"/>
    </row>
    <row r="919">
      <c r="A919" s="13" t="str">
        <f>IFERROR(__xludf.DUMMYFUNCTION("""COMPUTED_VALUE"""),"ORDER1083")</f>
        <v>ORDER1083</v>
      </c>
      <c r="B919" s="13" t="str">
        <f>VLOOKUP(A919,WN!$A$2:$C$2001,3,false)</f>
        <v>CUST7461</v>
      </c>
      <c r="C919" s="14">
        <f>VLOOKUP(A919,WN!$A$2:$F$2001,2,false)</f>
        <v>45395</v>
      </c>
      <c r="D919" s="13">
        <f>SUMIFS(WN!$F$2:$F$2001,WN!$A$2:$A$2001,A919)</f>
        <v>165</v>
      </c>
      <c r="E919" s="13">
        <f t="shared" si="1"/>
        <v>63</v>
      </c>
      <c r="F919" s="13" t="str">
        <f>VLOOKUP(B919,'Overall Analysis'!$A$3:$I$160,9,false)</f>
        <v>Basic Customer</v>
      </c>
      <c r="G919" s="13"/>
      <c r="H919" s="13"/>
      <c r="I919" s="13"/>
      <c r="J919" s="13"/>
      <c r="K919" s="13"/>
      <c r="L919" s="13"/>
      <c r="M919" s="13"/>
      <c r="N919" s="13"/>
      <c r="O919" s="13"/>
      <c r="P919" s="13"/>
      <c r="Q919" s="13"/>
      <c r="R919" s="13"/>
      <c r="S919" s="13"/>
      <c r="T919" s="13"/>
      <c r="U919" s="13"/>
      <c r="V919" s="13"/>
      <c r="W919" s="13"/>
      <c r="X919" s="13"/>
      <c r="Y919" s="13"/>
      <c r="Z919" s="13"/>
    </row>
    <row r="920">
      <c r="A920" s="13" t="str">
        <f>IFERROR(__xludf.DUMMYFUNCTION("""COMPUTED_VALUE"""),"ORDER1082")</f>
        <v>ORDER1082</v>
      </c>
      <c r="B920" s="13" t="str">
        <f>VLOOKUP(A920,WN!$A$2:$C$2001,3,false)</f>
        <v>CUST7429</v>
      </c>
      <c r="C920" s="14">
        <f>VLOOKUP(A920,WN!$A$2:$F$2001,2,false)</f>
        <v>45395</v>
      </c>
      <c r="D920" s="13">
        <f>SUMIFS(WN!$F$2:$F$2001,WN!$A$2:$A$2001,A920)</f>
        <v>70</v>
      </c>
      <c r="E920" s="13">
        <f t="shared" si="1"/>
        <v>63</v>
      </c>
      <c r="F920" s="13" t="str">
        <f>VLOOKUP(B920,'Overall Analysis'!$A$3:$I$160,9,false)</f>
        <v>Basic Customer</v>
      </c>
      <c r="G920" s="13"/>
      <c r="H920" s="13"/>
      <c r="I920" s="13"/>
      <c r="J920" s="13"/>
      <c r="K920" s="13"/>
      <c r="L920" s="13"/>
      <c r="M920" s="13"/>
      <c r="N920" s="13"/>
      <c r="O920" s="13"/>
      <c r="P920" s="13"/>
      <c r="Q920" s="13"/>
      <c r="R920" s="13"/>
      <c r="S920" s="13"/>
      <c r="T920" s="13"/>
      <c r="U920" s="13"/>
      <c r="V920" s="13"/>
      <c r="W920" s="13"/>
      <c r="X920" s="13"/>
      <c r="Y920" s="13"/>
      <c r="Z920" s="13"/>
    </row>
    <row r="921">
      <c r="A921" s="13" t="str">
        <f>IFERROR(__xludf.DUMMYFUNCTION("""COMPUTED_VALUE"""),"ORDER1081")</f>
        <v>ORDER1081</v>
      </c>
      <c r="B921" s="13" t="str">
        <f>VLOOKUP(A921,WN!$A$2:$C$2001,3,false)</f>
        <v>CUST2970</v>
      </c>
      <c r="C921" s="14">
        <f>VLOOKUP(A921,WN!$A$2:$F$2001,2,false)</f>
        <v>45394</v>
      </c>
      <c r="D921" s="13">
        <f>SUMIFS(WN!$F$2:$F$2001,WN!$A$2:$A$2001,A921)</f>
        <v>140</v>
      </c>
      <c r="E921" s="13">
        <f t="shared" si="1"/>
        <v>64</v>
      </c>
      <c r="F921" s="13" t="str">
        <f>VLOOKUP(B921,'Overall Analysis'!$A$3:$I$160,9,false)</f>
        <v>Platinum Customer</v>
      </c>
      <c r="G921" s="13"/>
      <c r="H921" s="13"/>
      <c r="I921" s="13"/>
      <c r="J921" s="13"/>
      <c r="K921" s="13"/>
      <c r="L921" s="13"/>
      <c r="M921" s="13"/>
      <c r="N921" s="13"/>
      <c r="O921" s="13"/>
      <c r="P921" s="13"/>
      <c r="Q921" s="13"/>
      <c r="R921" s="13"/>
      <c r="S921" s="13"/>
      <c r="T921" s="13"/>
      <c r="U921" s="13"/>
      <c r="V921" s="13"/>
      <c r="W921" s="13"/>
      <c r="X921" s="13"/>
      <c r="Y921" s="13"/>
      <c r="Z921" s="13"/>
    </row>
    <row r="922">
      <c r="A922" s="13" t="str">
        <f>IFERROR(__xludf.DUMMYFUNCTION("""COMPUTED_VALUE"""),"ORDER1080")</f>
        <v>ORDER1080</v>
      </c>
      <c r="B922" s="13" t="str">
        <f>VLOOKUP(A922,WN!$A$2:$C$2001,3,false)</f>
        <v>CUST5067</v>
      </c>
      <c r="C922" s="14">
        <f>VLOOKUP(A922,WN!$A$2:$F$2001,2,false)</f>
        <v>45394</v>
      </c>
      <c r="D922" s="13">
        <f>SUMIFS(WN!$F$2:$F$2001,WN!$A$2:$A$2001,A922)</f>
        <v>140</v>
      </c>
      <c r="E922" s="13">
        <f t="shared" si="1"/>
        <v>64</v>
      </c>
      <c r="F922" s="13" t="str">
        <f>VLOOKUP(B922,'Overall Analysis'!$A$3:$I$160,9,false)</f>
        <v>Basic Customer</v>
      </c>
      <c r="G922" s="13"/>
      <c r="H922" s="13"/>
      <c r="I922" s="13"/>
      <c r="J922" s="13"/>
      <c r="K922" s="13"/>
      <c r="L922" s="13"/>
      <c r="M922" s="13"/>
      <c r="N922" s="13"/>
      <c r="O922" s="13"/>
      <c r="P922" s="13"/>
      <c r="Q922" s="13"/>
      <c r="R922" s="13"/>
      <c r="S922" s="13"/>
      <c r="T922" s="13"/>
      <c r="U922" s="13"/>
      <c r="V922" s="13"/>
      <c r="W922" s="13"/>
      <c r="X922" s="13"/>
      <c r="Y922" s="13"/>
      <c r="Z922" s="13"/>
    </row>
    <row r="923">
      <c r="A923" s="13" t="str">
        <f>IFERROR(__xludf.DUMMYFUNCTION("""COMPUTED_VALUE"""),"ORDER1079")</f>
        <v>ORDER1079</v>
      </c>
      <c r="B923" s="13" t="str">
        <f>VLOOKUP(A923,WN!$A$2:$C$2001,3,false)</f>
        <v>CUST4271</v>
      </c>
      <c r="C923" s="14">
        <f>VLOOKUP(A923,WN!$A$2:$F$2001,2,false)</f>
        <v>45394</v>
      </c>
      <c r="D923" s="13">
        <f>SUMIFS(WN!$F$2:$F$2001,WN!$A$2:$A$2001,A923)</f>
        <v>70</v>
      </c>
      <c r="E923" s="13">
        <f t="shared" si="1"/>
        <v>64</v>
      </c>
      <c r="F923" s="13" t="str">
        <f>VLOOKUP(B923,'Overall Analysis'!$A$3:$I$160,9,false)</f>
        <v>Basic Customer</v>
      </c>
      <c r="G923" s="13"/>
      <c r="H923" s="13"/>
      <c r="I923" s="13"/>
      <c r="J923" s="13"/>
      <c r="K923" s="13"/>
      <c r="L923" s="13"/>
      <c r="M923" s="13"/>
      <c r="N923" s="13"/>
      <c r="O923" s="13"/>
      <c r="P923" s="13"/>
      <c r="Q923" s="13"/>
      <c r="R923" s="13"/>
      <c r="S923" s="13"/>
      <c r="T923" s="13"/>
      <c r="U923" s="13"/>
      <c r="V923" s="13"/>
      <c r="W923" s="13"/>
      <c r="X923" s="13"/>
      <c r="Y923" s="13"/>
      <c r="Z923" s="13"/>
    </row>
    <row r="924">
      <c r="A924" s="13" t="str">
        <f>IFERROR(__xludf.DUMMYFUNCTION("""COMPUTED_VALUE"""),"ORDER1078")</f>
        <v>ORDER1078</v>
      </c>
      <c r="B924" s="13" t="str">
        <f>VLOOKUP(A924,WN!$A$2:$C$2001,3,false)</f>
        <v>CUST1514</v>
      </c>
      <c r="C924" s="14">
        <f>VLOOKUP(A924,WN!$A$2:$F$2001,2,false)</f>
        <v>45394</v>
      </c>
      <c r="D924" s="13">
        <f>SUMIFS(WN!$F$2:$F$2001,WN!$A$2:$A$2001,A924)</f>
        <v>200</v>
      </c>
      <c r="E924" s="13">
        <f t="shared" si="1"/>
        <v>64</v>
      </c>
      <c r="F924" s="13" t="str">
        <f>VLOOKUP(B924,'Overall Analysis'!$A$3:$I$160,9,false)</f>
        <v>Basic Customer</v>
      </c>
      <c r="G924" s="13"/>
      <c r="H924" s="13"/>
      <c r="I924" s="13"/>
      <c r="J924" s="13"/>
      <c r="K924" s="13"/>
      <c r="L924" s="13"/>
      <c r="M924" s="13"/>
      <c r="N924" s="13"/>
      <c r="O924" s="13"/>
      <c r="P924" s="13"/>
      <c r="Q924" s="13"/>
      <c r="R924" s="13"/>
      <c r="S924" s="13"/>
      <c r="T924" s="13"/>
      <c r="U924" s="13"/>
      <c r="V924" s="13"/>
      <c r="W924" s="13"/>
      <c r="X924" s="13"/>
      <c r="Y924" s="13"/>
      <c r="Z924" s="13"/>
    </row>
    <row r="925">
      <c r="A925" s="13" t="str">
        <f>IFERROR(__xludf.DUMMYFUNCTION("""COMPUTED_VALUE"""),"ORDER1077")</f>
        <v>ORDER1077</v>
      </c>
      <c r="B925" s="13" t="str">
        <f>VLOOKUP(A925,WN!$A$2:$C$2001,3,false)</f>
        <v>CUST5687</v>
      </c>
      <c r="C925" s="14">
        <f>VLOOKUP(A925,WN!$A$2:$F$2001,2,false)</f>
        <v>45394</v>
      </c>
      <c r="D925" s="13">
        <f>SUMIFS(WN!$F$2:$F$2001,WN!$A$2:$A$2001,A925)</f>
        <v>40</v>
      </c>
      <c r="E925" s="13">
        <f t="shared" si="1"/>
        <v>64</v>
      </c>
      <c r="F925" s="13" t="str">
        <f>VLOOKUP(B925,'Overall Analysis'!$A$3:$I$160,9,false)</f>
        <v>Basic Customer</v>
      </c>
      <c r="G925" s="13"/>
      <c r="H925" s="13"/>
      <c r="I925" s="13"/>
      <c r="J925" s="13"/>
      <c r="K925" s="13"/>
      <c r="L925" s="13"/>
      <c r="M925" s="13"/>
      <c r="N925" s="13"/>
      <c r="O925" s="13"/>
      <c r="P925" s="13"/>
      <c r="Q925" s="13"/>
      <c r="R925" s="13"/>
      <c r="S925" s="13"/>
      <c r="T925" s="13"/>
      <c r="U925" s="13"/>
      <c r="V925" s="13"/>
      <c r="W925" s="13"/>
      <c r="X925" s="13"/>
      <c r="Y925" s="13"/>
      <c r="Z925" s="13"/>
    </row>
    <row r="926">
      <c r="A926" s="13" t="str">
        <f>IFERROR(__xludf.DUMMYFUNCTION("""COMPUTED_VALUE"""),"ORDER1076")</f>
        <v>ORDER1076</v>
      </c>
      <c r="B926" s="13" t="str">
        <f>VLOOKUP(A926,WN!$A$2:$C$2001,3,false)</f>
        <v>CUST7626</v>
      </c>
      <c r="C926" s="14">
        <f>VLOOKUP(A926,WN!$A$2:$F$2001,2,false)</f>
        <v>45394</v>
      </c>
      <c r="D926" s="13">
        <f>SUMIFS(WN!$F$2:$F$2001,WN!$A$2:$A$2001,A926)</f>
        <v>65</v>
      </c>
      <c r="E926" s="13">
        <f t="shared" si="1"/>
        <v>64</v>
      </c>
      <c r="F926" s="13" t="str">
        <f>VLOOKUP(B926,'Overall Analysis'!$A$3:$I$160,9,false)</f>
        <v>Basic Customer</v>
      </c>
      <c r="G926" s="13"/>
      <c r="H926" s="13"/>
      <c r="I926" s="13"/>
      <c r="J926" s="13"/>
      <c r="K926" s="13"/>
      <c r="L926" s="13"/>
      <c r="M926" s="13"/>
      <c r="N926" s="13"/>
      <c r="O926" s="13"/>
      <c r="P926" s="13"/>
      <c r="Q926" s="13"/>
      <c r="R926" s="13"/>
      <c r="S926" s="13"/>
      <c r="T926" s="13"/>
      <c r="U926" s="13"/>
      <c r="V926" s="13"/>
      <c r="W926" s="13"/>
      <c r="X926" s="13"/>
      <c r="Y926" s="13"/>
      <c r="Z926" s="13"/>
    </row>
    <row r="927">
      <c r="A927" s="13" t="str">
        <f>IFERROR(__xludf.DUMMYFUNCTION("""COMPUTED_VALUE"""),"ORDER1075")</f>
        <v>ORDER1075</v>
      </c>
      <c r="B927" s="13" t="str">
        <f>VLOOKUP(A927,WN!$A$2:$C$2001,3,false)</f>
        <v>CUST3267</v>
      </c>
      <c r="C927" s="14">
        <f>VLOOKUP(A927,WN!$A$2:$F$2001,2,false)</f>
        <v>45393</v>
      </c>
      <c r="D927" s="13">
        <f>SUMIFS(WN!$F$2:$F$2001,WN!$A$2:$A$2001,A927)</f>
        <v>185</v>
      </c>
      <c r="E927" s="13">
        <f t="shared" si="1"/>
        <v>65</v>
      </c>
      <c r="F927" s="13" t="str">
        <f>VLOOKUP(B927,'Overall Analysis'!$A$3:$I$160,9,false)</f>
        <v>Basic Customer</v>
      </c>
      <c r="G927" s="13"/>
      <c r="H927" s="13"/>
      <c r="I927" s="13"/>
      <c r="J927" s="13"/>
      <c r="K927" s="13"/>
      <c r="L927" s="13"/>
      <c r="M927" s="13"/>
      <c r="N927" s="13"/>
      <c r="O927" s="13"/>
      <c r="P927" s="13"/>
      <c r="Q927" s="13"/>
      <c r="R927" s="13"/>
      <c r="S927" s="13"/>
      <c r="T927" s="13"/>
      <c r="U927" s="13"/>
      <c r="V927" s="13"/>
      <c r="W927" s="13"/>
      <c r="X927" s="13"/>
      <c r="Y927" s="13"/>
      <c r="Z927" s="13"/>
    </row>
    <row r="928">
      <c r="A928" s="13" t="str">
        <f>IFERROR(__xludf.DUMMYFUNCTION("""COMPUTED_VALUE"""),"ORDER1074")</f>
        <v>ORDER1074</v>
      </c>
      <c r="B928" s="13" t="str">
        <f>VLOOKUP(A928,WN!$A$2:$C$2001,3,false)</f>
        <v>CUST8814</v>
      </c>
      <c r="C928" s="14">
        <f>VLOOKUP(A928,WN!$A$2:$F$2001,2,false)</f>
        <v>45393</v>
      </c>
      <c r="D928" s="13">
        <f>SUMIFS(WN!$F$2:$F$2001,WN!$A$2:$A$2001,A928)</f>
        <v>97.5</v>
      </c>
      <c r="E928" s="13">
        <f t="shared" si="1"/>
        <v>65</v>
      </c>
      <c r="F928" s="13" t="str">
        <f>VLOOKUP(B928,'Overall Analysis'!$A$3:$I$160,9,false)</f>
        <v>Platinum Customer</v>
      </c>
      <c r="G928" s="13"/>
      <c r="H928" s="13"/>
      <c r="I928" s="13"/>
      <c r="J928" s="13"/>
      <c r="K928" s="13"/>
      <c r="L928" s="13"/>
      <c r="M928" s="13"/>
      <c r="N928" s="13"/>
      <c r="O928" s="13"/>
      <c r="P928" s="13"/>
      <c r="Q928" s="13"/>
      <c r="R928" s="13"/>
      <c r="S928" s="13"/>
      <c r="T928" s="13"/>
      <c r="U928" s="13"/>
      <c r="V928" s="13"/>
      <c r="W928" s="13"/>
      <c r="X928" s="13"/>
      <c r="Y928" s="13"/>
      <c r="Z928" s="13"/>
    </row>
    <row r="929">
      <c r="A929" s="13" t="str">
        <f>IFERROR(__xludf.DUMMYFUNCTION("""COMPUTED_VALUE"""),"ORDER1073")</f>
        <v>ORDER1073</v>
      </c>
      <c r="B929" s="13" t="str">
        <f>VLOOKUP(A929,WN!$A$2:$C$2001,3,false)</f>
        <v>CUST6327</v>
      </c>
      <c r="C929" s="14">
        <f>VLOOKUP(A929,WN!$A$2:$F$2001,2,false)</f>
        <v>45393</v>
      </c>
      <c r="D929" s="13">
        <f>SUMIFS(WN!$F$2:$F$2001,WN!$A$2:$A$2001,A929)</f>
        <v>105</v>
      </c>
      <c r="E929" s="13">
        <f t="shared" si="1"/>
        <v>65</v>
      </c>
      <c r="F929" s="13" t="str">
        <f>VLOOKUP(B929,'Overall Analysis'!$A$3:$I$160,9,false)</f>
        <v>Basic Customer</v>
      </c>
      <c r="G929" s="13"/>
      <c r="H929" s="13"/>
      <c r="I929" s="13"/>
      <c r="J929" s="13"/>
      <c r="K929" s="13"/>
      <c r="L929" s="13"/>
      <c r="M929" s="13"/>
      <c r="N929" s="13"/>
      <c r="O929" s="13"/>
      <c r="P929" s="13"/>
      <c r="Q929" s="13"/>
      <c r="R929" s="13"/>
      <c r="S929" s="13"/>
      <c r="T929" s="13"/>
      <c r="U929" s="13"/>
      <c r="V929" s="13"/>
      <c r="W929" s="13"/>
      <c r="X929" s="13"/>
      <c r="Y929" s="13"/>
      <c r="Z929" s="13"/>
    </row>
    <row r="930">
      <c r="A930" s="13" t="str">
        <f>IFERROR(__xludf.DUMMYFUNCTION("""COMPUTED_VALUE"""),"ORDER1072")</f>
        <v>ORDER1072</v>
      </c>
      <c r="B930" s="13" t="str">
        <f>VLOOKUP(A930,WN!$A$2:$C$2001,3,false)</f>
        <v>CUST4759</v>
      </c>
      <c r="C930" s="14">
        <f>VLOOKUP(A930,WN!$A$2:$F$2001,2,false)</f>
        <v>45393</v>
      </c>
      <c r="D930" s="13">
        <f>SUMIFS(WN!$F$2:$F$2001,WN!$A$2:$A$2001,A930)</f>
        <v>70</v>
      </c>
      <c r="E930" s="13">
        <f t="shared" si="1"/>
        <v>65</v>
      </c>
      <c r="F930" s="13" t="str">
        <f>VLOOKUP(B930,'Overall Analysis'!$A$3:$I$160,9,false)</f>
        <v>Platinum Customer</v>
      </c>
      <c r="G930" s="13"/>
      <c r="H930" s="13"/>
      <c r="I930" s="13"/>
      <c r="J930" s="13"/>
      <c r="K930" s="13"/>
      <c r="L930" s="13"/>
      <c r="M930" s="13"/>
      <c r="N930" s="13"/>
      <c r="O930" s="13"/>
      <c r="P930" s="13"/>
      <c r="Q930" s="13"/>
      <c r="R930" s="13"/>
      <c r="S930" s="13"/>
      <c r="T930" s="13"/>
      <c r="U930" s="13"/>
      <c r="V930" s="13"/>
      <c r="W930" s="13"/>
      <c r="X930" s="13"/>
      <c r="Y930" s="13"/>
      <c r="Z930" s="13"/>
    </row>
    <row r="931">
      <c r="A931" s="13" t="str">
        <f>IFERROR(__xludf.DUMMYFUNCTION("""COMPUTED_VALUE"""),"ORDER1071")</f>
        <v>ORDER1071</v>
      </c>
      <c r="B931" s="13" t="str">
        <f>VLOOKUP(A931,WN!$A$2:$C$2001,3,false)</f>
        <v>CUST4485</v>
      </c>
      <c r="C931" s="14">
        <f>VLOOKUP(A931,WN!$A$2:$F$2001,2,false)</f>
        <v>45393</v>
      </c>
      <c r="D931" s="13">
        <f>SUMIFS(WN!$F$2:$F$2001,WN!$A$2:$A$2001,A931)</f>
        <v>190</v>
      </c>
      <c r="E931" s="13">
        <f t="shared" si="1"/>
        <v>65</v>
      </c>
      <c r="F931" s="13" t="str">
        <f>VLOOKUP(B931,'Overall Analysis'!$A$3:$I$160,9,false)</f>
        <v>Basic Customer</v>
      </c>
      <c r="G931" s="13"/>
      <c r="H931" s="13"/>
      <c r="I931" s="13"/>
      <c r="J931" s="13"/>
      <c r="K931" s="13"/>
      <c r="L931" s="13"/>
      <c r="M931" s="13"/>
      <c r="N931" s="13"/>
      <c r="O931" s="13"/>
      <c r="P931" s="13"/>
      <c r="Q931" s="13"/>
      <c r="R931" s="13"/>
      <c r="S931" s="13"/>
      <c r="T931" s="13"/>
      <c r="U931" s="13"/>
      <c r="V931" s="13"/>
      <c r="W931" s="13"/>
      <c r="X931" s="13"/>
      <c r="Y931" s="13"/>
      <c r="Z931" s="13"/>
    </row>
    <row r="932">
      <c r="A932" s="13" t="str">
        <f>IFERROR(__xludf.DUMMYFUNCTION("""COMPUTED_VALUE"""),"ORDER1070")</f>
        <v>ORDER1070</v>
      </c>
      <c r="B932" s="13" t="str">
        <f>VLOOKUP(A932,WN!$A$2:$C$2001,3,false)</f>
        <v>CUST9482</v>
      </c>
      <c r="C932" s="14">
        <f>VLOOKUP(A932,WN!$A$2:$F$2001,2,false)</f>
        <v>45393</v>
      </c>
      <c r="D932" s="13">
        <f>SUMIFS(WN!$F$2:$F$2001,WN!$A$2:$A$2001,A932)</f>
        <v>100</v>
      </c>
      <c r="E932" s="13">
        <f t="shared" si="1"/>
        <v>65</v>
      </c>
      <c r="F932" s="13" t="str">
        <f>VLOOKUP(B932,'Overall Analysis'!$A$3:$I$160,9,false)</f>
        <v>Basic Customer</v>
      </c>
      <c r="G932" s="13"/>
      <c r="H932" s="13"/>
      <c r="I932" s="13"/>
      <c r="J932" s="13"/>
      <c r="K932" s="13"/>
      <c r="L932" s="13"/>
      <c r="M932" s="13"/>
      <c r="N932" s="13"/>
      <c r="O932" s="13"/>
      <c r="P932" s="13"/>
      <c r="Q932" s="13"/>
      <c r="R932" s="13"/>
      <c r="S932" s="13"/>
      <c r="T932" s="13"/>
      <c r="U932" s="13"/>
      <c r="V932" s="13"/>
      <c r="W932" s="13"/>
      <c r="X932" s="13"/>
      <c r="Y932" s="13"/>
      <c r="Z932" s="13"/>
    </row>
    <row r="933">
      <c r="A933" s="13" t="str">
        <f>IFERROR(__xludf.DUMMYFUNCTION("""COMPUTED_VALUE"""),"ORDER1069")</f>
        <v>ORDER1069</v>
      </c>
      <c r="B933" s="13" t="str">
        <f>VLOOKUP(A933,WN!$A$2:$C$2001,3,false)</f>
        <v>CUST7984</v>
      </c>
      <c r="C933" s="14">
        <f>VLOOKUP(A933,WN!$A$2:$F$2001,2,false)</f>
        <v>45393</v>
      </c>
      <c r="D933" s="13">
        <f>SUMIFS(WN!$F$2:$F$2001,WN!$A$2:$A$2001,A933)</f>
        <v>70</v>
      </c>
      <c r="E933" s="13">
        <f t="shared" si="1"/>
        <v>65</v>
      </c>
      <c r="F933" s="13" t="str">
        <f>VLOOKUP(B933,'Overall Analysis'!$A$3:$I$160,9,false)</f>
        <v>Basic Customer</v>
      </c>
      <c r="G933" s="13"/>
      <c r="H933" s="13"/>
      <c r="I933" s="13"/>
      <c r="J933" s="13"/>
      <c r="K933" s="13"/>
      <c r="L933" s="13"/>
      <c r="M933" s="13"/>
      <c r="N933" s="13"/>
      <c r="O933" s="13"/>
      <c r="P933" s="13"/>
      <c r="Q933" s="13"/>
      <c r="R933" s="13"/>
      <c r="S933" s="13"/>
      <c r="T933" s="13"/>
      <c r="U933" s="13"/>
      <c r="V933" s="13"/>
      <c r="W933" s="13"/>
      <c r="X933" s="13"/>
      <c r="Y933" s="13"/>
      <c r="Z933" s="13"/>
    </row>
    <row r="934">
      <c r="A934" s="13" t="str">
        <f>IFERROR(__xludf.DUMMYFUNCTION("""COMPUTED_VALUE"""),"ORDER1068")</f>
        <v>ORDER1068</v>
      </c>
      <c r="B934" s="13" t="str">
        <f>VLOOKUP(A934,WN!$A$2:$C$2001,3,false)</f>
        <v>CUST8105</v>
      </c>
      <c r="C934" s="14">
        <f>VLOOKUP(A934,WN!$A$2:$F$2001,2,false)</f>
        <v>45392</v>
      </c>
      <c r="D934" s="13">
        <f>SUMIFS(WN!$F$2:$F$2001,WN!$A$2:$A$2001,A934)</f>
        <v>200</v>
      </c>
      <c r="E934" s="13">
        <f t="shared" si="1"/>
        <v>66</v>
      </c>
      <c r="F934" s="13" t="str">
        <f>VLOOKUP(B934,'Overall Analysis'!$A$3:$I$160,9,false)</f>
        <v>Basic Customer</v>
      </c>
      <c r="G934" s="13"/>
      <c r="H934" s="13"/>
      <c r="I934" s="13"/>
      <c r="J934" s="13"/>
      <c r="K934" s="13"/>
      <c r="L934" s="13"/>
      <c r="M934" s="13"/>
      <c r="N934" s="13"/>
      <c r="O934" s="13"/>
      <c r="P934" s="13"/>
      <c r="Q934" s="13"/>
      <c r="R934" s="13"/>
      <c r="S934" s="13"/>
      <c r="T934" s="13"/>
      <c r="U934" s="13"/>
      <c r="V934" s="13"/>
      <c r="W934" s="13"/>
      <c r="X934" s="13"/>
      <c r="Y934" s="13"/>
      <c r="Z934" s="13"/>
    </row>
    <row r="935">
      <c r="A935" s="13" t="str">
        <f>IFERROR(__xludf.DUMMYFUNCTION("""COMPUTED_VALUE"""),"ORDER1067")</f>
        <v>ORDER1067</v>
      </c>
      <c r="B935" s="13" t="str">
        <f>VLOOKUP(A935,WN!$A$2:$C$2001,3,false)</f>
        <v>CUST2188</v>
      </c>
      <c r="C935" s="14">
        <f>VLOOKUP(A935,WN!$A$2:$F$2001,2,false)</f>
        <v>45392</v>
      </c>
      <c r="D935" s="13">
        <f>SUMIFS(WN!$F$2:$F$2001,WN!$A$2:$A$2001,A935)</f>
        <v>40</v>
      </c>
      <c r="E935" s="13">
        <f t="shared" si="1"/>
        <v>66</v>
      </c>
      <c r="F935" s="13" t="str">
        <f>VLOOKUP(B935,'Overall Analysis'!$A$3:$I$160,9,false)</f>
        <v>Platinum Customer</v>
      </c>
      <c r="G935" s="13"/>
      <c r="H935" s="13"/>
      <c r="I935" s="13"/>
      <c r="J935" s="13"/>
      <c r="K935" s="13"/>
      <c r="L935" s="13"/>
      <c r="M935" s="13"/>
      <c r="N935" s="13"/>
      <c r="O935" s="13"/>
      <c r="P935" s="13"/>
      <c r="Q935" s="13"/>
      <c r="R935" s="13"/>
      <c r="S935" s="13"/>
      <c r="T935" s="13"/>
      <c r="U935" s="13"/>
      <c r="V935" s="13"/>
      <c r="W935" s="13"/>
      <c r="X935" s="13"/>
      <c r="Y935" s="13"/>
      <c r="Z935" s="13"/>
    </row>
    <row r="936">
      <c r="A936" s="13" t="str">
        <f>IFERROR(__xludf.DUMMYFUNCTION("""COMPUTED_VALUE"""),"ORDER1066")</f>
        <v>ORDER1066</v>
      </c>
      <c r="B936" s="13" t="str">
        <f>VLOOKUP(A936,WN!$A$2:$C$2001,3,false)</f>
        <v>CUST6210</v>
      </c>
      <c r="C936" s="14">
        <f>VLOOKUP(A936,WN!$A$2:$F$2001,2,false)</f>
        <v>45392</v>
      </c>
      <c r="D936" s="13">
        <f>SUMIFS(WN!$F$2:$F$2001,WN!$A$2:$A$2001,A936)</f>
        <v>52.5</v>
      </c>
      <c r="E936" s="13">
        <f t="shared" si="1"/>
        <v>66</v>
      </c>
      <c r="F936" s="13" t="str">
        <f>VLOOKUP(B936,'Overall Analysis'!$A$3:$I$160,9,false)</f>
        <v>Basic Customer</v>
      </c>
      <c r="G936" s="13"/>
      <c r="H936" s="13"/>
      <c r="I936" s="13"/>
      <c r="J936" s="13"/>
      <c r="K936" s="13"/>
      <c r="L936" s="13"/>
      <c r="M936" s="13"/>
      <c r="N936" s="13"/>
      <c r="O936" s="13"/>
      <c r="P936" s="13"/>
      <c r="Q936" s="13"/>
      <c r="R936" s="13"/>
      <c r="S936" s="13"/>
      <c r="T936" s="13"/>
      <c r="U936" s="13"/>
      <c r="V936" s="13"/>
      <c r="W936" s="13"/>
      <c r="X936" s="13"/>
      <c r="Y936" s="13"/>
      <c r="Z936" s="13"/>
    </row>
    <row r="937">
      <c r="A937" s="13" t="str">
        <f>IFERROR(__xludf.DUMMYFUNCTION("""COMPUTED_VALUE"""),"ORDER1065")</f>
        <v>ORDER1065</v>
      </c>
      <c r="B937" s="13" t="str">
        <f>VLOOKUP(A937,WN!$A$2:$C$2001,3,false)</f>
        <v>CUST2391</v>
      </c>
      <c r="C937" s="14">
        <f>VLOOKUP(A937,WN!$A$2:$F$2001,2,false)</f>
        <v>45392</v>
      </c>
      <c r="D937" s="13">
        <f>SUMIFS(WN!$F$2:$F$2001,WN!$A$2:$A$2001,A937)</f>
        <v>245</v>
      </c>
      <c r="E937" s="13">
        <f t="shared" si="1"/>
        <v>66</v>
      </c>
      <c r="F937" s="13" t="str">
        <f>VLOOKUP(B937,'Overall Analysis'!$A$3:$I$160,9,false)</f>
        <v>Basic Customer</v>
      </c>
      <c r="G937" s="13"/>
      <c r="H937" s="13"/>
      <c r="I937" s="13"/>
      <c r="J937" s="13"/>
      <c r="K937" s="13"/>
      <c r="L937" s="13"/>
      <c r="M937" s="13"/>
      <c r="N937" s="13"/>
      <c r="O937" s="13"/>
      <c r="P937" s="13"/>
      <c r="Q937" s="13"/>
      <c r="R937" s="13"/>
      <c r="S937" s="13"/>
      <c r="T937" s="13"/>
      <c r="U937" s="13"/>
      <c r="V937" s="13"/>
      <c r="W937" s="13"/>
      <c r="X937" s="13"/>
      <c r="Y937" s="13"/>
      <c r="Z937" s="13"/>
    </row>
    <row r="938">
      <c r="A938" s="13" t="str">
        <f>IFERROR(__xludf.DUMMYFUNCTION("""COMPUTED_VALUE"""),"ORDER1064")</f>
        <v>ORDER1064</v>
      </c>
      <c r="B938" s="13" t="str">
        <f>VLOOKUP(A938,WN!$A$2:$C$2001,3,false)</f>
        <v>CUST5349</v>
      </c>
      <c r="C938" s="14">
        <f>VLOOKUP(A938,WN!$A$2:$F$2001,2,false)</f>
        <v>45392</v>
      </c>
      <c r="D938" s="13">
        <f>SUMIFS(WN!$F$2:$F$2001,WN!$A$2:$A$2001,A938)</f>
        <v>97.5</v>
      </c>
      <c r="E938" s="13">
        <f t="shared" si="1"/>
        <v>66</v>
      </c>
      <c r="F938" s="13" t="str">
        <f>VLOOKUP(B938,'Overall Analysis'!$A$3:$I$160,9,false)</f>
        <v>Basic Customer</v>
      </c>
      <c r="G938" s="13"/>
      <c r="H938" s="13"/>
      <c r="I938" s="13"/>
      <c r="J938" s="13"/>
      <c r="K938" s="13"/>
      <c r="L938" s="13"/>
      <c r="M938" s="13"/>
      <c r="N938" s="13"/>
      <c r="O938" s="13"/>
      <c r="P938" s="13"/>
      <c r="Q938" s="13"/>
      <c r="R938" s="13"/>
      <c r="S938" s="13"/>
      <c r="T938" s="13"/>
      <c r="U938" s="13"/>
      <c r="V938" s="13"/>
      <c r="W938" s="13"/>
      <c r="X938" s="13"/>
      <c r="Y938" s="13"/>
      <c r="Z938" s="13"/>
    </row>
    <row r="939">
      <c r="A939" s="13" t="str">
        <f>IFERROR(__xludf.DUMMYFUNCTION("""COMPUTED_VALUE"""),"ORDER1063")</f>
        <v>ORDER1063</v>
      </c>
      <c r="B939" s="13" t="str">
        <f>VLOOKUP(A939,WN!$A$2:$C$2001,3,false)</f>
        <v>CUST5067</v>
      </c>
      <c r="C939" s="14">
        <f>VLOOKUP(A939,WN!$A$2:$F$2001,2,false)</f>
        <v>45392</v>
      </c>
      <c r="D939" s="13">
        <f>SUMIFS(WN!$F$2:$F$2001,WN!$A$2:$A$2001,A939)</f>
        <v>105</v>
      </c>
      <c r="E939" s="13">
        <f t="shared" si="1"/>
        <v>66</v>
      </c>
      <c r="F939" s="13" t="str">
        <f>VLOOKUP(B939,'Overall Analysis'!$A$3:$I$160,9,false)</f>
        <v>Basic Customer</v>
      </c>
      <c r="G939" s="13"/>
      <c r="H939" s="13"/>
      <c r="I939" s="13"/>
      <c r="J939" s="13"/>
      <c r="K939" s="13"/>
      <c r="L939" s="13"/>
      <c r="M939" s="13"/>
      <c r="N939" s="13"/>
      <c r="O939" s="13"/>
      <c r="P939" s="13"/>
      <c r="Q939" s="13"/>
      <c r="R939" s="13"/>
      <c r="S939" s="13"/>
      <c r="T939" s="13"/>
      <c r="U939" s="13"/>
      <c r="V939" s="13"/>
      <c r="W939" s="13"/>
      <c r="X939" s="13"/>
      <c r="Y939" s="13"/>
      <c r="Z939" s="13"/>
    </row>
    <row r="940">
      <c r="A940" s="13" t="str">
        <f>IFERROR(__xludf.DUMMYFUNCTION("""COMPUTED_VALUE"""),"ORDER1062")</f>
        <v>ORDER1062</v>
      </c>
      <c r="B940" s="13" t="str">
        <f>VLOOKUP(A940,WN!$A$2:$C$2001,3,false)</f>
        <v>CUST8484</v>
      </c>
      <c r="C940" s="14">
        <f>VLOOKUP(A940,WN!$A$2:$F$2001,2,false)</f>
        <v>45392</v>
      </c>
      <c r="D940" s="13">
        <f>SUMIFS(WN!$F$2:$F$2001,WN!$A$2:$A$2001,A940)</f>
        <v>70</v>
      </c>
      <c r="E940" s="13">
        <f t="shared" si="1"/>
        <v>66</v>
      </c>
      <c r="F940" s="13" t="str">
        <f>VLOOKUP(B940,'Overall Analysis'!$A$3:$I$160,9,false)</f>
        <v>Basic Customer</v>
      </c>
      <c r="G940" s="13"/>
      <c r="H940" s="13"/>
      <c r="I940" s="13"/>
      <c r="J940" s="13"/>
      <c r="K940" s="13"/>
      <c r="L940" s="13"/>
      <c r="M940" s="13"/>
      <c r="N940" s="13"/>
      <c r="O940" s="13"/>
      <c r="P940" s="13"/>
      <c r="Q940" s="13"/>
      <c r="R940" s="13"/>
      <c r="S940" s="13"/>
      <c r="T940" s="13"/>
      <c r="U940" s="13"/>
      <c r="V940" s="13"/>
      <c r="W940" s="13"/>
      <c r="X940" s="13"/>
      <c r="Y940" s="13"/>
      <c r="Z940" s="13"/>
    </row>
    <row r="941">
      <c r="A941" s="13" t="str">
        <f>IFERROR(__xludf.DUMMYFUNCTION("""COMPUTED_VALUE"""),"ORDER1061")</f>
        <v>ORDER1061</v>
      </c>
      <c r="B941" s="13" t="str">
        <f>VLOOKUP(A941,WN!$A$2:$C$2001,3,false)</f>
        <v>CUST6570</v>
      </c>
      <c r="C941" s="14">
        <f>VLOOKUP(A941,WN!$A$2:$F$2001,2,false)</f>
        <v>45391</v>
      </c>
      <c r="D941" s="13">
        <f>SUMIFS(WN!$F$2:$F$2001,WN!$A$2:$A$2001,A941)</f>
        <v>140</v>
      </c>
      <c r="E941" s="13">
        <f t="shared" si="1"/>
        <v>67</v>
      </c>
      <c r="F941" s="13" t="str">
        <f>VLOOKUP(B941,'Overall Analysis'!$A$3:$I$160,9,false)</f>
        <v>Basic Customer</v>
      </c>
      <c r="G941" s="13"/>
      <c r="H941" s="13"/>
      <c r="I941" s="13"/>
      <c r="J941" s="13"/>
      <c r="K941" s="13"/>
      <c r="L941" s="13"/>
      <c r="M941" s="13"/>
      <c r="N941" s="13"/>
      <c r="O941" s="13"/>
      <c r="P941" s="13"/>
      <c r="Q941" s="13"/>
      <c r="R941" s="13"/>
      <c r="S941" s="13"/>
      <c r="T941" s="13"/>
      <c r="U941" s="13"/>
      <c r="V941" s="13"/>
      <c r="W941" s="13"/>
      <c r="X941" s="13"/>
      <c r="Y941" s="13"/>
      <c r="Z941" s="13"/>
    </row>
    <row r="942">
      <c r="A942" s="13" t="str">
        <f>IFERROR(__xludf.DUMMYFUNCTION("""COMPUTED_VALUE"""),"ORDER1060")</f>
        <v>ORDER1060</v>
      </c>
      <c r="B942" s="13" t="str">
        <f>VLOOKUP(A942,WN!$A$2:$C$2001,3,false)</f>
        <v>CUST8244</v>
      </c>
      <c r="C942" s="14">
        <f>VLOOKUP(A942,WN!$A$2:$F$2001,2,false)</f>
        <v>45391</v>
      </c>
      <c r="D942" s="13">
        <f>SUMIFS(WN!$F$2:$F$2001,WN!$A$2:$A$2001,A942)</f>
        <v>80</v>
      </c>
      <c r="E942" s="13">
        <f t="shared" si="1"/>
        <v>67</v>
      </c>
      <c r="F942" s="13" t="str">
        <f>VLOOKUP(B942,'Overall Analysis'!$A$3:$I$160,9,false)</f>
        <v>Basic Customer</v>
      </c>
      <c r="G942" s="13"/>
      <c r="H942" s="13"/>
      <c r="I942" s="13"/>
      <c r="J942" s="13"/>
      <c r="K942" s="13"/>
      <c r="L942" s="13"/>
      <c r="M942" s="13"/>
      <c r="N942" s="13"/>
      <c r="O942" s="13"/>
      <c r="P942" s="13"/>
      <c r="Q942" s="13"/>
      <c r="R942" s="13"/>
      <c r="S942" s="13"/>
      <c r="T942" s="13"/>
      <c r="U942" s="13"/>
      <c r="V942" s="13"/>
      <c r="W942" s="13"/>
      <c r="X942" s="13"/>
      <c r="Y942" s="13"/>
      <c r="Z942" s="13"/>
    </row>
    <row r="943">
      <c r="A943" s="13" t="str">
        <f>IFERROR(__xludf.DUMMYFUNCTION("""COMPUTED_VALUE"""),"ORDER1059")</f>
        <v>ORDER1059</v>
      </c>
      <c r="B943" s="13" t="str">
        <f>VLOOKUP(A943,WN!$A$2:$C$2001,3,false)</f>
        <v>CUST2970</v>
      </c>
      <c r="C943" s="14">
        <f>VLOOKUP(A943,WN!$A$2:$F$2001,2,false)</f>
        <v>45391</v>
      </c>
      <c r="D943" s="13">
        <f>SUMIFS(WN!$F$2:$F$2001,WN!$A$2:$A$2001,A943)</f>
        <v>70</v>
      </c>
      <c r="E943" s="13">
        <f t="shared" si="1"/>
        <v>67</v>
      </c>
      <c r="F943" s="13" t="str">
        <f>VLOOKUP(B943,'Overall Analysis'!$A$3:$I$160,9,false)</f>
        <v>Platinum Customer</v>
      </c>
      <c r="G943" s="13"/>
      <c r="H943" s="13"/>
      <c r="I943" s="13"/>
      <c r="J943" s="13"/>
      <c r="K943" s="13"/>
      <c r="L943" s="13"/>
      <c r="M943" s="13"/>
      <c r="N943" s="13"/>
      <c r="O943" s="13"/>
      <c r="P943" s="13"/>
      <c r="Q943" s="13"/>
      <c r="R943" s="13"/>
      <c r="S943" s="13"/>
      <c r="T943" s="13"/>
      <c r="U943" s="13"/>
      <c r="V943" s="13"/>
      <c r="W943" s="13"/>
      <c r="X943" s="13"/>
      <c r="Y943" s="13"/>
      <c r="Z943" s="13"/>
    </row>
    <row r="944">
      <c r="A944" s="13" t="str">
        <f>IFERROR(__xludf.DUMMYFUNCTION("""COMPUTED_VALUE"""),"ORDER1058")</f>
        <v>ORDER1058</v>
      </c>
      <c r="B944" s="13" t="str">
        <f>VLOOKUP(A944,WN!$A$2:$C$2001,3,false)</f>
        <v>CUST8622</v>
      </c>
      <c r="C944" s="14">
        <f>VLOOKUP(A944,WN!$A$2:$F$2001,2,false)</f>
        <v>45391</v>
      </c>
      <c r="D944" s="13">
        <f>SUMIFS(WN!$F$2:$F$2001,WN!$A$2:$A$2001,A944)</f>
        <v>200</v>
      </c>
      <c r="E944" s="13">
        <f t="shared" si="1"/>
        <v>67</v>
      </c>
      <c r="F944" s="13" t="str">
        <f>VLOOKUP(B944,'Overall Analysis'!$A$3:$I$160,9,false)</f>
        <v>Basic Customer</v>
      </c>
      <c r="G944" s="13"/>
      <c r="H944" s="13"/>
      <c r="I944" s="13"/>
      <c r="J944" s="13"/>
      <c r="K944" s="13"/>
      <c r="L944" s="13"/>
      <c r="M944" s="13"/>
      <c r="N944" s="13"/>
      <c r="O944" s="13"/>
      <c r="P944" s="13"/>
      <c r="Q944" s="13"/>
      <c r="R944" s="13"/>
      <c r="S944" s="13"/>
      <c r="T944" s="13"/>
      <c r="U944" s="13"/>
      <c r="V944" s="13"/>
      <c r="W944" s="13"/>
      <c r="X944" s="13"/>
      <c r="Y944" s="13"/>
      <c r="Z944" s="13"/>
    </row>
    <row r="945">
      <c r="A945" s="13" t="str">
        <f>IFERROR(__xludf.DUMMYFUNCTION("""COMPUTED_VALUE"""),"ORDER1057")</f>
        <v>ORDER1057</v>
      </c>
      <c r="B945" s="13" t="str">
        <f>VLOOKUP(A945,WN!$A$2:$C$2001,3,false)</f>
        <v>CUST2143</v>
      </c>
      <c r="C945" s="14">
        <f>VLOOKUP(A945,WN!$A$2:$F$2001,2,false)</f>
        <v>45391</v>
      </c>
      <c r="D945" s="13">
        <f>SUMIFS(WN!$F$2:$F$2001,WN!$A$2:$A$2001,A945)</f>
        <v>65</v>
      </c>
      <c r="E945" s="13">
        <f t="shared" si="1"/>
        <v>67</v>
      </c>
      <c r="F945" s="13" t="str">
        <f>VLOOKUP(B945,'Overall Analysis'!$A$3:$I$160,9,false)</f>
        <v>Basic Customer</v>
      </c>
      <c r="G945" s="13"/>
      <c r="H945" s="13"/>
      <c r="I945" s="13"/>
      <c r="J945" s="13"/>
      <c r="K945" s="13"/>
      <c r="L945" s="13"/>
      <c r="M945" s="13"/>
      <c r="N945" s="13"/>
      <c r="O945" s="13"/>
      <c r="P945" s="13"/>
      <c r="Q945" s="13"/>
      <c r="R945" s="13"/>
      <c r="S945" s="13"/>
      <c r="T945" s="13"/>
      <c r="U945" s="13"/>
      <c r="V945" s="13"/>
      <c r="W945" s="13"/>
      <c r="X945" s="13"/>
      <c r="Y945" s="13"/>
      <c r="Z945" s="13"/>
    </row>
    <row r="946">
      <c r="A946" s="13" t="str">
        <f>IFERROR(__xludf.DUMMYFUNCTION("""COMPUTED_VALUE"""),"ORDER1056")</f>
        <v>ORDER1056</v>
      </c>
      <c r="B946" s="13" t="str">
        <f>VLOOKUP(A946,WN!$A$2:$C$2001,3,false)</f>
        <v>CUST5349</v>
      </c>
      <c r="C946" s="14">
        <f>VLOOKUP(A946,WN!$A$2:$F$2001,2,false)</f>
        <v>45391</v>
      </c>
      <c r="D946" s="13">
        <f>SUMIFS(WN!$F$2:$F$2001,WN!$A$2:$A$2001,A946)</f>
        <v>105</v>
      </c>
      <c r="E946" s="13">
        <f t="shared" si="1"/>
        <v>67</v>
      </c>
      <c r="F946" s="13" t="str">
        <f>VLOOKUP(B946,'Overall Analysis'!$A$3:$I$160,9,false)</f>
        <v>Basic Customer</v>
      </c>
      <c r="G946" s="13"/>
      <c r="H946" s="13"/>
      <c r="I946" s="13"/>
      <c r="J946" s="13"/>
      <c r="K946" s="13"/>
      <c r="L946" s="13"/>
      <c r="M946" s="13"/>
      <c r="N946" s="13"/>
      <c r="O946" s="13"/>
      <c r="P946" s="13"/>
      <c r="Q946" s="13"/>
      <c r="R946" s="13"/>
      <c r="S946" s="13"/>
      <c r="T946" s="13"/>
      <c r="U946" s="13"/>
      <c r="V946" s="13"/>
      <c r="W946" s="13"/>
      <c r="X946" s="13"/>
      <c r="Y946" s="13"/>
      <c r="Z946" s="13"/>
    </row>
    <row r="947">
      <c r="A947" s="13" t="str">
        <f>IFERROR(__xludf.DUMMYFUNCTION("""COMPUTED_VALUE"""),"ORDER1055")</f>
        <v>ORDER1055</v>
      </c>
      <c r="B947" s="13" t="str">
        <f>VLOOKUP(A947,WN!$A$2:$C$2001,3,false)</f>
        <v>CUST8814</v>
      </c>
      <c r="C947" s="14">
        <f>VLOOKUP(A947,WN!$A$2:$F$2001,2,false)</f>
        <v>45391</v>
      </c>
      <c r="D947" s="13">
        <f>SUMIFS(WN!$F$2:$F$2001,WN!$A$2:$A$2001,A947)</f>
        <v>185</v>
      </c>
      <c r="E947" s="13">
        <f t="shared" si="1"/>
        <v>67</v>
      </c>
      <c r="F947" s="13" t="str">
        <f>VLOOKUP(B947,'Overall Analysis'!$A$3:$I$160,9,false)</f>
        <v>Platinum Customer</v>
      </c>
      <c r="G947" s="13"/>
      <c r="H947" s="13"/>
      <c r="I947" s="13"/>
      <c r="J947" s="13"/>
      <c r="K947" s="13"/>
      <c r="L947" s="13"/>
      <c r="M947" s="13"/>
      <c r="N947" s="13"/>
      <c r="O947" s="13"/>
      <c r="P947" s="13"/>
      <c r="Q947" s="13"/>
      <c r="R947" s="13"/>
      <c r="S947" s="13"/>
      <c r="T947" s="13"/>
      <c r="U947" s="13"/>
      <c r="V947" s="13"/>
      <c r="W947" s="13"/>
      <c r="X947" s="13"/>
      <c r="Y947" s="13"/>
      <c r="Z947" s="13"/>
    </row>
    <row r="948">
      <c r="A948" s="13" t="str">
        <f>IFERROR(__xludf.DUMMYFUNCTION("""COMPUTED_VALUE"""),"ORDER1054")</f>
        <v>ORDER1054</v>
      </c>
      <c r="B948" s="13" t="str">
        <f>VLOOKUP(A948,WN!$A$2:$C$2001,3,false)</f>
        <v>CUST7626</v>
      </c>
      <c r="C948" s="14">
        <f>VLOOKUP(A948,WN!$A$2:$F$2001,2,false)</f>
        <v>45391</v>
      </c>
      <c r="D948" s="13">
        <f>SUMIFS(WN!$F$2:$F$2001,WN!$A$2:$A$2001,A948)</f>
        <v>97.5</v>
      </c>
      <c r="E948" s="13">
        <f t="shared" si="1"/>
        <v>67</v>
      </c>
      <c r="F948" s="13" t="str">
        <f>VLOOKUP(B948,'Overall Analysis'!$A$3:$I$160,9,false)</f>
        <v>Basic Customer</v>
      </c>
      <c r="G948" s="13"/>
      <c r="H948" s="13"/>
      <c r="I948" s="13"/>
      <c r="J948" s="13"/>
      <c r="K948" s="13"/>
      <c r="L948" s="13"/>
      <c r="M948" s="13"/>
      <c r="N948" s="13"/>
      <c r="O948" s="13"/>
      <c r="P948" s="13"/>
      <c r="Q948" s="13"/>
      <c r="R948" s="13"/>
      <c r="S948" s="13"/>
      <c r="T948" s="13"/>
      <c r="U948" s="13"/>
      <c r="V948" s="13"/>
      <c r="W948" s="13"/>
      <c r="X948" s="13"/>
      <c r="Y948" s="13"/>
      <c r="Z948" s="13"/>
    </row>
    <row r="949">
      <c r="A949" s="13" t="str">
        <f>IFERROR(__xludf.DUMMYFUNCTION("""COMPUTED_VALUE"""),"ORDER1053")</f>
        <v>ORDER1053</v>
      </c>
      <c r="B949" s="13" t="str">
        <f>VLOOKUP(A949,WN!$A$2:$C$2001,3,false)</f>
        <v>CUST9582</v>
      </c>
      <c r="C949" s="14">
        <f>VLOOKUP(A949,WN!$A$2:$F$2001,2,false)</f>
        <v>45390</v>
      </c>
      <c r="D949" s="13">
        <f>SUMIFS(WN!$F$2:$F$2001,WN!$A$2:$A$2001,A949)</f>
        <v>105</v>
      </c>
      <c r="E949" s="13">
        <f t="shared" si="1"/>
        <v>68</v>
      </c>
      <c r="F949" s="13" t="str">
        <f>VLOOKUP(B949,'Overall Analysis'!$A$3:$I$160,9,false)</f>
        <v>Basic Customer</v>
      </c>
      <c r="G949" s="13"/>
      <c r="H949" s="13"/>
      <c r="I949" s="13"/>
      <c r="J949" s="13"/>
      <c r="K949" s="13"/>
      <c r="L949" s="13"/>
      <c r="M949" s="13"/>
      <c r="N949" s="13"/>
      <c r="O949" s="13"/>
      <c r="P949" s="13"/>
      <c r="Q949" s="13"/>
      <c r="R949" s="13"/>
      <c r="S949" s="13"/>
      <c r="T949" s="13"/>
      <c r="U949" s="13"/>
      <c r="V949" s="13"/>
      <c r="W949" s="13"/>
      <c r="X949" s="13"/>
      <c r="Y949" s="13"/>
      <c r="Z949" s="13"/>
    </row>
    <row r="950">
      <c r="A950" s="13" t="str">
        <f>IFERROR(__xludf.DUMMYFUNCTION("""COMPUTED_VALUE"""),"ORDER1052")</f>
        <v>ORDER1052</v>
      </c>
      <c r="B950" s="13" t="str">
        <f>VLOOKUP(A950,WN!$A$2:$C$2001,3,false)</f>
        <v>CUST4759</v>
      </c>
      <c r="C950" s="14">
        <f>VLOOKUP(A950,WN!$A$2:$F$2001,2,false)</f>
        <v>45390</v>
      </c>
      <c r="D950" s="13">
        <f>SUMIFS(WN!$F$2:$F$2001,WN!$A$2:$A$2001,A950)</f>
        <v>70</v>
      </c>
      <c r="E950" s="13">
        <f t="shared" si="1"/>
        <v>68</v>
      </c>
      <c r="F950" s="13" t="str">
        <f>VLOOKUP(B950,'Overall Analysis'!$A$3:$I$160,9,false)</f>
        <v>Platinum Customer</v>
      </c>
      <c r="G950" s="13"/>
      <c r="H950" s="13"/>
      <c r="I950" s="13"/>
      <c r="J950" s="13"/>
      <c r="K950" s="13"/>
      <c r="L950" s="13"/>
      <c r="M950" s="13"/>
      <c r="N950" s="13"/>
      <c r="O950" s="13"/>
      <c r="P950" s="13"/>
      <c r="Q950" s="13"/>
      <c r="R950" s="13"/>
      <c r="S950" s="13"/>
      <c r="T950" s="13"/>
      <c r="U950" s="13"/>
      <c r="V950" s="13"/>
      <c r="W950" s="13"/>
      <c r="X950" s="13"/>
      <c r="Y950" s="13"/>
      <c r="Z950" s="13"/>
    </row>
    <row r="951">
      <c r="A951" s="13" t="str">
        <f>IFERROR(__xludf.DUMMYFUNCTION("""COMPUTED_VALUE"""),"ORDER1051")</f>
        <v>ORDER1051</v>
      </c>
      <c r="B951" s="13" t="str">
        <f>VLOOKUP(A951,WN!$A$2:$C$2001,3,false)</f>
        <v>CUST9317</v>
      </c>
      <c r="C951" s="14">
        <f>VLOOKUP(A951,WN!$A$2:$F$2001,2,false)</f>
        <v>45390</v>
      </c>
      <c r="D951" s="13">
        <f>SUMIFS(WN!$F$2:$F$2001,WN!$A$2:$A$2001,A951)</f>
        <v>280</v>
      </c>
      <c r="E951" s="13">
        <f t="shared" si="1"/>
        <v>68</v>
      </c>
      <c r="F951" s="13" t="str">
        <f>VLOOKUP(B951,'Overall Analysis'!$A$3:$I$160,9,false)</f>
        <v>Basic Customer</v>
      </c>
      <c r="G951" s="13"/>
      <c r="H951" s="13"/>
      <c r="I951" s="13"/>
      <c r="J951" s="13"/>
      <c r="K951" s="13"/>
      <c r="L951" s="13"/>
      <c r="M951" s="13"/>
      <c r="N951" s="13"/>
      <c r="O951" s="13"/>
      <c r="P951" s="13"/>
      <c r="Q951" s="13"/>
      <c r="R951" s="13"/>
      <c r="S951" s="13"/>
      <c r="T951" s="13"/>
      <c r="U951" s="13"/>
      <c r="V951" s="13"/>
      <c r="W951" s="13"/>
      <c r="X951" s="13"/>
      <c r="Y951" s="13"/>
      <c r="Z951" s="13"/>
    </row>
    <row r="952">
      <c r="A952" s="13" t="str">
        <f>IFERROR(__xludf.DUMMYFUNCTION("""COMPUTED_VALUE"""),"ORDER1050")</f>
        <v>ORDER1050</v>
      </c>
      <c r="B952" s="13" t="str">
        <f>VLOOKUP(A952,WN!$A$2:$C$2001,3,false)</f>
        <v>CUST8532</v>
      </c>
      <c r="C952" s="14">
        <f>VLOOKUP(A952,WN!$A$2:$F$2001,2,false)</f>
        <v>45390</v>
      </c>
      <c r="D952" s="13">
        <f>SUMIFS(WN!$F$2:$F$2001,WN!$A$2:$A$2001,A952)</f>
        <v>140</v>
      </c>
      <c r="E952" s="13">
        <f t="shared" si="1"/>
        <v>68</v>
      </c>
      <c r="F952" s="13" t="str">
        <f>VLOOKUP(B952,'Overall Analysis'!$A$3:$I$160,9,false)</f>
        <v>Basic Customer</v>
      </c>
      <c r="G952" s="13"/>
      <c r="H952" s="13"/>
      <c r="I952" s="13"/>
      <c r="J952" s="13"/>
      <c r="K952" s="13"/>
      <c r="L952" s="13"/>
      <c r="M952" s="13"/>
      <c r="N952" s="13"/>
      <c r="O952" s="13"/>
      <c r="P952" s="13"/>
      <c r="Q952" s="13"/>
      <c r="R952" s="13"/>
      <c r="S952" s="13"/>
      <c r="T952" s="13"/>
      <c r="U952" s="13"/>
      <c r="V952" s="13"/>
      <c r="W952" s="13"/>
      <c r="X952" s="13"/>
      <c r="Y952" s="13"/>
      <c r="Z952" s="13"/>
    </row>
    <row r="953">
      <c r="A953" s="13" t="str">
        <f>IFERROR(__xludf.DUMMYFUNCTION("""COMPUTED_VALUE"""),"ORDER1049")</f>
        <v>ORDER1049</v>
      </c>
      <c r="B953" s="13" t="str">
        <f>VLOOKUP(A953,WN!$A$2:$C$2001,3,false)</f>
        <v>CUST4729</v>
      </c>
      <c r="C953" s="14">
        <f>VLOOKUP(A953,WN!$A$2:$F$2001,2,false)</f>
        <v>45390</v>
      </c>
      <c r="D953" s="13">
        <f>SUMIFS(WN!$F$2:$F$2001,WN!$A$2:$A$2001,A953)</f>
        <v>70</v>
      </c>
      <c r="E953" s="13">
        <f t="shared" si="1"/>
        <v>68</v>
      </c>
      <c r="F953" s="13" t="str">
        <f>VLOOKUP(B953,'Overall Analysis'!$A$3:$I$160,9,false)</f>
        <v>Basic Customer</v>
      </c>
      <c r="G953" s="13"/>
      <c r="H953" s="13"/>
      <c r="I953" s="13"/>
      <c r="J953" s="13"/>
      <c r="K953" s="13"/>
      <c r="L953" s="13"/>
      <c r="M953" s="13"/>
      <c r="N953" s="13"/>
      <c r="O953" s="13"/>
      <c r="P953" s="13"/>
      <c r="Q953" s="13"/>
      <c r="R953" s="13"/>
      <c r="S953" s="13"/>
      <c r="T953" s="13"/>
      <c r="U953" s="13"/>
      <c r="V953" s="13"/>
      <c r="W953" s="13"/>
      <c r="X953" s="13"/>
      <c r="Y953" s="13"/>
      <c r="Z953" s="13"/>
    </row>
    <row r="954">
      <c r="A954" s="13" t="str">
        <f>IFERROR(__xludf.DUMMYFUNCTION("""COMPUTED_VALUE"""),"ORDER1048")</f>
        <v>ORDER1048</v>
      </c>
      <c r="B954" s="13" t="str">
        <f>VLOOKUP(A954,WN!$A$2:$C$2001,3,false)</f>
        <v>CUST8381</v>
      </c>
      <c r="C954" s="14">
        <f>VLOOKUP(A954,WN!$A$2:$F$2001,2,false)</f>
        <v>45390</v>
      </c>
      <c r="D954" s="13">
        <f>SUMIFS(WN!$F$2:$F$2001,WN!$A$2:$A$2001,A954)</f>
        <v>200</v>
      </c>
      <c r="E954" s="13">
        <f t="shared" si="1"/>
        <v>68</v>
      </c>
      <c r="F954" s="13" t="str">
        <f>VLOOKUP(B954,'Overall Analysis'!$A$3:$I$160,9,false)</f>
        <v>Basic Customer</v>
      </c>
      <c r="G954" s="13"/>
      <c r="H954" s="13"/>
      <c r="I954" s="13"/>
      <c r="J954" s="13"/>
      <c r="K954" s="13"/>
      <c r="L954" s="13"/>
      <c r="M954" s="13"/>
      <c r="N954" s="13"/>
      <c r="O954" s="13"/>
      <c r="P954" s="13"/>
      <c r="Q954" s="13"/>
      <c r="R954" s="13"/>
      <c r="S954" s="13"/>
      <c r="T954" s="13"/>
      <c r="U954" s="13"/>
      <c r="V954" s="13"/>
      <c r="W954" s="13"/>
      <c r="X954" s="13"/>
      <c r="Y954" s="13"/>
      <c r="Z954" s="13"/>
    </row>
    <row r="955">
      <c r="A955" s="13" t="str">
        <f>IFERROR(__xludf.DUMMYFUNCTION("""COMPUTED_VALUE"""),"ORDER1047")</f>
        <v>ORDER1047</v>
      </c>
      <c r="B955" s="13" t="str">
        <f>VLOOKUP(A955,WN!$A$2:$C$2001,3,false)</f>
        <v>CUST2188</v>
      </c>
      <c r="C955" s="14">
        <f>VLOOKUP(A955,WN!$A$2:$F$2001,2,false)</f>
        <v>45390</v>
      </c>
      <c r="D955" s="13">
        <f>SUMIFS(WN!$F$2:$F$2001,WN!$A$2:$A$2001,A955)</f>
        <v>40</v>
      </c>
      <c r="E955" s="13">
        <f t="shared" si="1"/>
        <v>68</v>
      </c>
      <c r="F955" s="13" t="str">
        <f>VLOOKUP(B955,'Overall Analysis'!$A$3:$I$160,9,false)</f>
        <v>Platinum Customer</v>
      </c>
      <c r="G955" s="13"/>
      <c r="H955" s="13"/>
      <c r="I955" s="13"/>
      <c r="J955" s="13"/>
      <c r="K955" s="13"/>
      <c r="L955" s="13"/>
      <c r="M955" s="13"/>
      <c r="N955" s="13"/>
      <c r="O955" s="13"/>
      <c r="P955" s="13"/>
      <c r="Q955" s="13"/>
      <c r="R955" s="13"/>
      <c r="S955" s="13"/>
      <c r="T955" s="13"/>
      <c r="U955" s="13"/>
      <c r="V955" s="13"/>
      <c r="W955" s="13"/>
      <c r="X955" s="13"/>
      <c r="Y955" s="13"/>
      <c r="Z955" s="13"/>
    </row>
    <row r="956">
      <c r="A956" s="13" t="str">
        <f>IFERROR(__xludf.DUMMYFUNCTION("""COMPUTED_VALUE"""),"ORDER1046")</f>
        <v>ORDER1046</v>
      </c>
      <c r="B956" s="13" t="str">
        <f>VLOOKUP(A956,WN!$A$2:$C$2001,3,false)</f>
        <v>CUST5905</v>
      </c>
      <c r="C956" s="14">
        <f>VLOOKUP(A956,WN!$A$2:$F$2001,2,false)</f>
        <v>45389</v>
      </c>
      <c r="D956" s="13">
        <f>SUMIFS(WN!$F$2:$F$2001,WN!$A$2:$A$2001,A956)</f>
        <v>105</v>
      </c>
      <c r="E956" s="13">
        <f t="shared" si="1"/>
        <v>69</v>
      </c>
      <c r="F956" s="13" t="str">
        <f>VLOOKUP(B956,'Overall Analysis'!$A$3:$I$160,9,false)</f>
        <v>Basic Customer</v>
      </c>
      <c r="G956" s="13"/>
      <c r="H956" s="13"/>
      <c r="I956" s="13"/>
      <c r="J956" s="13"/>
      <c r="K956" s="13"/>
      <c r="L956" s="13"/>
      <c r="M956" s="13"/>
      <c r="N956" s="13"/>
      <c r="O956" s="13"/>
      <c r="P956" s="13"/>
      <c r="Q956" s="13"/>
      <c r="R956" s="13"/>
      <c r="S956" s="13"/>
      <c r="T956" s="13"/>
      <c r="U956" s="13"/>
      <c r="V956" s="13"/>
      <c r="W956" s="13"/>
      <c r="X956" s="13"/>
      <c r="Y956" s="13"/>
      <c r="Z956" s="13"/>
    </row>
    <row r="957">
      <c r="A957" s="13" t="str">
        <f>IFERROR(__xludf.DUMMYFUNCTION("""COMPUTED_VALUE"""),"ORDER1045")</f>
        <v>ORDER1045</v>
      </c>
      <c r="B957" s="13" t="str">
        <f>VLOOKUP(A957,WN!$A$2:$C$2001,3,false)</f>
        <v>CUST4470</v>
      </c>
      <c r="C957" s="14">
        <f>VLOOKUP(A957,WN!$A$2:$F$2001,2,false)</f>
        <v>45389</v>
      </c>
      <c r="D957" s="13">
        <f>SUMIFS(WN!$F$2:$F$2001,WN!$A$2:$A$2001,A957)</f>
        <v>185</v>
      </c>
      <c r="E957" s="13">
        <f t="shared" si="1"/>
        <v>69</v>
      </c>
      <c r="F957" s="13" t="str">
        <f>VLOOKUP(B957,'Overall Analysis'!$A$3:$I$160,9,false)</f>
        <v>Basic Customer</v>
      </c>
      <c r="G957" s="13"/>
      <c r="H957" s="13"/>
      <c r="I957" s="13"/>
      <c r="J957" s="13"/>
      <c r="K957" s="13"/>
      <c r="L957" s="13"/>
      <c r="M957" s="13"/>
      <c r="N957" s="13"/>
      <c r="O957" s="13"/>
      <c r="P957" s="13"/>
      <c r="Q957" s="13"/>
      <c r="R957" s="13"/>
      <c r="S957" s="13"/>
      <c r="T957" s="13"/>
      <c r="U957" s="13"/>
      <c r="V957" s="13"/>
      <c r="W957" s="13"/>
      <c r="X957" s="13"/>
      <c r="Y957" s="13"/>
      <c r="Z957" s="13"/>
    </row>
    <row r="958">
      <c r="A958" s="13" t="str">
        <f>IFERROR(__xludf.DUMMYFUNCTION("""COMPUTED_VALUE"""),"ORDER1044")</f>
        <v>ORDER1044</v>
      </c>
      <c r="B958" s="13" t="str">
        <f>VLOOKUP(A958,WN!$A$2:$C$2001,3,false)</f>
        <v>CUST8814</v>
      </c>
      <c r="C958" s="14">
        <f>VLOOKUP(A958,WN!$A$2:$F$2001,2,false)</f>
        <v>45389</v>
      </c>
      <c r="D958" s="13">
        <f>SUMIFS(WN!$F$2:$F$2001,WN!$A$2:$A$2001,A958)</f>
        <v>97.5</v>
      </c>
      <c r="E958" s="13">
        <f t="shared" si="1"/>
        <v>69</v>
      </c>
      <c r="F958" s="13" t="str">
        <f>VLOOKUP(B958,'Overall Analysis'!$A$3:$I$160,9,false)</f>
        <v>Platinum Customer</v>
      </c>
      <c r="G958" s="13"/>
      <c r="H958" s="13"/>
      <c r="I958" s="13"/>
      <c r="J958" s="13"/>
      <c r="K958" s="13"/>
      <c r="L958" s="13"/>
      <c r="M958" s="13"/>
      <c r="N958" s="13"/>
      <c r="O958" s="13"/>
      <c r="P958" s="13"/>
      <c r="Q958" s="13"/>
      <c r="R958" s="13"/>
      <c r="S958" s="13"/>
      <c r="T958" s="13"/>
      <c r="U958" s="13"/>
      <c r="V958" s="13"/>
      <c r="W958" s="13"/>
      <c r="X958" s="13"/>
      <c r="Y958" s="13"/>
      <c r="Z958" s="13"/>
    </row>
    <row r="959">
      <c r="A959" s="13" t="str">
        <f>IFERROR(__xludf.DUMMYFUNCTION("""COMPUTED_VALUE"""),"ORDER1043")</f>
        <v>ORDER1043</v>
      </c>
      <c r="B959" s="13" t="str">
        <f>VLOOKUP(A959,WN!$A$2:$C$2001,3,false)</f>
        <v>CUST4470</v>
      </c>
      <c r="C959" s="14">
        <f>VLOOKUP(A959,WN!$A$2:$F$2001,2,false)</f>
        <v>45389</v>
      </c>
      <c r="D959" s="13">
        <f>SUMIFS(WN!$F$2:$F$2001,WN!$A$2:$A$2001,A959)</f>
        <v>105</v>
      </c>
      <c r="E959" s="13">
        <f t="shared" si="1"/>
        <v>69</v>
      </c>
      <c r="F959" s="13" t="str">
        <f>VLOOKUP(B959,'Overall Analysis'!$A$3:$I$160,9,false)</f>
        <v>Basic Customer</v>
      </c>
      <c r="G959" s="13"/>
      <c r="H959" s="13"/>
      <c r="I959" s="13"/>
      <c r="J959" s="13"/>
      <c r="K959" s="13"/>
      <c r="L959" s="13"/>
      <c r="M959" s="13"/>
      <c r="N959" s="13"/>
      <c r="O959" s="13"/>
      <c r="P959" s="13"/>
      <c r="Q959" s="13"/>
      <c r="R959" s="13"/>
      <c r="S959" s="13"/>
      <c r="T959" s="13"/>
      <c r="U959" s="13"/>
      <c r="V959" s="13"/>
      <c r="W959" s="13"/>
      <c r="X959" s="13"/>
      <c r="Y959" s="13"/>
      <c r="Z959" s="13"/>
    </row>
    <row r="960">
      <c r="A960" s="13" t="str">
        <f>IFERROR(__xludf.DUMMYFUNCTION("""COMPUTED_VALUE"""),"ORDER1042")</f>
        <v>ORDER1042</v>
      </c>
      <c r="B960" s="13" t="str">
        <f>VLOOKUP(A960,WN!$A$2:$C$2001,3,false)</f>
        <v>CUST4052</v>
      </c>
      <c r="C960" s="14">
        <f>VLOOKUP(A960,WN!$A$2:$F$2001,2,false)</f>
        <v>45389</v>
      </c>
      <c r="D960" s="13">
        <f>SUMIFS(WN!$F$2:$F$2001,WN!$A$2:$A$2001,A960)</f>
        <v>70</v>
      </c>
      <c r="E960" s="13">
        <f t="shared" si="1"/>
        <v>69</v>
      </c>
      <c r="F960" s="13" t="str">
        <f>VLOOKUP(B960,'Overall Analysis'!$A$3:$I$160,9,false)</f>
        <v>Basic Customer</v>
      </c>
      <c r="G960" s="13"/>
      <c r="H960" s="13"/>
      <c r="I960" s="13"/>
      <c r="J960" s="13"/>
      <c r="K960" s="13"/>
      <c r="L960" s="13"/>
      <c r="M960" s="13"/>
      <c r="N960" s="13"/>
      <c r="O960" s="13"/>
      <c r="P960" s="13"/>
      <c r="Q960" s="13"/>
      <c r="R960" s="13"/>
      <c r="S960" s="13"/>
      <c r="T960" s="13"/>
      <c r="U960" s="13"/>
      <c r="V960" s="13"/>
      <c r="W960" s="13"/>
      <c r="X960" s="13"/>
      <c r="Y960" s="13"/>
      <c r="Z960" s="13"/>
    </row>
    <row r="961">
      <c r="A961" s="13" t="str">
        <f>IFERROR(__xludf.DUMMYFUNCTION("""COMPUTED_VALUE"""),"ORDER1041")</f>
        <v>ORDER1041</v>
      </c>
      <c r="B961" s="13" t="str">
        <f>VLOOKUP(A961,WN!$A$2:$C$2001,3,false)</f>
        <v>CUST2970</v>
      </c>
      <c r="C961" s="14">
        <f>VLOOKUP(A961,WN!$A$2:$F$2001,2,false)</f>
        <v>45389</v>
      </c>
      <c r="D961" s="13">
        <f>SUMIFS(WN!$F$2:$F$2001,WN!$A$2:$A$2001,A961)</f>
        <v>140</v>
      </c>
      <c r="E961" s="13">
        <f t="shared" si="1"/>
        <v>69</v>
      </c>
      <c r="F961" s="13" t="str">
        <f>VLOOKUP(B961,'Overall Analysis'!$A$3:$I$160,9,false)</f>
        <v>Platinum Customer</v>
      </c>
      <c r="G961" s="13"/>
      <c r="H961" s="13"/>
      <c r="I961" s="13"/>
      <c r="J961" s="13"/>
      <c r="K961" s="13"/>
      <c r="L961" s="13"/>
      <c r="M961" s="13"/>
      <c r="N961" s="13"/>
      <c r="O961" s="13"/>
      <c r="P961" s="13"/>
      <c r="Q961" s="13"/>
      <c r="R961" s="13"/>
      <c r="S961" s="13"/>
      <c r="T961" s="13"/>
      <c r="U961" s="13"/>
      <c r="V961" s="13"/>
      <c r="W961" s="13"/>
      <c r="X961" s="13"/>
      <c r="Y961" s="13"/>
      <c r="Z961" s="13"/>
    </row>
    <row r="962">
      <c r="A962" s="13" t="str">
        <f>IFERROR(__xludf.DUMMYFUNCTION("""COMPUTED_VALUE"""),"ORDER1040")</f>
        <v>ORDER1040</v>
      </c>
      <c r="B962" s="13" t="str">
        <f>VLOOKUP(A962,WN!$A$2:$C$2001,3,false)</f>
        <v>CUST4470</v>
      </c>
      <c r="C962" s="14">
        <f>VLOOKUP(A962,WN!$A$2:$F$2001,2,false)</f>
        <v>45389</v>
      </c>
      <c r="D962" s="13">
        <f>SUMIFS(WN!$F$2:$F$2001,WN!$A$2:$A$2001,A962)</f>
        <v>140</v>
      </c>
      <c r="E962" s="13">
        <f t="shared" si="1"/>
        <v>69</v>
      </c>
      <c r="F962" s="13" t="str">
        <f>VLOOKUP(B962,'Overall Analysis'!$A$3:$I$160,9,false)</f>
        <v>Basic Customer</v>
      </c>
      <c r="G962" s="13"/>
      <c r="H962" s="13"/>
      <c r="I962" s="13"/>
      <c r="J962" s="13"/>
      <c r="K962" s="13"/>
      <c r="L962" s="13"/>
      <c r="M962" s="13"/>
      <c r="N962" s="13"/>
      <c r="O962" s="13"/>
      <c r="P962" s="13"/>
      <c r="Q962" s="13"/>
      <c r="R962" s="13"/>
      <c r="S962" s="13"/>
      <c r="T962" s="13"/>
      <c r="U962" s="13"/>
      <c r="V962" s="13"/>
      <c r="W962" s="13"/>
      <c r="X962" s="13"/>
      <c r="Y962" s="13"/>
      <c r="Z962" s="13"/>
    </row>
    <row r="963">
      <c r="A963" s="13" t="str">
        <f>IFERROR(__xludf.DUMMYFUNCTION("""COMPUTED_VALUE"""),"ORDER1039")</f>
        <v>ORDER1039</v>
      </c>
      <c r="B963" s="13" t="str">
        <f>VLOOKUP(A963,WN!$A$2:$C$2001,3,false)</f>
        <v>CUST3213</v>
      </c>
      <c r="C963" s="14">
        <f>VLOOKUP(A963,WN!$A$2:$F$2001,2,false)</f>
        <v>45388</v>
      </c>
      <c r="D963" s="13">
        <f>SUMIFS(WN!$F$2:$F$2001,WN!$A$2:$A$2001,A963)</f>
        <v>70</v>
      </c>
      <c r="E963" s="13">
        <f t="shared" si="1"/>
        <v>70</v>
      </c>
      <c r="F963" s="13" t="str">
        <f>VLOOKUP(B963,'Overall Analysis'!$A$3:$I$160,9,false)</f>
        <v>Basic Customer</v>
      </c>
      <c r="G963" s="13"/>
      <c r="H963" s="13"/>
      <c r="I963" s="13"/>
      <c r="J963" s="13"/>
      <c r="K963" s="13"/>
      <c r="L963" s="13"/>
      <c r="M963" s="13"/>
      <c r="N963" s="13"/>
      <c r="O963" s="13"/>
      <c r="P963" s="13"/>
      <c r="Q963" s="13"/>
      <c r="R963" s="13"/>
      <c r="S963" s="13"/>
      <c r="T963" s="13"/>
      <c r="U963" s="13"/>
      <c r="V963" s="13"/>
      <c r="W963" s="13"/>
      <c r="X963" s="13"/>
      <c r="Y963" s="13"/>
      <c r="Z963" s="13"/>
    </row>
    <row r="964">
      <c r="A964" s="13" t="str">
        <f>IFERROR(__xludf.DUMMYFUNCTION("""COMPUTED_VALUE"""),"ORDER1038")</f>
        <v>ORDER1038</v>
      </c>
      <c r="B964" s="13" t="str">
        <f>VLOOKUP(A964,WN!$A$2:$C$2001,3,false)</f>
        <v>CUST2625</v>
      </c>
      <c r="C964" s="14">
        <f>VLOOKUP(A964,WN!$A$2:$F$2001,2,false)</f>
        <v>45388</v>
      </c>
      <c r="D964" s="13">
        <f>SUMIFS(WN!$F$2:$F$2001,WN!$A$2:$A$2001,A964)</f>
        <v>200</v>
      </c>
      <c r="E964" s="13">
        <f t="shared" si="1"/>
        <v>70</v>
      </c>
      <c r="F964" s="13" t="str">
        <f>VLOOKUP(B964,'Overall Analysis'!$A$3:$I$160,9,false)</f>
        <v>Basic Customer</v>
      </c>
      <c r="G964" s="13"/>
      <c r="H964" s="13"/>
      <c r="I964" s="13"/>
      <c r="J964" s="13"/>
      <c r="K964" s="13"/>
      <c r="L964" s="13"/>
      <c r="M964" s="13"/>
      <c r="N964" s="13"/>
      <c r="O964" s="13"/>
      <c r="P964" s="13"/>
      <c r="Q964" s="13"/>
      <c r="R964" s="13"/>
      <c r="S964" s="13"/>
      <c r="T964" s="13"/>
      <c r="U964" s="13"/>
      <c r="V964" s="13"/>
      <c r="W964" s="13"/>
      <c r="X964" s="13"/>
      <c r="Y964" s="13"/>
      <c r="Z964" s="13"/>
    </row>
    <row r="965">
      <c r="A965" s="13" t="str">
        <f>IFERROR(__xludf.DUMMYFUNCTION("""COMPUTED_VALUE"""),"ORDER1037")</f>
        <v>ORDER1037</v>
      </c>
      <c r="B965" s="13" t="str">
        <f>VLOOKUP(A965,WN!$A$2:$C$2001,3,false)</f>
        <v>CUST7498</v>
      </c>
      <c r="C965" s="14">
        <f>VLOOKUP(A965,WN!$A$2:$F$2001,2,false)</f>
        <v>45388</v>
      </c>
      <c r="D965" s="13">
        <f>SUMIFS(WN!$F$2:$F$2001,WN!$A$2:$A$2001,A965)</f>
        <v>40</v>
      </c>
      <c r="E965" s="13">
        <f t="shared" si="1"/>
        <v>70</v>
      </c>
      <c r="F965" s="13" t="str">
        <f>VLOOKUP(B965,'Overall Analysis'!$A$3:$I$160,9,false)</f>
        <v>Basic Customer</v>
      </c>
      <c r="G965" s="13"/>
      <c r="H965" s="13"/>
      <c r="I965" s="13"/>
      <c r="J965" s="13"/>
      <c r="K965" s="13"/>
      <c r="L965" s="13"/>
      <c r="M965" s="13"/>
      <c r="N965" s="13"/>
      <c r="O965" s="13"/>
      <c r="P965" s="13"/>
      <c r="Q965" s="13"/>
      <c r="R965" s="13"/>
      <c r="S965" s="13"/>
      <c r="T965" s="13"/>
      <c r="U965" s="13"/>
      <c r="V965" s="13"/>
      <c r="W965" s="13"/>
      <c r="X965" s="13"/>
      <c r="Y965" s="13"/>
      <c r="Z965" s="13"/>
    </row>
    <row r="966">
      <c r="A966" s="13" t="str">
        <f>IFERROR(__xludf.DUMMYFUNCTION("""COMPUTED_VALUE"""),"ORDER1036")</f>
        <v>ORDER1036</v>
      </c>
      <c r="B966" s="13" t="str">
        <f>VLOOKUP(A966,WN!$A$2:$C$2001,3,false)</f>
        <v>CUST8814</v>
      </c>
      <c r="C966" s="14">
        <f>VLOOKUP(A966,WN!$A$2:$F$2001,2,false)</f>
        <v>45388</v>
      </c>
      <c r="D966" s="13">
        <f>SUMIFS(WN!$F$2:$F$2001,WN!$A$2:$A$2001,A966)</f>
        <v>52.5</v>
      </c>
      <c r="E966" s="13">
        <f t="shared" si="1"/>
        <v>70</v>
      </c>
      <c r="F966" s="13" t="str">
        <f>VLOOKUP(B966,'Overall Analysis'!$A$3:$I$160,9,false)</f>
        <v>Platinum Customer</v>
      </c>
      <c r="G966" s="13"/>
      <c r="H966" s="13"/>
      <c r="I966" s="13"/>
      <c r="J966" s="13"/>
      <c r="K966" s="13"/>
      <c r="L966" s="13"/>
      <c r="M966" s="13"/>
      <c r="N966" s="13"/>
      <c r="O966" s="13"/>
      <c r="P966" s="13"/>
      <c r="Q966" s="13"/>
      <c r="R966" s="13"/>
      <c r="S966" s="13"/>
      <c r="T966" s="13"/>
      <c r="U966" s="13"/>
      <c r="V966" s="13"/>
      <c r="W966" s="13"/>
      <c r="X966" s="13"/>
      <c r="Y966" s="13"/>
      <c r="Z966" s="13"/>
    </row>
    <row r="967">
      <c r="A967" s="13" t="str">
        <f>IFERROR(__xludf.DUMMYFUNCTION("""COMPUTED_VALUE"""),"ORDER1035")</f>
        <v>ORDER1035</v>
      </c>
      <c r="B967" s="13" t="str">
        <f>VLOOKUP(A967,WN!$A$2:$C$2001,3,false)</f>
        <v>CUST2391</v>
      </c>
      <c r="C967" s="14">
        <f>VLOOKUP(A967,WN!$A$2:$F$2001,2,false)</f>
        <v>45388</v>
      </c>
      <c r="D967" s="13">
        <f>SUMIFS(WN!$F$2:$F$2001,WN!$A$2:$A$2001,A967)</f>
        <v>185</v>
      </c>
      <c r="E967" s="13">
        <f t="shared" si="1"/>
        <v>70</v>
      </c>
      <c r="F967" s="13" t="str">
        <f>VLOOKUP(B967,'Overall Analysis'!$A$3:$I$160,9,false)</f>
        <v>Basic Customer</v>
      </c>
      <c r="G967" s="13"/>
      <c r="H967" s="13"/>
      <c r="I967" s="13"/>
      <c r="J967" s="13"/>
      <c r="K967" s="13"/>
      <c r="L967" s="13"/>
      <c r="M967" s="13"/>
      <c r="N967" s="13"/>
      <c r="O967" s="13"/>
      <c r="P967" s="13"/>
      <c r="Q967" s="13"/>
      <c r="R967" s="13"/>
      <c r="S967" s="13"/>
      <c r="T967" s="13"/>
      <c r="U967" s="13"/>
      <c r="V967" s="13"/>
      <c r="W967" s="13"/>
      <c r="X967" s="13"/>
      <c r="Y967" s="13"/>
      <c r="Z967" s="13"/>
    </row>
    <row r="968">
      <c r="A968" s="13" t="str">
        <f>IFERROR(__xludf.DUMMYFUNCTION("""COMPUTED_VALUE"""),"ORDER1034")</f>
        <v>ORDER1034</v>
      </c>
      <c r="B968" s="13" t="str">
        <f>VLOOKUP(A968,WN!$A$2:$C$2001,3,false)</f>
        <v>CUST5349</v>
      </c>
      <c r="C968" s="14">
        <f>VLOOKUP(A968,WN!$A$2:$F$2001,2,false)</f>
        <v>45388</v>
      </c>
      <c r="D968" s="13">
        <f>SUMIFS(WN!$F$2:$F$2001,WN!$A$2:$A$2001,A968)</f>
        <v>97.5</v>
      </c>
      <c r="E968" s="13">
        <f t="shared" si="1"/>
        <v>70</v>
      </c>
      <c r="F968" s="13" t="str">
        <f>VLOOKUP(B968,'Overall Analysis'!$A$3:$I$160,9,false)</f>
        <v>Basic Customer</v>
      </c>
      <c r="G968" s="13"/>
      <c r="H968" s="13"/>
      <c r="I968" s="13"/>
      <c r="J968" s="13"/>
      <c r="K968" s="13"/>
      <c r="L968" s="13"/>
      <c r="M968" s="13"/>
      <c r="N968" s="13"/>
      <c r="O968" s="13"/>
      <c r="P968" s="13"/>
      <c r="Q968" s="13"/>
      <c r="R968" s="13"/>
      <c r="S968" s="13"/>
      <c r="T968" s="13"/>
      <c r="U968" s="13"/>
      <c r="V968" s="13"/>
      <c r="W968" s="13"/>
      <c r="X968" s="13"/>
      <c r="Y968" s="13"/>
      <c r="Z968" s="13"/>
    </row>
    <row r="969">
      <c r="A969" s="13" t="str">
        <f>IFERROR(__xludf.DUMMYFUNCTION("""COMPUTED_VALUE"""),"ORDER1033")</f>
        <v>ORDER1033</v>
      </c>
      <c r="B969" s="13" t="str">
        <f>VLOOKUP(A969,WN!$A$2:$C$2001,3,false)</f>
        <v>CUST5067</v>
      </c>
      <c r="C969" s="14">
        <f>VLOOKUP(A969,WN!$A$2:$F$2001,2,false)</f>
        <v>45388</v>
      </c>
      <c r="D969" s="13">
        <f>SUMIFS(WN!$F$2:$F$2001,WN!$A$2:$A$2001,A969)</f>
        <v>210</v>
      </c>
      <c r="E969" s="13">
        <f t="shared" si="1"/>
        <v>70</v>
      </c>
      <c r="F969" s="13" t="str">
        <f>VLOOKUP(B969,'Overall Analysis'!$A$3:$I$160,9,false)</f>
        <v>Basic Customer</v>
      </c>
      <c r="G969" s="13"/>
      <c r="H969" s="13"/>
      <c r="I969" s="13"/>
      <c r="J969" s="13"/>
      <c r="K969" s="13"/>
      <c r="L969" s="13"/>
      <c r="M969" s="13"/>
      <c r="N969" s="13"/>
      <c r="O969" s="13"/>
      <c r="P969" s="13"/>
      <c r="Q969" s="13"/>
      <c r="R969" s="13"/>
      <c r="S969" s="13"/>
      <c r="T969" s="13"/>
      <c r="U969" s="13"/>
      <c r="V969" s="13"/>
      <c r="W969" s="13"/>
      <c r="X969" s="13"/>
      <c r="Y969" s="13"/>
      <c r="Z969" s="13"/>
    </row>
    <row r="970">
      <c r="A970" s="13" t="str">
        <f>IFERROR(__xludf.DUMMYFUNCTION("""COMPUTED_VALUE"""),"ORDER1032")</f>
        <v>ORDER1032</v>
      </c>
      <c r="B970" s="13" t="str">
        <f>VLOOKUP(A970,WN!$A$2:$C$2001,3,false)</f>
        <v>CUST3521</v>
      </c>
      <c r="C970" s="14">
        <f>VLOOKUP(A970,WN!$A$2:$F$2001,2,false)</f>
        <v>45388</v>
      </c>
      <c r="D970" s="13">
        <f>SUMIFS(WN!$F$2:$F$2001,WN!$A$2:$A$2001,A970)</f>
        <v>90</v>
      </c>
      <c r="E970" s="13">
        <f t="shared" si="1"/>
        <v>70</v>
      </c>
      <c r="F970" s="13" t="str">
        <f>VLOOKUP(B970,'Overall Analysis'!$A$3:$I$160,9,false)</f>
        <v>Basic Customer</v>
      </c>
      <c r="G970" s="13"/>
      <c r="H970" s="13"/>
      <c r="I970" s="13"/>
      <c r="J970" s="13"/>
      <c r="K970" s="13"/>
      <c r="L970" s="13"/>
      <c r="M970" s="13"/>
      <c r="N970" s="13"/>
      <c r="O970" s="13"/>
      <c r="P970" s="13"/>
      <c r="Q970" s="13"/>
      <c r="R970" s="13"/>
      <c r="S970" s="13"/>
      <c r="T970" s="13"/>
      <c r="U970" s="13"/>
      <c r="V970" s="13"/>
      <c r="W970" s="13"/>
      <c r="X970" s="13"/>
      <c r="Y970" s="13"/>
      <c r="Z970" s="13"/>
    </row>
    <row r="971">
      <c r="A971" s="13" t="str">
        <f>IFERROR(__xludf.DUMMYFUNCTION("""COMPUTED_VALUE"""),"ORDER1031")</f>
        <v>ORDER1031</v>
      </c>
      <c r="B971" s="13" t="str">
        <f>VLOOKUP(A971,WN!$A$2:$C$2001,3,false)</f>
        <v>CUST8814</v>
      </c>
      <c r="C971" s="14">
        <f>VLOOKUP(A971,WN!$A$2:$F$2001,2,false)</f>
        <v>45387</v>
      </c>
      <c r="D971" s="13">
        <f>SUMIFS(WN!$F$2:$F$2001,WN!$A$2:$A$2001,A971)</f>
        <v>190</v>
      </c>
      <c r="E971" s="13">
        <f t="shared" si="1"/>
        <v>71</v>
      </c>
      <c r="F971" s="13" t="str">
        <f>VLOOKUP(B971,'Overall Analysis'!$A$3:$I$160,9,false)</f>
        <v>Platinum Customer</v>
      </c>
      <c r="G971" s="13"/>
      <c r="H971" s="13"/>
      <c r="I971" s="13"/>
      <c r="J971" s="13"/>
      <c r="K971" s="13"/>
      <c r="L971" s="13"/>
      <c r="M971" s="13"/>
      <c r="N971" s="13"/>
      <c r="O971" s="13"/>
      <c r="P971" s="13"/>
      <c r="Q971" s="13"/>
      <c r="R971" s="13"/>
      <c r="S971" s="13"/>
      <c r="T971" s="13"/>
      <c r="U971" s="13"/>
      <c r="V971" s="13"/>
      <c r="W971" s="13"/>
      <c r="X971" s="13"/>
      <c r="Y971" s="13"/>
      <c r="Z971" s="13"/>
    </row>
    <row r="972">
      <c r="A972" s="13" t="str">
        <f>IFERROR(__xludf.DUMMYFUNCTION("""COMPUTED_VALUE"""),"ORDER1030")</f>
        <v>ORDER1030</v>
      </c>
      <c r="B972" s="13" t="str">
        <f>VLOOKUP(A972,WN!$A$2:$C$2001,3,false)</f>
        <v>CUST4759</v>
      </c>
      <c r="C972" s="14">
        <f>VLOOKUP(A972,WN!$A$2:$F$2001,2,false)</f>
        <v>45387</v>
      </c>
      <c r="D972" s="13">
        <f>SUMIFS(WN!$F$2:$F$2001,WN!$A$2:$A$2001,A972)</f>
        <v>80</v>
      </c>
      <c r="E972" s="13">
        <f t="shared" si="1"/>
        <v>71</v>
      </c>
      <c r="F972" s="13" t="str">
        <f>VLOOKUP(B972,'Overall Analysis'!$A$3:$I$160,9,false)</f>
        <v>Platinum Customer</v>
      </c>
      <c r="G972" s="13"/>
      <c r="H972" s="13"/>
      <c r="I972" s="13"/>
      <c r="J972" s="13"/>
      <c r="K972" s="13"/>
      <c r="L972" s="13"/>
      <c r="M972" s="13"/>
      <c r="N972" s="13"/>
      <c r="O972" s="13"/>
      <c r="P972" s="13"/>
      <c r="Q972" s="13"/>
      <c r="R972" s="13"/>
      <c r="S972" s="13"/>
      <c r="T972" s="13"/>
      <c r="U972" s="13"/>
      <c r="V972" s="13"/>
      <c r="W972" s="13"/>
      <c r="X972" s="13"/>
      <c r="Y972" s="13"/>
      <c r="Z972" s="13"/>
    </row>
    <row r="973">
      <c r="A973" s="13" t="str">
        <f>IFERROR(__xludf.DUMMYFUNCTION("""COMPUTED_VALUE"""),"ORDER1029")</f>
        <v>ORDER1029</v>
      </c>
      <c r="B973" s="13" t="str">
        <f>VLOOKUP(A973,WN!$A$2:$C$2001,3,false)</f>
        <v>CUST4982</v>
      </c>
      <c r="C973" s="14">
        <f>VLOOKUP(A973,WN!$A$2:$F$2001,2,false)</f>
        <v>45387</v>
      </c>
      <c r="D973" s="13">
        <f>SUMIFS(WN!$F$2:$F$2001,WN!$A$2:$A$2001,A973)</f>
        <v>110</v>
      </c>
      <c r="E973" s="13">
        <f t="shared" si="1"/>
        <v>71</v>
      </c>
      <c r="F973" s="13" t="str">
        <f>VLOOKUP(B973,'Overall Analysis'!$A$3:$I$160,9,false)</f>
        <v>Basic Customer</v>
      </c>
      <c r="G973" s="13"/>
      <c r="H973" s="13"/>
      <c r="I973" s="13"/>
      <c r="J973" s="13"/>
      <c r="K973" s="13"/>
      <c r="L973" s="13"/>
      <c r="M973" s="13"/>
      <c r="N973" s="13"/>
      <c r="O973" s="13"/>
      <c r="P973" s="13"/>
      <c r="Q973" s="13"/>
      <c r="R973" s="13"/>
      <c r="S973" s="13"/>
      <c r="T973" s="13"/>
      <c r="U973" s="13"/>
      <c r="V973" s="13"/>
      <c r="W973" s="13"/>
      <c r="X973" s="13"/>
      <c r="Y973" s="13"/>
      <c r="Z973" s="13"/>
    </row>
    <row r="974">
      <c r="A974" s="13" t="str">
        <f>IFERROR(__xludf.DUMMYFUNCTION("""COMPUTED_VALUE"""),"ORDER1028")</f>
        <v>ORDER1028</v>
      </c>
      <c r="B974" s="13" t="str">
        <f>VLOOKUP(A974,WN!$A$2:$C$2001,3,false)</f>
        <v>CUST1520</v>
      </c>
      <c r="C974" s="14">
        <f>VLOOKUP(A974,WN!$A$2:$F$2001,2,false)</f>
        <v>45387</v>
      </c>
      <c r="D974" s="13">
        <f>SUMIFS(WN!$F$2:$F$2001,WN!$A$2:$A$2001,A974)</f>
        <v>325</v>
      </c>
      <c r="E974" s="13">
        <f t="shared" si="1"/>
        <v>71</v>
      </c>
      <c r="F974" s="13" t="str">
        <f>VLOOKUP(B974,'Overall Analysis'!$A$3:$I$160,9,false)</f>
        <v>Basic Customer</v>
      </c>
      <c r="G974" s="13"/>
      <c r="H974" s="13"/>
      <c r="I974" s="13"/>
      <c r="J974" s="13"/>
      <c r="K974" s="13"/>
      <c r="L974" s="13"/>
      <c r="M974" s="13"/>
      <c r="N974" s="13"/>
      <c r="O974" s="13"/>
      <c r="P974" s="13"/>
      <c r="Q974" s="13"/>
      <c r="R974" s="13"/>
      <c r="S974" s="13"/>
      <c r="T974" s="13"/>
      <c r="U974" s="13"/>
      <c r="V974" s="13"/>
      <c r="W974" s="13"/>
      <c r="X974" s="13"/>
      <c r="Y974" s="13"/>
      <c r="Z974" s="13"/>
    </row>
    <row r="975">
      <c r="A975" s="13" t="str">
        <f>IFERROR(__xludf.DUMMYFUNCTION("""COMPUTED_VALUE"""),"ORDER1027")</f>
        <v>ORDER1027</v>
      </c>
      <c r="B975" s="13" t="str">
        <f>VLOOKUP(A975,WN!$A$2:$C$2001,3,false)</f>
        <v>CUST6669</v>
      </c>
      <c r="C975" s="14">
        <f>VLOOKUP(A975,WN!$A$2:$F$2001,2,false)</f>
        <v>45387</v>
      </c>
      <c r="D975" s="13">
        <f>SUMIFS(WN!$F$2:$F$2001,WN!$A$2:$A$2001,A975)</f>
        <v>40</v>
      </c>
      <c r="E975" s="13">
        <f t="shared" si="1"/>
        <v>71</v>
      </c>
      <c r="F975" s="13" t="str">
        <f>VLOOKUP(B975,'Overall Analysis'!$A$3:$I$160,9,false)</f>
        <v>Basic Customer</v>
      </c>
      <c r="G975" s="13"/>
      <c r="H975" s="13"/>
      <c r="I975" s="13"/>
      <c r="J975" s="13"/>
      <c r="K975" s="13"/>
      <c r="L975" s="13"/>
      <c r="M975" s="13"/>
      <c r="N975" s="13"/>
      <c r="O975" s="13"/>
      <c r="P975" s="13"/>
      <c r="Q975" s="13"/>
      <c r="R975" s="13"/>
      <c r="S975" s="13"/>
      <c r="T975" s="13"/>
      <c r="U975" s="13"/>
      <c r="V975" s="13"/>
      <c r="W975" s="13"/>
      <c r="X975" s="13"/>
      <c r="Y975" s="13"/>
      <c r="Z975" s="13"/>
    </row>
    <row r="976">
      <c r="A976" s="13" t="str">
        <f>IFERROR(__xludf.DUMMYFUNCTION("""COMPUTED_VALUE"""),"ORDER1026")</f>
        <v>ORDER1026</v>
      </c>
      <c r="B976" s="13" t="str">
        <f>VLOOKUP(A976,WN!$A$2:$C$2001,3,false)</f>
        <v>CUST8836</v>
      </c>
      <c r="C976" s="14">
        <f>VLOOKUP(A976,WN!$A$2:$F$2001,2,false)</f>
        <v>45387</v>
      </c>
      <c r="D976" s="13">
        <f>SUMIFS(WN!$F$2:$F$2001,WN!$A$2:$A$2001,A976)</f>
        <v>52.5</v>
      </c>
      <c r="E976" s="13">
        <f t="shared" si="1"/>
        <v>71</v>
      </c>
      <c r="F976" s="13" t="str">
        <f>VLOOKUP(B976,'Overall Analysis'!$A$3:$I$160,9,false)</f>
        <v>Basic Customer</v>
      </c>
      <c r="G976" s="13"/>
      <c r="H976" s="13"/>
      <c r="I976" s="13"/>
      <c r="J976" s="13"/>
      <c r="K976" s="13"/>
      <c r="L976" s="13"/>
      <c r="M976" s="13"/>
      <c r="N976" s="13"/>
      <c r="O976" s="13"/>
      <c r="P976" s="13"/>
      <c r="Q976" s="13"/>
      <c r="R976" s="13"/>
      <c r="S976" s="13"/>
      <c r="T976" s="13"/>
      <c r="U976" s="13"/>
      <c r="V976" s="13"/>
      <c r="W976" s="13"/>
      <c r="X976" s="13"/>
      <c r="Y976" s="13"/>
      <c r="Z976" s="13"/>
    </row>
    <row r="977">
      <c r="A977" s="13" t="str">
        <f>IFERROR(__xludf.DUMMYFUNCTION("""COMPUTED_VALUE"""),"ORDER1025")</f>
        <v>ORDER1025</v>
      </c>
      <c r="B977" s="13" t="str">
        <f>VLOOKUP(A977,WN!$A$2:$C$2001,3,false)</f>
        <v>CUST7626</v>
      </c>
      <c r="C977" s="14">
        <f>VLOOKUP(A977,WN!$A$2:$F$2001,2,false)</f>
        <v>45387</v>
      </c>
      <c r="D977" s="13">
        <f>SUMIFS(WN!$F$2:$F$2001,WN!$A$2:$A$2001,A977)</f>
        <v>310</v>
      </c>
      <c r="E977" s="13">
        <f t="shared" si="1"/>
        <v>71</v>
      </c>
      <c r="F977" s="13" t="str">
        <f>VLOOKUP(B977,'Overall Analysis'!$A$3:$I$160,9,false)</f>
        <v>Basic Customer</v>
      </c>
      <c r="G977" s="13"/>
      <c r="H977" s="13"/>
      <c r="I977" s="13"/>
      <c r="J977" s="13"/>
      <c r="K977" s="13"/>
      <c r="L977" s="13"/>
      <c r="M977" s="13"/>
      <c r="N977" s="13"/>
      <c r="O977" s="13"/>
      <c r="P977" s="13"/>
      <c r="Q977" s="13"/>
      <c r="R977" s="13"/>
      <c r="S977" s="13"/>
      <c r="T977" s="13"/>
      <c r="U977" s="13"/>
      <c r="V977" s="13"/>
      <c r="W977" s="13"/>
      <c r="X977" s="13"/>
      <c r="Y977" s="13"/>
      <c r="Z977" s="13"/>
    </row>
    <row r="978">
      <c r="A978" s="13" t="str">
        <f>IFERROR(__xludf.DUMMYFUNCTION("""COMPUTED_VALUE"""),"ORDER1024")</f>
        <v>ORDER1024</v>
      </c>
      <c r="B978" s="13" t="str">
        <f>VLOOKUP(A978,WN!$A$2:$C$2001,3,false)</f>
        <v>CUST4759</v>
      </c>
      <c r="C978" s="14">
        <f>VLOOKUP(A978,WN!$A$2:$F$2001,2,false)</f>
        <v>45386</v>
      </c>
      <c r="D978" s="13">
        <f>SUMIFS(WN!$F$2:$F$2001,WN!$A$2:$A$2001,A978)</f>
        <v>97.5</v>
      </c>
      <c r="E978" s="13">
        <f t="shared" si="1"/>
        <v>72</v>
      </c>
      <c r="F978" s="13" t="str">
        <f>VLOOKUP(B978,'Overall Analysis'!$A$3:$I$160,9,false)</f>
        <v>Platinum Customer</v>
      </c>
      <c r="G978" s="13"/>
      <c r="H978" s="13"/>
      <c r="I978" s="13"/>
      <c r="J978" s="13"/>
      <c r="K978" s="13"/>
      <c r="L978" s="13"/>
      <c r="M978" s="13"/>
      <c r="N978" s="13"/>
      <c r="O978" s="13"/>
      <c r="P978" s="13"/>
      <c r="Q978" s="13"/>
      <c r="R978" s="13"/>
      <c r="S978" s="13"/>
      <c r="T978" s="13"/>
      <c r="U978" s="13"/>
      <c r="V978" s="13"/>
      <c r="W978" s="13"/>
      <c r="X978" s="13"/>
      <c r="Y978" s="13"/>
      <c r="Z978" s="13"/>
    </row>
    <row r="979">
      <c r="A979" s="13" t="str">
        <f>IFERROR(__xludf.DUMMYFUNCTION("""COMPUTED_VALUE"""),"ORDER1023")</f>
        <v>ORDER1023</v>
      </c>
      <c r="B979" s="13" t="str">
        <f>VLOOKUP(A979,WN!$A$2:$C$2001,3,false)</f>
        <v>CUST9148</v>
      </c>
      <c r="C979" s="14">
        <f>VLOOKUP(A979,WN!$A$2:$F$2001,2,false)</f>
        <v>45386</v>
      </c>
      <c r="D979" s="13">
        <f>SUMIFS(WN!$F$2:$F$2001,WN!$A$2:$A$2001,A979)</f>
        <v>105</v>
      </c>
      <c r="E979" s="13">
        <f t="shared" si="1"/>
        <v>72</v>
      </c>
      <c r="F979" s="13" t="str">
        <f>VLOOKUP(B979,'Overall Analysis'!$A$3:$I$160,9,false)</f>
        <v>Basic Customer</v>
      </c>
      <c r="G979" s="13"/>
      <c r="H979" s="13"/>
      <c r="I979" s="13"/>
      <c r="J979" s="13"/>
      <c r="K979" s="13"/>
      <c r="L979" s="13"/>
      <c r="M979" s="13"/>
      <c r="N979" s="13"/>
      <c r="O979" s="13"/>
      <c r="P979" s="13"/>
      <c r="Q979" s="13"/>
      <c r="R979" s="13"/>
      <c r="S979" s="13"/>
      <c r="T979" s="13"/>
      <c r="U979" s="13"/>
      <c r="V979" s="13"/>
      <c r="W979" s="13"/>
      <c r="X979" s="13"/>
      <c r="Y979" s="13"/>
      <c r="Z979" s="13"/>
    </row>
    <row r="980">
      <c r="A980" s="13" t="str">
        <f>IFERROR(__xludf.DUMMYFUNCTION("""COMPUTED_VALUE"""),"ORDER1022")</f>
        <v>ORDER1022</v>
      </c>
      <c r="B980" s="13" t="str">
        <f>VLOOKUP(A980,WN!$A$2:$C$2001,3,false)</f>
        <v>CUST4371</v>
      </c>
      <c r="C980" s="14">
        <f>VLOOKUP(A980,WN!$A$2:$F$2001,2,false)</f>
        <v>45386</v>
      </c>
      <c r="D980" s="13">
        <f>SUMIFS(WN!$F$2:$F$2001,WN!$A$2:$A$2001,A980)</f>
        <v>70</v>
      </c>
      <c r="E980" s="13">
        <f t="shared" si="1"/>
        <v>72</v>
      </c>
      <c r="F980" s="13" t="str">
        <f>VLOOKUP(B980,'Overall Analysis'!$A$3:$I$160,9,false)</f>
        <v>Basic Customer</v>
      </c>
      <c r="G980" s="13"/>
      <c r="H980" s="13"/>
      <c r="I980" s="13"/>
      <c r="J980" s="13"/>
      <c r="K980" s="13"/>
      <c r="L980" s="13"/>
      <c r="M980" s="13"/>
      <c r="N980" s="13"/>
      <c r="O980" s="13"/>
      <c r="P980" s="13"/>
      <c r="Q980" s="13"/>
      <c r="R980" s="13"/>
      <c r="S980" s="13"/>
      <c r="T980" s="13"/>
      <c r="U980" s="13"/>
      <c r="V980" s="13"/>
      <c r="W980" s="13"/>
      <c r="X980" s="13"/>
      <c r="Y980" s="13"/>
      <c r="Z980" s="13"/>
    </row>
    <row r="981">
      <c r="A981" s="13" t="str">
        <f>IFERROR(__xludf.DUMMYFUNCTION("""COMPUTED_VALUE"""),"ORDER1021")</f>
        <v>ORDER1021</v>
      </c>
      <c r="B981" s="13" t="str">
        <f>VLOOKUP(A981,WN!$A$2:$C$2001,3,false)</f>
        <v>CUST7921</v>
      </c>
      <c r="C981" s="14">
        <f>VLOOKUP(A981,WN!$A$2:$F$2001,2,false)</f>
        <v>45386</v>
      </c>
      <c r="D981" s="13">
        <f>SUMIFS(WN!$F$2:$F$2001,WN!$A$2:$A$2001,A981)</f>
        <v>140</v>
      </c>
      <c r="E981" s="13">
        <f t="shared" si="1"/>
        <v>72</v>
      </c>
      <c r="F981" s="13" t="str">
        <f>VLOOKUP(B981,'Overall Analysis'!$A$3:$I$160,9,false)</f>
        <v>Basic Customer</v>
      </c>
      <c r="G981" s="13"/>
      <c r="H981" s="13"/>
      <c r="I981" s="13"/>
      <c r="J981" s="13"/>
      <c r="K981" s="13"/>
      <c r="L981" s="13"/>
      <c r="M981" s="13"/>
      <c r="N981" s="13"/>
      <c r="O981" s="13"/>
      <c r="P981" s="13"/>
      <c r="Q981" s="13"/>
      <c r="R981" s="13"/>
      <c r="S981" s="13"/>
      <c r="T981" s="13"/>
      <c r="U981" s="13"/>
      <c r="V981" s="13"/>
      <c r="W981" s="13"/>
      <c r="X981" s="13"/>
      <c r="Y981" s="13"/>
      <c r="Z981" s="13"/>
    </row>
    <row r="982">
      <c r="A982" s="13" t="str">
        <f>IFERROR(__xludf.DUMMYFUNCTION("""COMPUTED_VALUE"""),"ORDER1020")</f>
        <v>ORDER1020</v>
      </c>
      <c r="B982" s="13" t="str">
        <f>VLOOKUP(A982,WN!$A$2:$C$2001,3,false)</f>
        <v>CUST4923</v>
      </c>
      <c r="C982" s="14">
        <f>VLOOKUP(A982,WN!$A$2:$F$2001,2,false)</f>
        <v>45386</v>
      </c>
      <c r="D982" s="13">
        <f>SUMIFS(WN!$F$2:$F$2001,WN!$A$2:$A$2001,A982)</f>
        <v>80</v>
      </c>
      <c r="E982" s="13">
        <f t="shared" si="1"/>
        <v>72</v>
      </c>
      <c r="F982" s="13" t="str">
        <f>VLOOKUP(B982,'Overall Analysis'!$A$3:$I$160,9,false)</f>
        <v>Basic Customer</v>
      </c>
      <c r="G982" s="13"/>
      <c r="H982" s="13"/>
      <c r="I982" s="13"/>
      <c r="J982" s="13"/>
      <c r="K982" s="13"/>
      <c r="L982" s="13"/>
      <c r="M982" s="13"/>
      <c r="N982" s="13"/>
      <c r="O982" s="13"/>
      <c r="P982" s="13"/>
      <c r="Q982" s="13"/>
      <c r="R982" s="13"/>
      <c r="S982" s="13"/>
      <c r="T982" s="13"/>
      <c r="U982" s="13"/>
      <c r="V982" s="13"/>
      <c r="W982" s="13"/>
      <c r="X982" s="13"/>
      <c r="Y982" s="13"/>
      <c r="Z982" s="13"/>
    </row>
    <row r="983">
      <c r="A983" s="13" t="str">
        <f>IFERROR(__xludf.DUMMYFUNCTION("""COMPUTED_VALUE"""),"ORDER1019")</f>
        <v>ORDER1019</v>
      </c>
      <c r="B983" s="13" t="str">
        <f>VLOOKUP(A983,WN!$A$2:$C$2001,3,false)</f>
        <v>CUST9409</v>
      </c>
      <c r="C983" s="14">
        <f>VLOOKUP(A983,WN!$A$2:$F$2001,2,false)</f>
        <v>45386</v>
      </c>
      <c r="D983" s="13">
        <f>SUMIFS(WN!$F$2:$F$2001,WN!$A$2:$A$2001,A983)</f>
        <v>70</v>
      </c>
      <c r="E983" s="13">
        <f t="shared" si="1"/>
        <v>72</v>
      </c>
      <c r="F983" s="13" t="str">
        <f>VLOOKUP(B983,'Overall Analysis'!$A$3:$I$160,9,false)</f>
        <v>Basic Customer</v>
      </c>
      <c r="G983" s="13"/>
      <c r="H983" s="13"/>
      <c r="I983" s="13"/>
      <c r="J983" s="13"/>
      <c r="K983" s="13"/>
      <c r="L983" s="13"/>
      <c r="M983" s="13"/>
      <c r="N983" s="13"/>
      <c r="O983" s="13"/>
      <c r="P983" s="13"/>
      <c r="Q983" s="13"/>
      <c r="R983" s="13"/>
      <c r="S983" s="13"/>
      <c r="T983" s="13"/>
      <c r="U983" s="13"/>
      <c r="V983" s="13"/>
      <c r="W983" s="13"/>
      <c r="X983" s="13"/>
      <c r="Y983" s="13"/>
      <c r="Z983" s="13"/>
    </row>
    <row r="984">
      <c r="A984" s="13" t="str">
        <f>IFERROR(__xludf.DUMMYFUNCTION("""COMPUTED_VALUE"""),"ORDER1018")</f>
        <v>ORDER1018</v>
      </c>
      <c r="B984" s="13" t="str">
        <f>VLOOKUP(A984,WN!$A$2:$C$2001,3,false)</f>
        <v>CUST8449</v>
      </c>
      <c r="C984" s="14">
        <f>VLOOKUP(A984,WN!$A$2:$F$2001,2,false)</f>
        <v>45385</v>
      </c>
      <c r="D984" s="13">
        <f>SUMIFS(WN!$F$2:$F$2001,WN!$A$2:$A$2001,A984)</f>
        <v>325</v>
      </c>
      <c r="E984" s="13">
        <f t="shared" si="1"/>
        <v>73</v>
      </c>
      <c r="F984" s="13" t="str">
        <f>VLOOKUP(B984,'Overall Analysis'!$A$3:$I$160,9,false)</f>
        <v>Basic Customer</v>
      </c>
      <c r="G984" s="13"/>
      <c r="H984" s="13"/>
      <c r="I984" s="13"/>
      <c r="J984" s="13"/>
      <c r="K984" s="13"/>
      <c r="L984" s="13"/>
      <c r="M984" s="13"/>
      <c r="N984" s="13"/>
      <c r="O984" s="13"/>
      <c r="P984" s="13"/>
      <c r="Q984" s="13"/>
      <c r="R984" s="13"/>
      <c r="S984" s="13"/>
      <c r="T984" s="13"/>
      <c r="U984" s="13"/>
      <c r="V984" s="13"/>
      <c r="W984" s="13"/>
      <c r="X984" s="13"/>
      <c r="Y984" s="13"/>
      <c r="Z984" s="13"/>
    </row>
    <row r="985">
      <c r="A985" s="13" t="str">
        <f>IFERROR(__xludf.DUMMYFUNCTION("""COMPUTED_VALUE"""),"ORDER1017")</f>
        <v>ORDER1017</v>
      </c>
      <c r="B985" s="13" t="str">
        <f>VLOOKUP(A985,WN!$A$2:$C$2001,3,false)</f>
        <v>CUST1879</v>
      </c>
      <c r="C985" s="14">
        <f>VLOOKUP(A985,WN!$A$2:$F$2001,2,false)</f>
        <v>45385</v>
      </c>
      <c r="D985" s="13">
        <f>SUMIFS(WN!$F$2:$F$2001,WN!$A$2:$A$2001,A985)</f>
        <v>55</v>
      </c>
      <c r="E985" s="13">
        <f t="shared" si="1"/>
        <v>73</v>
      </c>
      <c r="F985" s="13" t="str">
        <f>VLOOKUP(B985,'Overall Analysis'!$A$3:$I$160,9,false)</f>
        <v>Basic Customer</v>
      </c>
      <c r="G985" s="13"/>
      <c r="H985" s="13"/>
      <c r="I985" s="13"/>
      <c r="J985" s="13"/>
      <c r="K985" s="13"/>
      <c r="L985" s="13"/>
      <c r="M985" s="13"/>
      <c r="N985" s="13"/>
      <c r="O985" s="13"/>
      <c r="P985" s="13"/>
      <c r="Q985" s="13"/>
      <c r="R985" s="13"/>
      <c r="S985" s="13"/>
      <c r="T985" s="13"/>
      <c r="U985" s="13"/>
      <c r="V985" s="13"/>
      <c r="W985" s="13"/>
      <c r="X985" s="13"/>
      <c r="Y985" s="13"/>
      <c r="Z985" s="13"/>
    </row>
    <row r="986">
      <c r="A986" s="13" t="str">
        <f>IFERROR(__xludf.DUMMYFUNCTION("""COMPUTED_VALUE"""),"ORDER1016")</f>
        <v>ORDER1016</v>
      </c>
      <c r="B986" s="13" t="str">
        <f>VLOOKUP(A986,WN!$A$2:$C$2001,3,false)</f>
        <v>CUST6228</v>
      </c>
      <c r="C986" s="14">
        <f>VLOOKUP(A986,WN!$A$2:$F$2001,2,false)</f>
        <v>45385</v>
      </c>
      <c r="D986" s="13">
        <f>SUMIFS(WN!$F$2:$F$2001,WN!$A$2:$A$2001,A986)</f>
        <v>52.5</v>
      </c>
      <c r="E986" s="13">
        <f t="shared" si="1"/>
        <v>73</v>
      </c>
      <c r="F986" s="13" t="str">
        <f>VLOOKUP(B986,'Overall Analysis'!$A$3:$I$160,9,false)</f>
        <v>Basic Customer</v>
      </c>
      <c r="G986" s="13"/>
      <c r="H986" s="13"/>
      <c r="I986" s="13"/>
      <c r="J986" s="13"/>
      <c r="K986" s="13"/>
      <c r="L986" s="13"/>
      <c r="M986" s="13"/>
      <c r="N986" s="13"/>
      <c r="O986" s="13"/>
      <c r="P986" s="13"/>
      <c r="Q986" s="13"/>
      <c r="R986" s="13"/>
      <c r="S986" s="13"/>
      <c r="T986" s="13"/>
      <c r="U986" s="13"/>
      <c r="V986" s="13"/>
      <c r="W986" s="13"/>
      <c r="X986" s="13"/>
      <c r="Y986" s="13"/>
      <c r="Z986" s="13"/>
    </row>
    <row r="987">
      <c r="A987" s="13" t="str">
        <f>IFERROR(__xludf.DUMMYFUNCTION("""COMPUTED_VALUE"""),"ORDER1015")</f>
        <v>ORDER1015</v>
      </c>
      <c r="B987" s="13" t="str">
        <f>VLOOKUP(A987,WN!$A$2:$C$2001,3,false)</f>
        <v>CUST2982</v>
      </c>
      <c r="C987" s="14">
        <f>VLOOKUP(A987,WN!$A$2:$F$2001,2,false)</f>
        <v>45385</v>
      </c>
      <c r="D987" s="13">
        <f>SUMIFS(WN!$F$2:$F$2001,WN!$A$2:$A$2001,A987)</f>
        <v>185</v>
      </c>
      <c r="E987" s="13">
        <f t="shared" si="1"/>
        <v>73</v>
      </c>
      <c r="F987" s="13" t="str">
        <f>VLOOKUP(B987,'Overall Analysis'!$A$3:$I$160,9,false)</f>
        <v>Basic Customer</v>
      </c>
      <c r="G987" s="13"/>
      <c r="H987" s="13"/>
      <c r="I987" s="13"/>
      <c r="J987" s="13"/>
      <c r="K987" s="13"/>
      <c r="L987" s="13"/>
      <c r="M987" s="13"/>
      <c r="N987" s="13"/>
      <c r="O987" s="13"/>
      <c r="P987" s="13"/>
      <c r="Q987" s="13"/>
      <c r="R987" s="13"/>
      <c r="S987" s="13"/>
      <c r="T987" s="13"/>
      <c r="U987" s="13"/>
      <c r="V987" s="13"/>
      <c r="W987" s="13"/>
      <c r="X987" s="13"/>
      <c r="Y987" s="13"/>
      <c r="Z987" s="13"/>
    </row>
    <row r="988">
      <c r="A988" s="13" t="str">
        <f>IFERROR(__xludf.DUMMYFUNCTION("""COMPUTED_VALUE"""),"ORDER1014")</f>
        <v>ORDER1014</v>
      </c>
      <c r="B988" s="13" t="str">
        <f>VLOOKUP(A988,WN!$A$2:$C$2001,3,false)</f>
        <v>CUST9276</v>
      </c>
      <c r="C988" s="14">
        <f>VLOOKUP(A988,WN!$A$2:$F$2001,2,false)</f>
        <v>45385</v>
      </c>
      <c r="D988" s="13">
        <f>SUMIFS(WN!$F$2:$F$2001,WN!$A$2:$A$2001,A988)</f>
        <v>120</v>
      </c>
      <c r="E988" s="13">
        <f t="shared" si="1"/>
        <v>73</v>
      </c>
      <c r="F988" s="13" t="str">
        <f>VLOOKUP(B988,'Overall Analysis'!$A$3:$I$160,9,false)</f>
        <v>Basic Customer</v>
      </c>
      <c r="G988" s="13"/>
      <c r="H988" s="13"/>
      <c r="I988" s="13"/>
      <c r="J988" s="13"/>
      <c r="K988" s="13"/>
      <c r="L988" s="13"/>
      <c r="M988" s="13"/>
      <c r="N988" s="13"/>
      <c r="O988" s="13"/>
      <c r="P988" s="13"/>
      <c r="Q988" s="13"/>
      <c r="R988" s="13"/>
      <c r="S988" s="13"/>
      <c r="T988" s="13"/>
      <c r="U988" s="13"/>
      <c r="V988" s="13"/>
      <c r="W988" s="13"/>
      <c r="X988" s="13"/>
      <c r="Y988" s="13"/>
      <c r="Z988" s="13"/>
    </row>
    <row r="989">
      <c r="A989" s="13" t="str">
        <f>IFERROR(__xludf.DUMMYFUNCTION("""COMPUTED_VALUE"""),"ORDER1013")</f>
        <v>ORDER1013</v>
      </c>
      <c r="B989" s="13" t="str">
        <f>VLOOKUP(A989,WN!$A$2:$C$2001,3,false)</f>
        <v>CUST4164</v>
      </c>
      <c r="C989" s="14">
        <f>VLOOKUP(A989,WN!$A$2:$F$2001,2,false)</f>
        <v>45385</v>
      </c>
      <c r="D989" s="13">
        <f>SUMIFS(WN!$F$2:$F$2001,WN!$A$2:$A$2001,A989)</f>
        <v>150</v>
      </c>
      <c r="E989" s="13">
        <f t="shared" si="1"/>
        <v>73</v>
      </c>
      <c r="F989" s="13" t="str">
        <f>VLOOKUP(B989,'Overall Analysis'!$A$3:$I$160,9,false)</f>
        <v>Basic Customer</v>
      </c>
      <c r="G989" s="13"/>
      <c r="H989" s="13"/>
      <c r="I989" s="13"/>
      <c r="J989" s="13"/>
      <c r="K989" s="13"/>
      <c r="L989" s="13"/>
      <c r="M989" s="13"/>
      <c r="N989" s="13"/>
      <c r="O989" s="13"/>
      <c r="P989" s="13"/>
      <c r="Q989" s="13"/>
      <c r="R989" s="13"/>
      <c r="S989" s="13"/>
      <c r="T989" s="13"/>
      <c r="U989" s="13"/>
      <c r="V989" s="13"/>
      <c r="W989" s="13"/>
      <c r="X989" s="13"/>
      <c r="Y989" s="13"/>
      <c r="Z989" s="13"/>
    </row>
    <row r="990">
      <c r="A990" s="13" t="str">
        <f>IFERROR(__xludf.DUMMYFUNCTION("""COMPUTED_VALUE"""),"ORDER1012")</f>
        <v>ORDER1012</v>
      </c>
      <c r="B990" s="13" t="str">
        <f>VLOOKUP(A990,WN!$A$2:$C$2001,3,false)</f>
        <v>CUST9821</v>
      </c>
      <c r="C990" s="14">
        <f>VLOOKUP(A990,WN!$A$2:$F$2001,2,false)</f>
        <v>45384</v>
      </c>
      <c r="D990" s="13">
        <f>SUMIFS(WN!$F$2:$F$2001,WN!$A$2:$A$2001,A990)</f>
        <v>90</v>
      </c>
      <c r="E990" s="13">
        <f t="shared" si="1"/>
        <v>74</v>
      </c>
      <c r="F990" s="13" t="str">
        <f>VLOOKUP(B990,'Overall Analysis'!$A$3:$I$160,9,false)</f>
        <v>Basic Customer</v>
      </c>
      <c r="G990" s="13"/>
      <c r="H990" s="13"/>
      <c r="I990" s="13"/>
      <c r="J990" s="13"/>
      <c r="K990" s="13"/>
      <c r="L990" s="13"/>
      <c r="M990" s="13"/>
      <c r="N990" s="13"/>
      <c r="O990" s="13"/>
      <c r="P990" s="13"/>
      <c r="Q990" s="13"/>
      <c r="R990" s="13"/>
      <c r="S990" s="13"/>
      <c r="T990" s="13"/>
      <c r="U990" s="13"/>
      <c r="V990" s="13"/>
      <c r="W990" s="13"/>
      <c r="X990" s="13"/>
      <c r="Y990" s="13"/>
      <c r="Z990" s="13"/>
    </row>
    <row r="991">
      <c r="A991" s="13" t="str">
        <f>IFERROR(__xludf.DUMMYFUNCTION("""COMPUTED_VALUE"""),"ORDER1011")</f>
        <v>ORDER1011</v>
      </c>
      <c r="B991" s="13" t="str">
        <f>VLOOKUP(A991,WN!$A$2:$C$2001,3,false)</f>
        <v>CUST8135</v>
      </c>
      <c r="C991" s="14">
        <f>VLOOKUP(A991,WN!$A$2:$F$2001,2,false)</f>
        <v>45384</v>
      </c>
      <c r="D991" s="13">
        <f>SUMIFS(WN!$F$2:$F$2001,WN!$A$2:$A$2001,A991)</f>
        <v>140</v>
      </c>
      <c r="E991" s="13">
        <f t="shared" si="1"/>
        <v>74</v>
      </c>
      <c r="F991" s="13" t="str">
        <f>VLOOKUP(B991,'Overall Analysis'!$A$3:$I$160,9,false)</f>
        <v>Basic Customer</v>
      </c>
      <c r="G991" s="13"/>
      <c r="H991" s="13"/>
      <c r="I991" s="13"/>
      <c r="J991" s="13"/>
      <c r="K991" s="13"/>
      <c r="L991" s="13"/>
      <c r="M991" s="13"/>
      <c r="N991" s="13"/>
      <c r="O991" s="13"/>
      <c r="P991" s="13"/>
      <c r="Q991" s="13"/>
      <c r="R991" s="13"/>
      <c r="S991" s="13"/>
      <c r="T991" s="13"/>
      <c r="U991" s="13"/>
      <c r="V991" s="13"/>
      <c r="W991" s="13"/>
      <c r="X991" s="13"/>
      <c r="Y991" s="13"/>
      <c r="Z991" s="13"/>
    </row>
    <row r="992">
      <c r="A992" s="13" t="str">
        <f>IFERROR(__xludf.DUMMYFUNCTION("""COMPUTED_VALUE"""),"ORDER1010")</f>
        <v>ORDER1010</v>
      </c>
      <c r="B992" s="13" t="str">
        <f>VLOOKUP(A992,WN!$A$2:$C$2001,3,false)</f>
        <v>CUST3846</v>
      </c>
      <c r="C992" s="14">
        <f>VLOOKUP(A992,WN!$A$2:$F$2001,2,false)</f>
        <v>45384</v>
      </c>
      <c r="D992" s="13">
        <f>SUMIFS(WN!$F$2:$F$2001,WN!$A$2:$A$2001,A992)</f>
        <v>100</v>
      </c>
      <c r="E992" s="13">
        <f t="shared" si="1"/>
        <v>74</v>
      </c>
      <c r="F992" s="13" t="str">
        <f>VLOOKUP(B992,'Overall Analysis'!$A$3:$I$160,9,false)</f>
        <v>Basic Customer</v>
      </c>
      <c r="G992" s="13"/>
      <c r="H992" s="13"/>
      <c r="I992" s="13"/>
      <c r="J992" s="13"/>
      <c r="K992" s="13"/>
      <c r="L992" s="13"/>
      <c r="M992" s="13"/>
      <c r="N992" s="13"/>
      <c r="O992" s="13"/>
      <c r="P992" s="13"/>
      <c r="Q992" s="13"/>
      <c r="R992" s="13"/>
      <c r="S992" s="13"/>
      <c r="T992" s="13"/>
      <c r="U992" s="13"/>
      <c r="V992" s="13"/>
      <c r="W992" s="13"/>
      <c r="X992" s="13"/>
      <c r="Y992" s="13"/>
      <c r="Z992" s="13"/>
    </row>
    <row r="993">
      <c r="A993" s="13" t="str">
        <f>IFERROR(__xludf.DUMMYFUNCTION("""COMPUTED_VALUE"""),"ORDER1009")</f>
        <v>ORDER1009</v>
      </c>
      <c r="B993" s="13" t="str">
        <f>VLOOKUP(A993,WN!$A$2:$C$2001,3,false)</f>
        <v>CUST4729</v>
      </c>
      <c r="C993" s="14">
        <f>VLOOKUP(A993,WN!$A$2:$F$2001,2,false)</f>
        <v>45384</v>
      </c>
      <c r="D993" s="13">
        <f>SUMIFS(WN!$F$2:$F$2001,WN!$A$2:$A$2001,A993)</f>
        <v>110</v>
      </c>
      <c r="E993" s="13">
        <f t="shared" si="1"/>
        <v>74</v>
      </c>
      <c r="F993" s="13" t="str">
        <f>VLOOKUP(B993,'Overall Analysis'!$A$3:$I$160,9,false)</f>
        <v>Basic Customer</v>
      </c>
      <c r="G993" s="13"/>
      <c r="H993" s="13"/>
      <c r="I993" s="13"/>
      <c r="J993" s="13"/>
      <c r="K993" s="13"/>
      <c r="L993" s="13"/>
      <c r="M993" s="13"/>
      <c r="N993" s="13"/>
      <c r="O993" s="13"/>
      <c r="P993" s="13"/>
      <c r="Q993" s="13"/>
      <c r="R993" s="13"/>
      <c r="S993" s="13"/>
      <c r="T993" s="13"/>
      <c r="U993" s="13"/>
      <c r="V993" s="13"/>
      <c r="W993" s="13"/>
      <c r="X993" s="13"/>
      <c r="Y993" s="13"/>
      <c r="Z993" s="13"/>
    </row>
    <row r="994">
      <c r="A994" s="13" t="str">
        <f>IFERROR(__xludf.DUMMYFUNCTION("""COMPUTED_VALUE"""),"ORDER1008")</f>
        <v>ORDER1008</v>
      </c>
      <c r="B994" s="13" t="str">
        <f>VLOOKUP(A994,WN!$A$2:$C$2001,3,false)</f>
        <v>CUST8381</v>
      </c>
      <c r="C994" s="14">
        <f>VLOOKUP(A994,WN!$A$2:$F$2001,2,false)</f>
        <v>45384</v>
      </c>
      <c r="D994" s="13">
        <f>SUMIFS(WN!$F$2:$F$2001,WN!$A$2:$A$2001,A994)</f>
        <v>200</v>
      </c>
      <c r="E994" s="13">
        <f t="shared" si="1"/>
        <v>74</v>
      </c>
      <c r="F994" s="13" t="str">
        <f>VLOOKUP(B994,'Overall Analysis'!$A$3:$I$160,9,false)</f>
        <v>Basic Customer</v>
      </c>
      <c r="G994" s="13"/>
      <c r="H994" s="13"/>
      <c r="I994" s="13"/>
      <c r="J994" s="13"/>
      <c r="K994" s="13"/>
      <c r="L994" s="13"/>
      <c r="M994" s="13"/>
      <c r="N994" s="13"/>
      <c r="O994" s="13"/>
      <c r="P994" s="13"/>
      <c r="Q994" s="13"/>
      <c r="R994" s="13"/>
      <c r="S994" s="13"/>
      <c r="T994" s="13"/>
      <c r="U994" s="13"/>
      <c r="V994" s="13"/>
      <c r="W994" s="13"/>
      <c r="X994" s="13"/>
      <c r="Y994" s="13"/>
      <c r="Z994" s="13"/>
    </row>
    <row r="995">
      <c r="A995" s="13" t="str">
        <f>IFERROR(__xludf.DUMMYFUNCTION("""COMPUTED_VALUE"""),"ORDER1007")</f>
        <v>ORDER1007</v>
      </c>
      <c r="B995" s="13" t="str">
        <f>VLOOKUP(A995,WN!$A$2:$C$2001,3,false)</f>
        <v>CUST5905</v>
      </c>
      <c r="C995" s="14">
        <f>VLOOKUP(A995,WN!$A$2:$F$2001,2,false)</f>
        <v>45384</v>
      </c>
      <c r="D995" s="13">
        <f>SUMIFS(WN!$F$2:$F$2001,WN!$A$2:$A$2001,A995)</f>
        <v>40</v>
      </c>
      <c r="E995" s="13">
        <f t="shared" si="1"/>
        <v>74</v>
      </c>
      <c r="F995" s="13" t="str">
        <f>VLOOKUP(B995,'Overall Analysis'!$A$3:$I$160,9,false)</f>
        <v>Basic Customer</v>
      </c>
      <c r="G995" s="13"/>
      <c r="H995" s="13"/>
      <c r="I995" s="13"/>
      <c r="J995" s="13"/>
      <c r="K995" s="13"/>
      <c r="L995" s="13"/>
      <c r="M995" s="13"/>
      <c r="N995" s="13"/>
      <c r="O995" s="13"/>
      <c r="P995" s="13"/>
      <c r="Q995" s="13"/>
      <c r="R995" s="13"/>
      <c r="S995" s="13"/>
      <c r="T995" s="13"/>
      <c r="U995" s="13"/>
      <c r="V995" s="13"/>
      <c r="W995" s="13"/>
      <c r="X995" s="13"/>
      <c r="Y995" s="13"/>
      <c r="Z995" s="13"/>
    </row>
    <row r="996">
      <c r="A996" s="13" t="str">
        <f>IFERROR(__xludf.DUMMYFUNCTION("""COMPUTED_VALUE"""),"ORDER1006")</f>
        <v>ORDER1006</v>
      </c>
      <c r="B996" s="13" t="str">
        <f>VLOOKUP(A996,WN!$A$2:$C$2001,3,false)</f>
        <v>CUST4291</v>
      </c>
      <c r="C996" s="14">
        <f>VLOOKUP(A996,WN!$A$2:$F$2001,2,false)</f>
        <v>45384</v>
      </c>
      <c r="D996" s="13">
        <f>SUMIFS(WN!$F$2:$F$2001,WN!$A$2:$A$2001,A996)</f>
        <v>65</v>
      </c>
      <c r="E996" s="13">
        <f t="shared" si="1"/>
        <v>74</v>
      </c>
      <c r="F996" s="13" t="str">
        <f>VLOOKUP(B996,'Overall Analysis'!$A$3:$I$160,9,false)</f>
        <v>Basic Customer</v>
      </c>
      <c r="G996" s="13"/>
      <c r="H996" s="13"/>
      <c r="I996" s="13"/>
      <c r="J996" s="13"/>
      <c r="K996" s="13"/>
      <c r="L996" s="13"/>
      <c r="M996" s="13"/>
      <c r="N996" s="13"/>
      <c r="O996" s="13"/>
      <c r="P996" s="13"/>
      <c r="Q996" s="13"/>
      <c r="R996" s="13"/>
      <c r="S996" s="13"/>
      <c r="T996" s="13"/>
      <c r="U996" s="13"/>
      <c r="V996" s="13"/>
      <c r="W996" s="13"/>
      <c r="X996" s="13"/>
      <c r="Y996" s="13"/>
      <c r="Z996" s="13"/>
    </row>
    <row r="997">
      <c r="A997" s="13" t="str">
        <f>IFERROR(__xludf.DUMMYFUNCTION("""COMPUTED_VALUE"""),"ORDER1005")</f>
        <v>ORDER1005</v>
      </c>
      <c r="B997" s="13" t="str">
        <f>VLOOKUP(A997,WN!$A$2:$C$2001,3,false)</f>
        <v>CUST8311</v>
      </c>
      <c r="C997" s="14">
        <f>VLOOKUP(A997,WN!$A$2:$F$2001,2,false)</f>
        <v>45383</v>
      </c>
      <c r="D997" s="13">
        <f>SUMIFS(WN!$F$2:$F$2001,WN!$A$2:$A$2001,A997)</f>
        <v>245</v>
      </c>
      <c r="E997" s="13">
        <f t="shared" si="1"/>
        <v>75</v>
      </c>
      <c r="F997" s="13" t="str">
        <f>VLOOKUP(B997,'Overall Analysis'!$A$3:$I$160,9,false)</f>
        <v>Basic Customer</v>
      </c>
      <c r="G997" s="13"/>
      <c r="H997" s="13"/>
      <c r="I997" s="13"/>
      <c r="J997" s="13"/>
      <c r="K997" s="13"/>
      <c r="L997" s="13"/>
      <c r="M997" s="13"/>
      <c r="N997" s="13"/>
      <c r="O997" s="13"/>
      <c r="P997" s="13"/>
      <c r="Q997" s="13"/>
      <c r="R997" s="13"/>
      <c r="S997" s="13"/>
      <c r="T997" s="13"/>
      <c r="U997" s="13"/>
      <c r="V997" s="13"/>
      <c r="W997" s="13"/>
      <c r="X997" s="13"/>
      <c r="Y997" s="13"/>
      <c r="Z997" s="13"/>
    </row>
    <row r="998">
      <c r="A998" s="13" t="str">
        <f>IFERROR(__xludf.DUMMYFUNCTION("""COMPUTED_VALUE"""),"ORDER1004")</f>
        <v>ORDER1004</v>
      </c>
      <c r="B998" s="13" t="str">
        <f>VLOOKUP(A998,WN!$A$2:$C$2001,3,false)</f>
        <v>CUST7322</v>
      </c>
      <c r="C998" s="14">
        <f>VLOOKUP(A998,WN!$A$2:$F$2001,2,false)</f>
        <v>45383</v>
      </c>
      <c r="D998" s="13">
        <f>SUMIFS(WN!$F$2:$F$2001,WN!$A$2:$A$2001,A998)</f>
        <v>97.5</v>
      </c>
      <c r="E998" s="13">
        <f t="shared" si="1"/>
        <v>75</v>
      </c>
      <c r="F998" s="13" t="str">
        <f>VLOOKUP(B998,'Overall Analysis'!$A$3:$I$160,9,false)</f>
        <v>Basic Customer</v>
      </c>
      <c r="G998" s="13"/>
      <c r="H998" s="13"/>
      <c r="I998" s="13"/>
      <c r="J998" s="13"/>
      <c r="K998" s="13"/>
      <c r="L998" s="13"/>
      <c r="M998" s="13"/>
      <c r="N998" s="13"/>
      <c r="O998" s="13"/>
      <c r="P998" s="13"/>
      <c r="Q998" s="13"/>
      <c r="R998" s="13"/>
      <c r="S998" s="13"/>
      <c r="T998" s="13"/>
      <c r="U998" s="13"/>
      <c r="V998" s="13"/>
      <c r="W998" s="13"/>
      <c r="X998" s="13"/>
      <c r="Y998" s="13"/>
      <c r="Z998" s="13"/>
    </row>
    <row r="999">
      <c r="A999" s="13" t="str">
        <f>IFERROR(__xludf.DUMMYFUNCTION("""COMPUTED_VALUE"""),"ORDER1003")</f>
        <v>ORDER1003</v>
      </c>
      <c r="B999" s="13" t="str">
        <f>VLOOKUP(A999,WN!$A$2:$C$2001,3,false)</f>
        <v>CUST4614</v>
      </c>
      <c r="C999" s="14">
        <f>VLOOKUP(A999,WN!$A$2:$F$2001,2,false)</f>
        <v>45383</v>
      </c>
      <c r="D999" s="13">
        <f>SUMIFS(WN!$F$2:$F$2001,WN!$A$2:$A$2001,A999)</f>
        <v>105</v>
      </c>
      <c r="E999" s="13">
        <f t="shared" si="1"/>
        <v>75</v>
      </c>
      <c r="F999" s="13" t="str">
        <f>VLOOKUP(B999,'Overall Analysis'!$A$3:$I$160,9,false)</f>
        <v>Basic Customer</v>
      </c>
      <c r="G999" s="13"/>
      <c r="H999" s="13"/>
      <c r="I999" s="13"/>
      <c r="J999" s="13"/>
      <c r="K999" s="13"/>
      <c r="L999" s="13"/>
      <c r="M999" s="13"/>
      <c r="N999" s="13"/>
      <c r="O999" s="13"/>
      <c r="P999" s="13"/>
      <c r="Q999" s="13"/>
      <c r="R999" s="13"/>
      <c r="S999" s="13"/>
      <c r="T999" s="13"/>
      <c r="U999" s="13"/>
      <c r="V999" s="13"/>
      <c r="W999" s="13"/>
      <c r="X999" s="13"/>
      <c r="Y999" s="13"/>
      <c r="Z999" s="13"/>
    </row>
    <row r="1000">
      <c r="A1000" s="13" t="str">
        <f>IFERROR(__xludf.DUMMYFUNCTION("""COMPUTED_VALUE"""),"ORDER1002")</f>
        <v>ORDER1002</v>
      </c>
      <c r="B1000" s="13" t="str">
        <f>VLOOKUP(A1000,WN!$A$2:$C$2001,3,false)</f>
        <v>CUST9288</v>
      </c>
      <c r="C1000" s="14">
        <f>VLOOKUP(A1000,WN!$A$2:$F$2001,2,false)</f>
        <v>45383</v>
      </c>
      <c r="D1000" s="13">
        <f>SUMIFS(WN!$F$2:$F$2001,WN!$A$2:$A$2001,A1000)</f>
        <v>70</v>
      </c>
      <c r="E1000" s="13">
        <f t="shared" si="1"/>
        <v>75</v>
      </c>
      <c r="F1000" s="13" t="str">
        <f>VLOOKUP(B1000,'Overall Analysis'!$A$3:$I$160,9,false)</f>
        <v>Basic Customer</v>
      </c>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13" t="str">
        <f>IFERROR(__xludf.DUMMYFUNCTION("""COMPUTED_VALUE"""),"ORDER1001")</f>
        <v>ORDER1001</v>
      </c>
      <c r="B1001" s="13" t="str">
        <f>VLOOKUP(A1001,WN!$A$2:$C$2001,3,false)</f>
        <v>CUST7753</v>
      </c>
      <c r="C1001" s="14">
        <f>VLOOKUP(A1001,WN!$A$2:$F$2001,2,false)</f>
        <v>45383</v>
      </c>
      <c r="D1001" s="13">
        <f>SUMIFS(WN!$F$2:$F$2001,WN!$A$2:$A$2001,A1001)</f>
        <v>230</v>
      </c>
      <c r="E1001" s="13">
        <f t="shared" si="1"/>
        <v>75</v>
      </c>
      <c r="F1001" s="13" t="str">
        <f>VLOOKUP(B1001,'Overall Analysis'!$A$3:$I$160,9,false)</f>
        <v>Basic Customer</v>
      </c>
      <c r="G1001" s="13"/>
      <c r="H1001" s="13"/>
      <c r="I1001" s="13"/>
      <c r="J1001" s="13"/>
      <c r="K1001" s="13"/>
      <c r="L1001" s="13"/>
      <c r="M1001" s="13"/>
      <c r="N1001" s="13"/>
      <c r="O1001" s="13"/>
      <c r="P1001" s="13"/>
      <c r="Q1001" s="13"/>
      <c r="R1001" s="13"/>
      <c r="S1001" s="13"/>
      <c r="T1001" s="13"/>
      <c r="U1001" s="13"/>
      <c r="V1001" s="13"/>
      <c r="W1001" s="13"/>
      <c r="X1001" s="13"/>
      <c r="Y1001" s="13"/>
      <c r="Z1001" s="13"/>
    </row>
    <row r="1002">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c r="A1003" s="13"/>
      <c r="B1003" s="13"/>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c r="A1004" s="13"/>
      <c r="B1004" s="13"/>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row r="1005">
      <c r="A1005" s="13"/>
      <c r="B1005" s="13"/>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row>
    <row r="1006">
      <c r="A1006" s="13"/>
      <c r="B1006" s="13"/>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row>
    <row r="1007">
      <c r="A1007" s="13"/>
      <c r="B1007" s="13"/>
      <c r="C1007" s="13"/>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row>
    <row r="1008">
      <c r="A1008" s="13"/>
      <c r="B1008" s="13"/>
      <c r="C1008" s="13"/>
      <c r="D1008" s="13"/>
      <c r="E1008" s="13"/>
      <c r="F1008" s="13"/>
      <c r="G1008" s="13"/>
      <c r="H1008" s="13"/>
      <c r="I1008" s="13"/>
      <c r="J1008" s="13"/>
      <c r="K1008" s="13"/>
      <c r="L1008" s="13"/>
      <c r="M1008" s="13"/>
      <c r="N1008" s="13"/>
      <c r="O1008" s="13"/>
      <c r="P1008" s="13"/>
      <c r="Q1008" s="13"/>
      <c r="R1008" s="13"/>
      <c r="S1008" s="13"/>
      <c r="T1008" s="13"/>
      <c r="U1008" s="13"/>
      <c r="V1008" s="13"/>
      <c r="W1008" s="13"/>
      <c r="X1008" s="13"/>
      <c r="Y1008" s="13"/>
      <c r="Z1008" s="13"/>
    </row>
    <row r="1009">
      <c r="A1009" s="13"/>
      <c r="B1009" s="13"/>
      <c r="C1009" s="13"/>
      <c r="D1009" s="13"/>
      <c r="E1009" s="13"/>
      <c r="F1009" s="13"/>
      <c r="G1009" s="13"/>
      <c r="H1009" s="13"/>
      <c r="I1009" s="13"/>
      <c r="J1009" s="13"/>
      <c r="K1009" s="13"/>
      <c r="L1009" s="13"/>
      <c r="M1009" s="13"/>
      <c r="N1009" s="13"/>
      <c r="O1009" s="13"/>
      <c r="P1009" s="13"/>
      <c r="Q1009" s="13"/>
      <c r="R1009" s="13"/>
      <c r="S1009" s="13"/>
      <c r="T1009" s="13"/>
      <c r="U1009" s="13"/>
      <c r="V1009" s="13"/>
      <c r="W1009" s="13"/>
      <c r="X1009" s="13"/>
      <c r="Y1009" s="13"/>
      <c r="Z1009" s="13"/>
    </row>
    <row r="1010">
      <c r="A1010" s="13"/>
      <c r="B1010" s="13"/>
      <c r="C1010" s="13"/>
      <c r="D1010" s="13"/>
      <c r="E1010" s="13"/>
      <c r="F1010" s="13"/>
      <c r="G1010" s="13"/>
      <c r="H1010" s="13"/>
      <c r="I1010" s="13"/>
      <c r="J1010" s="13"/>
      <c r="K1010" s="13"/>
      <c r="L1010" s="13"/>
      <c r="M1010" s="13"/>
      <c r="N1010" s="13"/>
      <c r="O1010" s="13"/>
      <c r="P1010" s="13"/>
      <c r="Q1010" s="13"/>
      <c r="R1010" s="13"/>
      <c r="S1010" s="13"/>
      <c r="T1010" s="13"/>
      <c r="U1010" s="13"/>
      <c r="V1010" s="13"/>
      <c r="W1010" s="13"/>
      <c r="X1010" s="13"/>
      <c r="Y1010" s="13"/>
      <c r="Z1010" s="13"/>
    </row>
    <row r="1011">
      <c r="A1011" s="13"/>
      <c r="B1011" s="13"/>
      <c r="C1011" s="13"/>
      <c r="D1011" s="13"/>
      <c r="E1011" s="13"/>
      <c r="F1011" s="13"/>
      <c r="G1011" s="13"/>
      <c r="H1011" s="13"/>
      <c r="I1011" s="13"/>
      <c r="J1011" s="13"/>
      <c r="K1011" s="13"/>
      <c r="L1011" s="13"/>
      <c r="M1011" s="13"/>
      <c r="N1011" s="13"/>
      <c r="O1011" s="13"/>
      <c r="P1011" s="13"/>
      <c r="Q1011" s="13"/>
      <c r="R1011" s="13"/>
      <c r="S1011" s="13"/>
      <c r="T1011" s="13"/>
      <c r="U1011" s="13"/>
      <c r="V1011" s="13"/>
      <c r="W1011" s="13"/>
      <c r="X1011" s="13"/>
      <c r="Y1011" s="13"/>
      <c r="Z1011" s="13"/>
    </row>
    <row r="1012">
      <c r="A1012" s="13"/>
      <c r="B1012" s="13"/>
      <c r="C1012" s="13"/>
      <c r="D1012" s="13"/>
      <c r="E1012" s="13"/>
      <c r="F1012" s="13"/>
      <c r="G1012" s="13"/>
      <c r="H1012" s="13"/>
      <c r="I1012" s="13"/>
      <c r="J1012" s="13"/>
      <c r="K1012" s="13"/>
      <c r="L1012" s="13"/>
      <c r="M1012" s="13"/>
      <c r="N1012" s="13"/>
      <c r="O1012" s="13"/>
      <c r="P1012" s="13"/>
      <c r="Q1012" s="13"/>
      <c r="R1012" s="13"/>
      <c r="S1012" s="13"/>
      <c r="T1012" s="13"/>
      <c r="U1012" s="13"/>
      <c r="V1012" s="13"/>
      <c r="W1012" s="13"/>
      <c r="X1012" s="13"/>
      <c r="Y1012" s="13"/>
      <c r="Z1012" s="13"/>
    </row>
    <row r="1013">
      <c r="A1013" s="13"/>
      <c r="B1013" s="13"/>
      <c r="C1013" s="13"/>
      <c r="D1013" s="13"/>
      <c r="E1013" s="13"/>
      <c r="F1013" s="13"/>
      <c r="G1013" s="13"/>
      <c r="H1013" s="13"/>
      <c r="I1013" s="13"/>
      <c r="J1013" s="13"/>
      <c r="K1013" s="13"/>
      <c r="L1013" s="13"/>
      <c r="M1013" s="13"/>
      <c r="N1013" s="13"/>
      <c r="O1013" s="13"/>
      <c r="P1013" s="13"/>
      <c r="Q1013" s="13"/>
      <c r="R1013" s="13"/>
      <c r="S1013" s="13"/>
      <c r="T1013" s="13"/>
      <c r="U1013" s="13"/>
      <c r="V1013" s="13"/>
      <c r="W1013" s="13"/>
      <c r="X1013" s="13"/>
      <c r="Y1013" s="13"/>
      <c r="Z1013" s="13"/>
    </row>
    <row r="1014">
      <c r="A1014" s="13"/>
      <c r="B1014" s="13"/>
      <c r="C1014" s="13"/>
      <c r="D1014" s="13"/>
      <c r="E1014" s="13"/>
      <c r="F1014" s="13"/>
      <c r="G1014" s="13"/>
      <c r="H1014" s="13"/>
      <c r="I1014" s="13"/>
      <c r="J1014" s="13"/>
      <c r="K1014" s="13"/>
      <c r="L1014" s="13"/>
      <c r="M1014" s="13"/>
      <c r="N1014" s="13"/>
      <c r="O1014" s="13"/>
      <c r="P1014" s="13"/>
      <c r="Q1014" s="13"/>
      <c r="R1014" s="13"/>
      <c r="S1014" s="13"/>
      <c r="T1014" s="13"/>
      <c r="U1014" s="13"/>
      <c r="V1014" s="13"/>
      <c r="W1014" s="13"/>
      <c r="X1014" s="13"/>
      <c r="Y1014" s="13"/>
      <c r="Z1014" s="13"/>
    </row>
    <row r="1015">
      <c r="A1015" s="13"/>
      <c r="B1015" s="13"/>
      <c r="C1015" s="13"/>
      <c r="D1015" s="13"/>
      <c r="E1015" s="13"/>
      <c r="F1015" s="13"/>
      <c r="G1015" s="13"/>
      <c r="H1015" s="13"/>
      <c r="I1015" s="13"/>
      <c r="J1015" s="13"/>
      <c r="K1015" s="13"/>
      <c r="L1015" s="13"/>
      <c r="M1015" s="13"/>
      <c r="N1015" s="13"/>
      <c r="O1015" s="13"/>
      <c r="P1015" s="13"/>
      <c r="Q1015" s="13"/>
      <c r="R1015" s="13"/>
      <c r="S1015" s="13"/>
      <c r="T1015" s="13"/>
      <c r="U1015" s="13"/>
      <c r="V1015" s="13"/>
      <c r="W1015" s="13"/>
      <c r="X1015" s="13"/>
      <c r="Y1015" s="13"/>
      <c r="Z1015" s="13"/>
    </row>
    <row r="1016">
      <c r="A1016" s="13"/>
      <c r="B1016" s="13"/>
      <c r="C1016" s="13"/>
      <c r="D1016" s="13"/>
      <c r="E1016" s="13"/>
      <c r="F1016" s="13"/>
      <c r="G1016" s="13"/>
      <c r="H1016" s="13"/>
      <c r="I1016" s="13"/>
      <c r="J1016" s="13"/>
      <c r="K1016" s="13"/>
      <c r="L1016" s="13"/>
      <c r="M1016" s="13"/>
      <c r="N1016" s="13"/>
      <c r="O1016" s="13"/>
      <c r="P1016" s="13"/>
      <c r="Q1016" s="13"/>
      <c r="R1016" s="13"/>
      <c r="S1016" s="13"/>
      <c r="T1016" s="13"/>
      <c r="U1016" s="13"/>
      <c r="V1016" s="13"/>
      <c r="W1016" s="13"/>
      <c r="X1016" s="13"/>
      <c r="Y1016" s="13"/>
      <c r="Z1016" s="13"/>
    </row>
    <row r="1017">
      <c r="A1017" s="13"/>
      <c r="B1017" s="13"/>
      <c r="C1017" s="13"/>
      <c r="D1017" s="13"/>
      <c r="E1017" s="13"/>
      <c r="F1017" s="13"/>
      <c r="G1017" s="13"/>
      <c r="H1017" s="13"/>
      <c r="I1017" s="13"/>
      <c r="J1017" s="13"/>
      <c r="K1017" s="13"/>
      <c r="L1017" s="13"/>
      <c r="M1017" s="13"/>
      <c r="N1017" s="13"/>
      <c r="O1017" s="13"/>
      <c r="P1017" s="13"/>
      <c r="Q1017" s="13"/>
      <c r="R1017" s="13"/>
      <c r="S1017" s="13"/>
      <c r="T1017" s="13"/>
      <c r="U1017" s="13"/>
      <c r="V1017" s="13"/>
      <c r="W1017" s="13"/>
      <c r="X1017" s="13"/>
      <c r="Y1017" s="13"/>
      <c r="Z1017" s="13"/>
    </row>
    <row r="1018">
      <c r="A1018" s="13"/>
      <c r="B1018" s="13"/>
      <c r="C1018" s="13"/>
      <c r="D1018" s="13"/>
      <c r="E1018" s="13"/>
      <c r="F1018" s="13"/>
      <c r="G1018" s="13"/>
      <c r="H1018" s="13"/>
      <c r="I1018" s="13"/>
      <c r="J1018" s="13"/>
      <c r="K1018" s="13"/>
      <c r="L1018" s="13"/>
      <c r="M1018" s="13"/>
      <c r="N1018" s="13"/>
      <c r="O1018" s="13"/>
      <c r="P1018" s="13"/>
      <c r="Q1018" s="13"/>
      <c r="R1018" s="13"/>
      <c r="S1018" s="13"/>
      <c r="T1018" s="13"/>
      <c r="U1018" s="13"/>
      <c r="V1018" s="13"/>
      <c r="W1018" s="13"/>
      <c r="X1018" s="13"/>
      <c r="Y1018" s="13"/>
      <c r="Z1018" s="13"/>
    </row>
    <row r="1019">
      <c r="A1019" s="13"/>
      <c r="B1019" s="13"/>
      <c r="C1019" s="13"/>
      <c r="D1019" s="13"/>
      <c r="E1019" s="13"/>
      <c r="F1019" s="13"/>
      <c r="G1019" s="13"/>
      <c r="H1019" s="13"/>
      <c r="I1019" s="13"/>
      <c r="J1019" s="13"/>
      <c r="K1019" s="13"/>
      <c r="L1019" s="13"/>
      <c r="M1019" s="13"/>
      <c r="N1019" s="13"/>
      <c r="O1019" s="13"/>
      <c r="P1019" s="13"/>
      <c r="Q1019" s="13"/>
      <c r="R1019" s="13"/>
      <c r="S1019" s="13"/>
      <c r="T1019" s="13"/>
      <c r="U1019" s="13"/>
      <c r="V1019" s="13"/>
      <c r="W1019" s="13"/>
      <c r="X1019" s="13"/>
      <c r="Y1019" s="13"/>
      <c r="Z1019" s="13"/>
    </row>
    <row r="1020">
      <c r="A1020" s="13"/>
      <c r="B1020" s="13"/>
      <c r="C1020" s="13"/>
      <c r="D1020" s="13"/>
      <c r="E1020" s="13"/>
      <c r="F1020" s="13"/>
      <c r="G1020" s="13"/>
      <c r="H1020" s="13"/>
      <c r="I1020" s="13"/>
      <c r="J1020" s="13"/>
      <c r="K1020" s="13"/>
      <c r="L1020" s="13"/>
      <c r="M1020" s="13"/>
      <c r="N1020" s="13"/>
      <c r="O1020" s="13"/>
      <c r="P1020" s="13"/>
      <c r="Q1020" s="13"/>
      <c r="R1020" s="13"/>
      <c r="S1020" s="13"/>
      <c r="T1020" s="13"/>
      <c r="U1020" s="13"/>
      <c r="V1020" s="13"/>
      <c r="W1020" s="13"/>
      <c r="X1020" s="13"/>
      <c r="Y1020" s="13"/>
      <c r="Z1020" s="13"/>
    </row>
    <row r="1021">
      <c r="A1021" s="13"/>
      <c r="B1021" s="13"/>
      <c r="C1021" s="13"/>
      <c r="D1021" s="13"/>
      <c r="E1021" s="13"/>
      <c r="F1021" s="13"/>
      <c r="G1021" s="13"/>
      <c r="H1021" s="13"/>
      <c r="I1021" s="13"/>
      <c r="J1021" s="13"/>
      <c r="K1021" s="13"/>
      <c r="L1021" s="13"/>
      <c r="M1021" s="13"/>
      <c r="N1021" s="13"/>
      <c r="O1021" s="13"/>
      <c r="P1021" s="13"/>
      <c r="Q1021" s="13"/>
      <c r="R1021" s="13"/>
      <c r="S1021" s="13"/>
      <c r="T1021" s="13"/>
      <c r="U1021" s="13"/>
      <c r="V1021" s="13"/>
      <c r="W1021" s="13"/>
      <c r="X1021" s="13"/>
      <c r="Y1021" s="13"/>
      <c r="Z1021" s="13"/>
    </row>
    <row r="1022">
      <c r="A1022" s="13"/>
      <c r="B1022" s="13"/>
      <c r="C1022" s="13"/>
      <c r="D1022" s="13"/>
      <c r="E1022" s="13"/>
      <c r="F1022" s="13"/>
      <c r="G1022" s="13"/>
      <c r="H1022" s="13"/>
      <c r="I1022" s="13"/>
      <c r="J1022" s="13"/>
      <c r="K1022" s="13"/>
      <c r="L1022" s="13"/>
      <c r="M1022" s="13"/>
      <c r="N1022" s="13"/>
      <c r="O1022" s="13"/>
      <c r="P1022" s="13"/>
      <c r="Q1022" s="13"/>
      <c r="R1022" s="13"/>
      <c r="S1022" s="13"/>
      <c r="T1022" s="13"/>
      <c r="U1022" s="13"/>
      <c r="V1022" s="13"/>
      <c r="W1022" s="13"/>
      <c r="X1022" s="13"/>
      <c r="Y1022" s="13"/>
      <c r="Z1022" s="13"/>
    </row>
    <row r="1023">
      <c r="A1023" s="13"/>
      <c r="B1023" s="13"/>
      <c r="C1023" s="13"/>
      <c r="D1023" s="13"/>
      <c r="E1023" s="13"/>
      <c r="F1023" s="13"/>
      <c r="G1023" s="13"/>
      <c r="H1023" s="13"/>
      <c r="I1023" s="13"/>
      <c r="J1023" s="13"/>
      <c r="K1023" s="13"/>
      <c r="L1023" s="13"/>
      <c r="M1023" s="13"/>
      <c r="N1023" s="13"/>
      <c r="O1023" s="13"/>
      <c r="P1023" s="13"/>
      <c r="Q1023" s="13"/>
      <c r="R1023" s="13"/>
      <c r="S1023" s="13"/>
      <c r="T1023" s="13"/>
      <c r="U1023" s="13"/>
      <c r="V1023" s="13"/>
      <c r="W1023" s="13"/>
      <c r="X1023" s="13"/>
      <c r="Y1023" s="13"/>
      <c r="Z1023" s="13"/>
    </row>
    <row r="1024">
      <c r="A1024" s="13"/>
      <c r="B1024" s="13"/>
      <c r="C1024" s="13"/>
      <c r="D1024" s="13"/>
      <c r="E1024" s="13"/>
      <c r="F1024" s="13"/>
      <c r="G1024" s="13"/>
      <c r="H1024" s="13"/>
      <c r="I1024" s="13"/>
      <c r="J1024" s="13"/>
      <c r="K1024" s="13"/>
      <c r="L1024" s="13"/>
      <c r="M1024" s="13"/>
      <c r="N1024" s="13"/>
      <c r="O1024" s="13"/>
      <c r="P1024" s="13"/>
      <c r="Q1024" s="13"/>
      <c r="R1024" s="13"/>
      <c r="S1024" s="13"/>
      <c r="T1024" s="13"/>
      <c r="U1024" s="13"/>
      <c r="V1024" s="13"/>
      <c r="W1024" s="13"/>
      <c r="X1024" s="13"/>
      <c r="Y1024" s="13"/>
      <c r="Z1024" s="13"/>
    </row>
    <row r="1025">
      <c r="A1025" s="13"/>
      <c r="B1025" s="13"/>
      <c r="C1025" s="13"/>
      <c r="D1025" s="13"/>
      <c r="E1025" s="13"/>
      <c r="F1025" s="13"/>
      <c r="G1025" s="13"/>
      <c r="H1025" s="13"/>
      <c r="I1025" s="13"/>
      <c r="J1025" s="13"/>
      <c r="K1025" s="13"/>
      <c r="L1025" s="13"/>
      <c r="M1025" s="13"/>
      <c r="N1025" s="13"/>
      <c r="O1025" s="13"/>
      <c r="P1025" s="13"/>
      <c r="Q1025" s="13"/>
      <c r="R1025" s="13"/>
      <c r="S1025" s="13"/>
      <c r="T1025" s="13"/>
      <c r="U1025" s="13"/>
      <c r="V1025" s="13"/>
      <c r="W1025" s="13"/>
      <c r="X1025" s="13"/>
      <c r="Y1025" s="13"/>
      <c r="Z1025" s="13"/>
    </row>
    <row r="1026">
      <c r="A1026" s="13"/>
      <c r="B1026" s="13"/>
      <c r="C1026" s="13"/>
      <c r="D1026" s="13"/>
      <c r="E1026" s="13"/>
      <c r="F1026" s="13"/>
      <c r="G1026" s="13"/>
      <c r="H1026" s="13"/>
      <c r="I1026" s="13"/>
      <c r="J1026" s="13"/>
      <c r="K1026" s="13"/>
      <c r="L1026" s="13"/>
      <c r="M1026" s="13"/>
      <c r="N1026" s="13"/>
      <c r="O1026" s="13"/>
      <c r="P1026" s="13"/>
      <c r="Q1026" s="13"/>
      <c r="R1026" s="13"/>
      <c r="S1026" s="13"/>
      <c r="T1026" s="13"/>
      <c r="U1026" s="13"/>
      <c r="V1026" s="13"/>
      <c r="W1026" s="13"/>
      <c r="X1026" s="13"/>
      <c r="Y1026" s="13"/>
      <c r="Z1026" s="13"/>
    </row>
    <row r="1027">
      <c r="A1027" s="13"/>
      <c r="B1027" s="13"/>
      <c r="C1027" s="13"/>
      <c r="D1027" s="13"/>
      <c r="E1027" s="13"/>
      <c r="F1027" s="13"/>
      <c r="G1027" s="13"/>
      <c r="H1027" s="13"/>
      <c r="I1027" s="13"/>
      <c r="J1027" s="13"/>
      <c r="K1027" s="13"/>
      <c r="L1027" s="13"/>
      <c r="M1027" s="13"/>
      <c r="N1027" s="13"/>
      <c r="O1027" s="13"/>
      <c r="P1027" s="13"/>
      <c r="Q1027" s="13"/>
      <c r="R1027" s="13"/>
      <c r="S1027" s="13"/>
      <c r="T1027" s="13"/>
      <c r="U1027" s="13"/>
      <c r="V1027" s="13"/>
      <c r="W1027" s="13"/>
      <c r="X1027" s="13"/>
      <c r="Y1027" s="13"/>
      <c r="Z1027" s="13"/>
    </row>
    <row r="1028">
      <c r="A1028" s="13"/>
      <c r="B1028" s="13"/>
      <c r="C1028" s="13"/>
      <c r="D1028" s="13"/>
      <c r="E1028" s="13"/>
      <c r="F1028" s="13"/>
      <c r="G1028" s="13"/>
      <c r="H1028" s="13"/>
      <c r="I1028" s="13"/>
      <c r="J1028" s="13"/>
      <c r="K1028" s="13"/>
      <c r="L1028" s="13"/>
      <c r="M1028" s="13"/>
      <c r="N1028" s="13"/>
      <c r="O1028" s="13"/>
      <c r="P1028" s="13"/>
      <c r="Q1028" s="13"/>
      <c r="R1028" s="13"/>
      <c r="S1028" s="13"/>
      <c r="T1028" s="13"/>
      <c r="U1028" s="13"/>
      <c r="V1028" s="13"/>
      <c r="W1028" s="13"/>
      <c r="X1028" s="13"/>
      <c r="Y1028" s="13"/>
      <c r="Z1028" s="13"/>
    </row>
    <row r="1029">
      <c r="A1029" s="13"/>
      <c r="B1029" s="13"/>
      <c r="C1029" s="13"/>
      <c r="D1029" s="13"/>
      <c r="E1029" s="13"/>
      <c r="F1029" s="13"/>
      <c r="G1029" s="13"/>
      <c r="H1029" s="13"/>
      <c r="I1029" s="13"/>
      <c r="J1029" s="13"/>
      <c r="K1029" s="13"/>
      <c r="L1029" s="13"/>
      <c r="M1029" s="13"/>
      <c r="N1029" s="13"/>
      <c r="O1029" s="13"/>
      <c r="P1029" s="13"/>
      <c r="Q1029" s="13"/>
      <c r="R1029" s="13"/>
      <c r="S1029" s="13"/>
      <c r="T1029" s="13"/>
      <c r="U1029" s="13"/>
      <c r="V1029" s="13"/>
      <c r="W1029" s="13"/>
      <c r="X1029" s="13"/>
      <c r="Y1029" s="13"/>
      <c r="Z1029" s="13"/>
    </row>
    <row r="1030">
      <c r="A1030" s="13"/>
      <c r="B1030" s="13"/>
      <c r="C1030" s="13"/>
      <c r="D1030" s="13"/>
      <c r="E1030" s="13"/>
      <c r="F1030" s="13"/>
      <c r="G1030" s="13"/>
      <c r="H1030" s="13"/>
      <c r="I1030" s="13"/>
      <c r="J1030" s="13"/>
      <c r="K1030" s="13"/>
      <c r="L1030" s="13"/>
      <c r="M1030" s="13"/>
      <c r="N1030" s="13"/>
      <c r="O1030" s="13"/>
      <c r="P1030" s="13"/>
      <c r="Q1030" s="13"/>
      <c r="R1030" s="13"/>
      <c r="S1030" s="13"/>
      <c r="T1030" s="13"/>
      <c r="U1030" s="13"/>
      <c r="V1030" s="13"/>
      <c r="W1030" s="13"/>
      <c r="X1030" s="13"/>
      <c r="Y1030" s="13"/>
      <c r="Z1030" s="13"/>
    </row>
    <row r="1031">
      <c r="A1031" s="13"/>
      <c r="B1031" s="13"/>
      <c r="C1031" s="13"/>
      <c r="D1031" s="13"/>
      <c r="E1031" s="13"/>
      <c r="F1031" s="13"/>
      <c r="G1031" s="13"/>
      <c r="H1031" s="13"/>
      <c r="I1031" s="13"/>
      <c r="J1031" s="13"/>
      <c r="K1031" s="13"/>
      <c r="L1031" s="13"/>
      <c r="M1031" s="13"/>
      <c r="N1031" s="13"/>
      <c r="O1031" s="13"/>
      <c r="P1031" s="13"/>
      <c r="Q1031" s="13"/>
      <c r="R1031" s="13"/>
      <c r="S1031" s="13"/>
      <c r="T1031" s="13"/>
      <c r="U1031" s="13"/>
      <c r="V1031" s="13"/>
      <c r="W1031" s="13"/>
      <c r="X1031" s="13"/>
      <c r="Y1031" s="13"/>
      <c r="Z1031" s="13"/>
    </row>
    <row r="1032">
      <c r="A1032" s="13"/>
      <c r="B1032" s="13"/>
      <c r="C1032" s="13"/>
      <c r="D1032" s="13"/>
      <c r="E1032" s="13"/>
      <c r="F1032" s="13"/>
      <c r="G1032" s="13"/>
      <c r="H1032" s="13"/>
      <c r="I1032" s="13"/>
      <c r="J1032" s="13"/>
      <c r="K1032" s="13"/>
      <c r="L1032" s="13"/>
      <c r="M1032" s="13"/>
      <c r="N1032" s="13"/>
      <c r="O1032" s="13"/>
      <c r="P1032" s="13"/>
      <c r="Q1032" s="13"/>
      <c r="R1032" s="13"/>
      <c r="S1032" s="13"/>
      <c r="T1032" s="13"/>
      <c r="U1032" s="13"/>
      <c r="V1032" s="13"/>
      <c r="W1032" s="13"/>
      <c r="X1032" s="13"/>
      <c r="Y1032" s="13"/>
      <c r="Z1032" s="13"/>
    </row>
    <row r="1033">
      <c r="A1033" s="13"/>
      <c r="B1033" s="13"/>
      <c r="C1033" s="13"/>
      <c r="D1033" s="13"/>
      <c r="E1033" s="13"/>
      <c r="F1033" s="13"/>
      <c r="G1033" s="13"/>
      <c r="H1033" s="13"/>
      <c r="I1033" s="13"/>
      <c r="J1033" s="13"/>
      <c r="K1033" s="13"/>
      <c r="L1033" s="13"/>
      <c r="M1033" s="13"/>
      <c r="N1033" s="13"/>
      <c r="O1033" s="13"/>
      <c r="P1033" s="13"/>
      <c r="Q1033" s="13"/>
      <c r="R1033" s="13"/>
      <c r="S1033" s="13"/>
      <c r="T1033" s="13"/>
      <c r="U1033" s="13"/>
      <c r="V1033" s="13"/>
      <c r="W1033" s="13"/>
      <c r="X1033" s="13"/>
      <c r="Y1033" s="13"/>
      <c r="Z1033" s="13"/>
    </row>
    <row r="1034">
      <c r="A1034" s="13"/>
      <c r="B1034" s="13"/>
      <c r="C1034" s="13"/>
      <c r="D1034" s="13"/>
      <c r="E1034" s="13"/>
      <c r="F1034" s="13"/>
      <c r="G1034" s="13"/>
      <c r="H1034" s="13"/>
      <c r="I1034" s="13"/>
      <c r="J1034" s="13"/>
      <c r="K1034" s="13"/>
      <c r="L1034" s="13"/>
      <c r="M1034" s="13"/>
      <c r="N1034" s="13"/>
      <c r="O1034" s="13"/>
      <c r="P1034" s="13"/>
      <c r="Q1034" s="13"/>
      <c r="R1034" s="13"/>
      <c r="S1034" s="13"/>
      <c r="T1034" s="13"/>
      <c r="U1034" s="13"/>
      <c r="V1034" s="13"/>
      <c r="W1034" s="13"/>
      <c r="X1034" s="13"/>
      <c r="Y1034" s="13"/>
      <c r="Z1034" s="13"/>
    </row>
    <row r="1035">
      <c r="A1035" s="13"/>
      <c r="B1035" s="13"/>
      <c r="C1035" s="13"/>
      <c r="D1035" s="13"/>
      <c r="E1035" s="13"/>
      <c r="F1035" s="13"/>
      <c r="G1035" s="13"/>
      <c r="H1035" s="13"/>
      <c r="I1035" s="13"/>
      <c r="J1035" s="13"/>
      <c r="K1035" s="13"/>
      <c r="L1035" s="13"/>
      <c r="M1035" s="13"/>
      <c r="N1035" s="13"/>
      <c r="O1035" s="13"/>
      <c r="P1035" s="13"/>
      <c r="Q1035" s="13"/>
      <c r="R1035" s="13"/>
      <c r="S1035" s="13"/>
      <c r="T1035" s="13"/>
      <c r="U1035" s="13"/>
      <c r="V1035" s="13"/>
      <c r="W1035" s="13"/>
      <c r="X1035" s="13"/>
      <c r="Y1035" s="13"/>
      <c r="Z1035" s="13"/>
    </row>
    <row r="1036">
      <c r="A1036" s="13"/>
      <c r="B1036" s="13"/>
      <c r="C1036" s="13"/>
      <c r="D1036" s="13"/>
      <c r="E1036" s="13"/>
      <c r="F1036" s="13"/>
      <c r="G1036" s="13"/>
      <c r="H1036" s="13"/>
      <c r="I1036" s="13"/>
      <c r="J1036" s="13"/>
      <c r="K1036" s="13"/>
      <c r="L1036" s="13"/>
      <c r="M1036" s="13"/>
      <c r="N1036" s="13"/>
      <c r="O1036" s="13"/>
      <c r="P1036" s="13"/>
      <c r="Q1036" s="13"/>
      <c r="R1036" s="13"/>
      <c r="S1036" s="13"/>
      <c r="T1036" s="13"/>
      <c r="U1036" s="13"/>
      <c r="V1036" s="13"/>
      <c r="W1036" s="13"/>
      <c r="X1036" s="13"/>
      <c r="Y1036" s="13"/>
      <c r="Z1036" s="13"/>
    </row>
    <row r="1037">
      <c r="A1037" s="13"/>
      <c r="B1037" s="13"/>
      <c r="C1037" s="13"/>
      <c r="D1037" s="13"/>
      <c r="E1037" s="13"/>
      <c r="F1037" s="13"/>
      <c r="G1037" s="13"/>
      <c r="H1037" s="13"/>
      <c r="I1037" s="13"/>
      <c r="J1037" s="13"/>
      <c r="K1037" s="13"/>
      <c r="L1037" s="13"/>
      <c r="M1037" s="13"/>
      <c r="N1037" s="13"/>
      <c r="O1037" s="13"/>
      <c r="P1037" s="13"/>
      <c r="Q1037" s="13"/>
      <c r="R1037" s="13"/>
      <c r="S1037" s="13"/>
      <c r="T1037" s="13"/>
      <c r="U1037" s="13"/>
      <c r="V1037" s="13"/>
      <c r="W1037" s="13"/>
      <c r="X1037" s="13"/>
      <c r="Y1037" s="13"/>
      <c r="Z1037" s="13"/>
    </row>
    <row r="1038">
      <c r="A1038" s="13"/>
      <c r="B1038" s="13"/>
      <c r="C1038" s="13"/>
      <c r="D1038" s="13"/>
      <c r="E1038" s="13"/>
      <c r="F1038" s="13"/>
      <c r="G1038" s="13"/>
      <c r="H1038" s="13"/>
      <c r="I1038" s="13"/>
      <c r="J1038" s="13"/>
      <c r="K1038" s="13"/>
      <c r="L1038" s="13"/>
      <c r="M1038" s="13"/>
      <c r="N1038" s="13"/>
      <c r="O1038" s="13"/>
      <c r="P1038" s="13"/>
      <c r="Q1038" s="13"/>
      <c r="R1038" s="13"/>
      <c r="S1038" s="13"/>
      <c r="T1038" s="13"/>
      <c r="U1038" s="13"/>
      <c r="V1038" s="13"/>
      <c r="W1038" s="13"/>
      <c r="X1038" s="13"/>
      <c r="Y1038" s="13"/>
      <c r="Z1038" s="13"/>
    </row>
    <row r="1039">
      <c r="A1039" s="13"/>
      <c r="B1039" s="13"/>
      <c r="C1039" s="13"/>
      <c r="D1039" s="13"/>
      <c r="E1039" s="13"/>
      <c r="F1039" s="13"/>
      <c r="G1039" s="13"/>
      <c r="H1039" s="13"/>
      <c r="I1039" s="13"/>
      <c r="J1039" s="13"/>
      <c r="K1039" s="13"/>
      <c r="L1039" s="13"/>
      <c r="M1039" s="13"/>
      <c r="N1039" s="13"/>
      <c r="O1039" s="13"/>
      <c r="P1039" s="13"/>
      <c r="Q1039" s="13"/>
      <c r="R1039" s="13"/>
      <c r="S1039" s="13"/>
      <c r="T1039" s="13"/>
      <c r="U1039" s="13"/>
      <c r="V1039" s="13"/>
      <c r="W1039" s="13"/>
      <c r="X1039" s="13"/>
      <c r="Y1039" s="13"/>
      <c r="Z1039" s="13"/>
    </row>
    <row r="1040">
      <c r="A1040" s="13"/>
      <c r="B1040" s="13"/>
      <c r="C1040" s="13"/>
      <c r="D1040" s="13"/>
      <c r="E1040" s="13"/>
      <c r="F1040" s="13"/>
      <c r="G1040" s="13"/>
      <c r="H1040" s="13"/>
      <c r="I1040" s="13"/>
      <c r="J1040" s="13"/>
      <c r="K1040" s="13"/>
      <c r="L1040" s="13"/>
      <c r="M1040" s="13"/>
      <c r="N1040" s="13"/>
      <c r="O1040" s="13"/>
      <c r="P1040" s="13"/>
      <c r="Q1040" s="13"/>
      <c r="R1040" s="13"/>
      <c r="S1040" s="13"/>
      <c r="T1040" s="13"/>
      <c r="U1040" s="13"/>
      <c r="V1040" s="13"/>
      <c r="W1040" s="13"/>
      <c r="X1040" s="13"/>
      <c r="Y1040" s="13"/>
      <c r="Z1040" s="13"/>
    </row>
    <row r="1041">
      <c r="A1041" s="13"/>
      <c r="B1041" s="13"/>
      <c r="C1041" s="13"/>
      <c r="D1041" s="13"/>
      <c r="E1041" s="13"/>
      <c r="F1041" s="13"/>
      <c r="G1041" s="13"/>
      <c r="H1041" s="13"/>
      <c r="I1041" s="13"/>
      <c r="J1041" s="13"/>
      <c r="K1041" s="13"/>
      <c r="L1041" s="13"/>
      <c r="M1041" s="13"/>
      <c r="N1041" s="13"/>
      <c r="O1041" s="13"/>
      <c r="P1041" s="13"/>
      <c r="Q1041" s="13"/>
      <c r="R1041" s="13"/>
      <c r="S1041" s="13"/>
      <c r="T1041" s="13"/>
      <c r="U1041" s="13"/>
      <c r="V1041" s="13"/>
      <c r="W1041" s="13"/>
      <c r="X1041" s="13"/>
      <c r="Y1041" s="13"/>
      <c r="Z1041" s="13"/>
    </row>
    <row r="1042">
      <c r="A1042" s="13"/>
      <c r="B1042" s="13"/>
      <c r="C1042" s="13"/>
      <c r="D1042" s="13"/>
      <c r="E1042" s="13"/>
      <c r="F1042" s="13"/>
      <c r="G1042" s="13"/>
      <c r="H1042" s="13"/>
      <c r="I1042" s="13"/>
      <c r="J1042" s="13"/>
      <c r="K1042" s="13"/>
      <c r="L1042" s="13"/>
      <c r="M1042" s="13"/>
      <c r="N1042" s="13"/>
      <c r="O1042" s="13"/>
      <c r="P1042" s="13"/>
      <c r="Q1042" s="13"/>
      <c r="R1042" s="13"/>
      <c r="S1042" s="13"/>
      <c r="T1042" s="13"/>
      <c r="U1042" s="13"/>
      <c r="V1042" s="13"/>
      <c r="W1042" s="13"/>
      <c r="X1042" s="13"/>
      <c r="Y1042" s="13"/>
      <c r="Z1042" s="13"/>
    </row>
    <row r="1043">
      <c r="A1043" s="13"/>
      <c r="B1043" s="13"/>
      <c r="C1043" s="13"/>
      <c r="D1043" s="13"/>
      <c r="E1043" s="13"/>
      <c r="F1043" s="13"/>
      <c r="G1043" s="13"/>
      <c r="H1043" s="13"/>
      <c r="I1043" s="13"/>
      <c r="J1043" s="13"/>
      <c r="K1043" s="13"/>
      <c r="L1043" s="13"/>
      <c r="M1043" s="13"/>
      <c r="N1043" s="13"/>
      <c r="O1043" s="13"/>
      <c r="P1043" s="13"/>
      <c r="Q1043" s="13"/>
      <c r="R1043" s="13"/>
      <c r="S1043" s="13"/>
      <c r="T1043" s="13"/>
      <c r="U1043" s="13"/>
      <c r="V1043" s="13"/>
      <c r="W1043" s="13"/>
      <c r="X1043" s="13"/>
      <c r="Y1043" s="13"/>
      <c r="Z1043" s="13"/>
    </row>
    <row r="1044">
      <c r="A1044" s="13"/>
      <c r="B1044" s="13"/>
      <c r="C1044" s="13"/>
      <c r="D1044" s="13"/>
      <c r="E1044" s="13"/>
      <c r="F1044" s="13"/>
      <c r="G1044" s="13"/>
      <c r="H1044" s="13"/>
      <c r="I1044" s="13"/>
      <c r="J1044" s="13"/>
      <c r="K1044" s="13"/>
      <c r="L1044" s="13"/>
      <c r="M1044" s="13"/>
      <c r="N1044" s="13"/>
      <c r="O1044" s="13"/>
      <c r="P1044" s="13"/>
      <c r="Q1044" s="13"/>
      <c r="R1044" s="13"/>
      <c r="S1044" s="13"/>
      <c r="T1044" s="13"/>
      <c r="U1044" s="13"/>
      <c r="V1044" s="13"/>
      <c r="W1044" s="13"/>
      <c r="X1044" s="13"/>
      <c r="Y1044" s="13"/>
      <c r="Z1044" s="13"/>
    </row>
    <row r="1045">
      <c r="A1045" s="13"/>
      <c r="B1045" s="13"/>
      <c r="C1045" s="13"/>
      <c r="D1045" s="13"/>
      <c r="E1045" s="13"/>
      <c r="F1045" s="13"/>
      <c r="G1045" s="13"/>
      <c r="H1045" s="13"/>
      <c r="I1045" s="13"/>
      <c r="J1045" s="13"/>
      <c r="K1045" s="13"/>
      <c r="L1045" s="13"/>
      <c r="M1045" s="13"/>
      <c r="N1045" s="13"/>
      <c r="O1045" s="13"/>
      <c r="P1045" s="13"/>
      <c r="Q1045" s="13"/>
      <c r="R1045" s="13"/>
      <c r="S1045" s="13"/>
      <c r="T1045" s="13"/>
      <c r="U1045" s="13"/>
      <c r="V1045" s="13"/>
      <c r="W1045" s="13"/>
      <c r="X1045" s="13"/>
      <c r="Y1045" s="13"/>
      <c r="Z1045" s="13"/>
    </row>
    <row r="1046">
      <c r="A1046" s="13"/>
      <c r="B1046" s="13"/>
      <c r="C1046" s="13"/>
      <c r="D1046" s="13"/>
      <c r="E1046" s="13"/>
      <c r="F1046" s="13"/>
      <c r="G1046" s="13"/>
      <c r="H1046" s="13"/>
      <c r="I1046" s="13"/>
      <c r="J1046" s="13"/>
      <c r="K1046" s="13"/>
      <c r="L1046" s="13"/>
      <c r="M1046" s="13"/>
      <c r="N1046" s="13"/>
      <c r="O1046" s="13"/>
      <c r="P1046" s="13"/>
      <c r="Q1046" s="13"/>
      <c r="R1046" s="13"/>
      <c r="S1046" s="13"/>
      <c r="T1046" s="13"/>
      <c r="U1046" s="13"/>
      <c r="V1046" s="13"/>
      <c r="W1046" s="13"/>
      <c r="X1046" s="13"/>
      <c r="Y1046" s="13"/>
      <c r="Z1046" s="13"/>
    </row>
    <row r="1047">
      <c r="A1047" s="13"/>
      <c r="B1047" s="13"/>
      <c r="C1047" s="13"/>
      <c r="D1047" s="13"/>
      <c r="E1047" s="13"/>
      <c r="F1047" s="13"/>
      <c r="G1047" s="13"/>
      <c r="H1047" s="13"/>
      <c r="I1047" s="13"/>
      <c r="J1047" s="13"/>
      <c r="K1047" s="13"/>
      <c r="L1047" s="13"/>
      <c r="M1047" s="13"/>
      <c r="N1047" s="13"/>
      <c r="O1047" s="13"/>
      <c r="P1047" s="13"/>
      <c r="Q1047" s="13"/>
      <c r="R1047" s="13"/>
      <c r="S1047" s="13"/>
      <c r="T1047" s="13"/>
      <c r="U1047" s="13"/>
      <c r="V1047" s="13"/>
      <c r="W1047" s="13"/>
      <c r="X1047" s="13"/>
      <c r="Y1047" s="13"/>
      <c r="Z1047" s="13"/>
    </row>
    <row r="1048">
      <c r="A1048" s="13"/>
      <c r="B1048" s="13"/>
      <c r="C1048" s="13"/>
      <c r="D1048" s="13"/>
      <c r="E1048" s="13"/>
      <c r="F1048" s="13"/>
      <c r="G1048" s="13"/>
      <c r="H1048" s="13"/>
      <c r="I1048" s="13"/>
      <c r="J1048" s="13"/>
      <c r="K1048" s="13"/>
      <c r="L1048" s="13"/>
      <c r="M1048" s="13"/>
      <c r="N1048" s="13"/>
      <c r="O1048" s="13"/>
      <c r="P1048" s="13"/>
      <c r="Q1048" s="13"/>
      <c r="R1048" s="13"/>
      <c r="S1048" s="13"/>
      <c r="T1048" s="13"/>
      <c r="U1048" s="13"/>
      <c r="V1048" s="13"/>
      <c r="W1048" s="13"/>
      <c r="X1048" s="13"/>
      <c r="Y1048" s="13"/>
      <c r="Z1048" s="13"/>
    </row>
    <row r="1049">
      <c r="A1049" s="13"/>
      <c r="B1049" s="13"/>
      <c r="C1049" s="13"/>
      <c r="D1049" s="13"/>
      <c r="E1049" s="13"/>
      <c r="F1049" s="13"/>
      <c r="G1049" s="13"/>
      <c r="H1049" s="13"/>
      <c r="I1049" s="13"/>
      <c r="J1049" s="13"/>
      <c r="K1049" s="13"/>
      <c r="L1049" s="13"/>
      <c r="M1049" s="13"/>
      <c r="N1049" s="13"/>
      <c r="O1049" s="13"/>
      <c r="P1049" s="13"/>
      <c r="Q1049" s="13"/>
      <c r="R1049" s="13"/>
      <c r="S1049" s="13"/>
      <c r="T1049" s="13"/>
      <c r="U1049" s="13"/>
      <c r="V1049" s="13"/>
      <c r="W1049" s="13"/>
      <c r="X1049" s="13"/>
      <c r="Y1049" s="13"/>
      <c r="Z1049" s="13"/>
    </row>
    <row r="1050">
      <c r="A1050" s="13"/>
      <c r="B1050" s="13"/>
      <c r="C1050" s="13"/>
      <c r="D1050" s="13"/>
      <c r="E1050" s="13"/>
      <c r="F1050" s="13"/>
      <c r="G1050" s="13"/>
      <c r="H1050" s="13"/>
      <c r="I1050" s="13"/>
      <c r="J1050" s="13"/>
      <c r="K1050" s="13"/>
      <c r="L1050" s="13"/>
      <c r="M1050" s="13"/>
      <c r="N1050" s="13"/>
      <c r="O1050" s="13"/>
      <c r="P1050" s="13"/>
      <c r="Q1050" s="13"/>
      <c r="R1050" s="13"/>
      <c r="S1050" s="13"/>
      <c r="T1050" s="13"/>
      <c r="U1050" s="13"/>
      <c r="V1050" s="13"/>
      <c r="W1050" s="13"/>
      <c r="X1050" s="13"/>
      <c r="Y1050" s="13"/>
      <c r="Z1050" s="13"/>
    </row>
    <row r="1051">
      <c r="A1051" s="13"/>
      <c r="B1051" s="13"/>
      <c r="C1051" s="13"/>
      <c r="D1051" s="13"/>
      <c r="E1051" s="13"/>
      <c r="F1051" s="13"/>
      <c r="G1051" s="13"/>
      <c r="H1051" s="13"/>
      <c r="I1051" s="13"/>
      <c r="J1051" s="13"/>
      <c r="K1051" s="13"/>
      <c r="L1051" s="13"/>
      <c r="M1051" s="13"/>
      <c r="N1051" s="13"/>
      <c r="O1051" s="13"/>
      <c r="P1051" s="13"/>
      <c r="Q1051" s="13"/>
      <c r="R1051" s="13"/>
      <c r="S1051" s="13"/>
      <c r="T1051" s="13"/>
      <c r="U1051" s="13"/>
      <c r="V1051" s="13"/>
      <c r="W1051" s="13"/>
      <c r="X1051" s="13"/>
      <c r="Y1051" s="13"/>
      <c r="Z1051" s="13"/>
    </row>
    <row r="1052">
      <c r="A1052" s="13"/>
      <c r="B1052" s="13"/>
      <c r="C1052" s="13"/>
      <c r="D1052" s="13"/>
      <c r="E1052" s="13"/>
      <c r="F1052" s="13"/>
      <c r="G1052" s="13"/>
      <c r="H1052" s="13"/>
      <c r="I1052" s="13"/>
      <c r="J1052" s="13"/>
      <c r="K1052" s="13"/>
      <c r="L1052" s="13"/>
      <c r="M1052" s="13"/>
      <c r="N1052" s="13"/>
      <c r="O1052" s="13"/>
      <c r="P1052" s="13"/>
      <c r="Q1052" s="13"/>
      <c r="R1052" s="13"/>
      <c r="S1052" s="13"/>
      <c r="T1052" s="13"/>
      <c r="U1052" s="13"/>
      <c r="V1052" s="13"/>
      <c r="W1052" s="13"/>
      <c r="X1052" s="13"/>
      <c r="Y1052" s="13"/>
      <c r="Z1052" s="13"/>
    </row>
    <row r="1053">
      <c r="A1053" s="13"/>
      <c r="B1053" s="13"/>
      <c r="C1053" s="13"/>
      <c r="D1053" s="13"/>
      <c r="E1053" s="13"/>
      <c r="F1053" s="13"/>
      <c r="G1053" s="13"/>
      <c r="H1053" s="13"/>
      <c r="I1053" s="13"/>
      <c r="J1053" s="13"/>
      <c r="K1053" s="13"/>
      <c r="L1053" s="13"/>
      <c r="M1053" s="13"/>
      <c r="N1053" s="13"/>
      <c r="O1053" s="13"/>
      <c r="P1053" s="13"/>
      <c r="Q1053" s="13"/>
      <c r="R1053" s="13"/>
      <c r="S1053" s="13"/>
      <c r="T1053" s="13"/>
      <c r="U1053" s="13"/>
      <c r="V1053" s="13"/>
      <c r="W1053" s="13"/>
      <c r="X1053" s="13"/>
      <c r="Y1053" s="13"/>
      <c r="Z1053" s="13"/>
    </row>
    <row r="1054">
      <c r="A1054" s="13"/>
      <c r="B1054" s="13"/>
      <c r="C1054" s="13"/>
      <c r="D1054" s="13"/>
      <c r="E1054" s="13"/>
      <c r="F1054" s="13"/>
      <c r="G1054" s="13"/>
      <c r="H1054" s="13"/>
      <c r="I1054" s="13"/>
      <c r="J1054" s="13"/>
      <c r="K1054" s="13"/>
      <c r="L1054" s="13"/>
      <c r="M1054" s="13"/>
      <c r="N1054" s="13"/>
      <c r="O1054" s="13"/>
      <c r="P1054" s="13"/>
      <c r="Q1054" s="13"/>
      <c r="R1054" s="13"/>
      <c r="S1054" s="13"/>
      <c r="T1054" s="13"/>
      <c r="U1054" s="13"/>
      <c r="V1054" s="13"/>
      <c r="W1054" s="13"/>
      <c r="X1054" s="13"/>
      <c r="Y1054" s="13"/>
      <c r="Z1054" s="13"/>
    </row>
    <row r="1055">
      <c r="A1055" s="13"/>
      <c r="B1055" s="13"/>
      <c r="C1055" s="13"/>
      <c r="D1055" s="13"/>
      <c r="E1055" s="13"/>
      <c r="F1055" s="13"/>
      <c r="G1055" s="13"/>
      <c r="H1055" s="13"/>
      <c r="I1055" s="13"/>
      <c r="J1055" s="13"/>
      <c r="K1055" s="13"/>
      <c r="L1055" s="13"/>
      <c r="M1055" s="13"/>
      <c r="N1055" s="13"/>
      <c r="O1055" s="13"/>
      <c r="P1055" s="13"/>
      <c r="Q1055" s="13"/>
      <c r="R1055" s="13"/>
      <c r="S1055" s="13"/>
      <c r="T1055" s="13"/>
      <c r="U1055" s="13"/>
      <c r="V1055" s="13"/>
      <c r="W1055" s="13"/>
      <c r="X1055" s="13"/>
      <c r="Y1055" s="13"/>
      <c r="Z1055" s="13"/>
    </row>
    <row r="1056">
      <c r="A1056" s="13"/>
      <c r="B1056" s="13"/>
      <c r="C1056" s="13"/>
      <c r="D1056" s="13"/>
      <c r="E1056" s="13"/>
      <c r="F1056" s="13"/>
      <c r="G1056" s="13"/>
      <c r="H1056" s="13"/>
      <c r="I1056" s="13"/>
      <c r="J1056" s="13"/>
      <c r="K1056" s="13"/>
      <c r="L1056" s="13"/>
      <c r="M1056" s="13"/>
      <c r="N1056" s="13"/>
      <c r="O1056" s="13"/>
      <c r="P1056" s="13"/>
      <c r="Q1056" s="13"/>
      <c r="R1056" s="13"/>
      <c r="S1056" s="13"/>
      <c r="T1056" s="13"/>
      <c r="U1056" s="13"/>
      <c r="V1056" s="13"/>
      <c r="W1056" s="13"/>
      <c r="X1056" s="13"/>
      <c r="Y1056" s="13"/>
      <c r="Z1056" s="13"/>
    </row>
    <row r="1057">
      <c r="A1057" s="13"/>
      <c r="B1057" s="13"/>
      <c r="C1057" s="13"/>
      <c r="D1057" s="13"/>
      <c r="E1057" s="13"/>
      <c r="F1057" s="13"/>
      <c r="G1057" s="13"/>
      <c r="H1057" s="13"/>
      <c r="I1057" s="13"/>
      <c r="J1057" s="13"/>
      <c r="K1057" s="13"/>
      <c r="L1057" s="13"/>
      <c r="M1057" s="13"/>
      <c r="N1057" s="13"/>
      <c r="O1057" s="13"/>
      <c r="P1057" s="13"/>
      <c r="Q1057" s="13"/>
      <c r="R1057" s="13"/>
      <c r="S1057" s="13"/>
      <c r="T1057" s="13"/>
      <c r="U1057" s="13"/>
      <c r="V1057" s="13"/>
      <c r="W1057" s="13"/>
      <c r="X1057" s="13"/>
      <c r="Y1057" s="13"/>
      <c r="Z1057" s="13"/>
    </row>
    <row r="1058">
      <c r="A1058" s="1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row>
    <row r="1059">
      <c r="A1059" s="13"/>
      <c r="B1059" s="13"/>
      <c r="C1059" s="13"/>
      <c r="D1059" s="13"/>
      <c r="E1059" s="13"/>
      <c r="F1059" s="13"/>
      <c r="G1059" s="13"/>
      <c r="H1059" s="13"/>
      <c r="I1059" s="13"/>
      <c r="J1059" s="13"/>
      <c r="K1059" s="13"/>
      <c r="L1059" s="13"/>
      <c r="M1059" s="13"/>
      <c r="N1059" s="13"/>
      <c r="O1059" s="13"/>
      <c r="P1059" s="13"/>
      <c r="Q1059" s="13"/>
      <c r="R1059" s="13"/>
      <c r="S1059" s="13"/>
      <c r="T1059" s="13"/>
      <c r="U1059" s="13"/>
      <c r="V1059" s="13"/>
      <c r="W1059" s="13"/>
      <c r="X1059" s="13"/>
      <c r="Y1059" s="13"/>
      <c r="Z1059" s="13"/>
    </row>
    <row r="1060">
      <c r="A1060" s="13"/>
      <c r="B1060" s="13"/>
      <c r="C1060" s="13"/>
      <c r="D1060" s="13"/>
      <c r="E1060" s="13"/>
      <c r="F1060" s="13"/>
      <c r="G1060" s="13"/>
      <c r="H1060" s="13"/>
      <c r="I1060" s="13"/>
      <c r="J1060" s="13"/>
      <c r="K1060" s="13"/>
      <c r="L1060" s="13"/>
      <c r="M1060" s="13"/>
      <c r="N1060" s="13"/>
      <c r="O1060" s="13"/>
      <c r="P1060" s="13"/>
      <c r="Q1060" s="13"/>
      <c r="R1060" s="13"/>
      <c r="S1060" s="13"/>
      <c r="T1060" s="13"/>
      <c r="U1060" s="13"/>
      <c r="V1060" s="13"/>
      <c r="W1060" s="13"/>
      <c r="X1060" s="13"/>
      <c r="Y1060" s="13"/>
      <c r="Z1060" s="13"/>
    </row>
    <row r="1061">
      <c r="A1061" s="13"/>
      <c r="B1061" s="13"/>
      <c r="C1061" s="13"/>
      <c r="D1061" s="13"/>
      <c r="E1061" s="13"/>
      <c r="F1061" s="13"/>
      <c r="G1061" s="13"/>
      <c r="H1061" s="13"/>
      <c r="I1061" s="13"/>
      <c r="J1061" s="13"/>
      <c r="K1061" s="13"/>
      <c r="L1061" s="13"/>
      <c r="M1061" s="13"/>
      <c r="N1061" s="13"/>
      <c r="O1061" s="13"/>
      <c r="P1061" s="13"/>
      <c r="Q1061" s="13"/>
      <c r="R1061" s="13"/>
      <c r="S1061" s="13"/>
      <c r="T1061" s="13"/>
      <c r="U1061" s="13"/>
      <c r="V1061" s="13"/>
      <c r="W1061" s="13"/>
      <c r="X1061" s="13"/>
      <c r="Y1061" s="13"/>
      <c r="Z1061" s="13"/>
    </row>
    <row r="1062">
      <c r="A1062" s="13"/>
      <c r="B1062" s="13"/>
      <c r="C1062" s="13"/>
      <c r="D1062" s="13"/>
      <c r="E1062" s="13"/>
      <c r="F1062" s="13"/>
      <c r="G1062" s="13"/>
      <c r="H1062" s="13"/>
      <c r="I1062" s="13"/>
      <c r="J1062" s="13"/>
      <c r="K1062" s="13"/>
      <c r="L1062" s="13"/>
      <c r="M1062" s="13"/>
      <c r="N1062" s="13"/>
      <c r="O1062" s="13"/>
      <c r="P1062" s="13"/>
      <c r="Q1062" s="13"/>
      <c r="R1062" s="13"/>
      <c r="S1062" s="13"/>
      <c r="T1062" s="13"/>
      <c r="U1062" s="13"/>
      <c r="V1062" s="13"/>
      <c r="W1062" s="13"/>
      <c r="X1062" s="13"/>
      <c r="Y1062" s="13"/>
      <c r="Z1062" s="13"/>
    </row>
    <row r="1063">
      <c r="A1063" s="13"/>
      <c r="B1063" s="13"/>
      <c r="C1063" s="13"/>
      <c r="D1063" s="13"/>
      <c r="E1063" s="13"/>
      <c r="F1063" s="13"/>
      <c r="G1063" s="13"/>
      <c r="H1063" s="13"/>
      <c r="I1063" s="13"/>
      <c r="J1063" s="13"/>
      <c r="K1063" s="13"/>
      <c r="L1063" s="13"/>
      <c r="M1063" s="13"/>
      <c r="N1063" s="13"/>
      <c r="O1063" s="13"/>
      <c r="P1063" s="13"/>
      <c r="Q1063" s="13"/>
      <c r="R1063" s="13"/>
      <c r="S1063" s="13"/>
      <c r="T1063" s="13"/>
      <c r="U1063" s="13"/>
      <c r="V1063" s="13"/>
      <c r="W1063" s="13"/>
      <c r="X1063" s="13"/>
      <c r="Y1063" s="13"/>
      <c r="Z1063" s="13"/>
    </row>
    <row r="1064">
      <c r="A1064" s="13"/>
      <c r="B1064" s="13"/>
      <c r="C1064" s="13"/>
      <c r="D1064" s="13"/>
      <c r="E1064" s="13"/>
      <c r="F1064" s="13"/>
      <c r="G1064" s="13"/>
      <c r="H1064" s="13"/>
      <c r="I1064" s="13"/>
      <c r="J1064" s="13"/>
      <c r="K1064" s="13"/>
      <c r="L1064" s="13"/>
      <c r="M1064" s="13"/>
      <c r="N1064" s="13"/>
      <c r="O1064" s="13"/>
      <c r="P1064" s="13"/>
      <c r="Q1064" s="13"/>
      <c r="R1064" s="13"/>
      <c r="S1064" s="13"/>
      <c r="T1064" s="13"/>
      <c r="U1064" s="13"/>
      <c r="V1064" s="13"/>
      <c r="W1064" s="13"/>
      <c r="X1064" s="13"/>
      <c r="Y1064" s="13"/>
      <c r="Z1064" s="13"/>
    </row>
    <row r="1065">
      <c r="A1065" s="13"/>
      <c r="B1065" s="13"/>
      <c r="C1065" s="13"/>
      <c r="D1065" s="13"/>
      <c r="E1065" s="13"/>
      <c r="F1065" s="13"/>
      <c r="G1065" s="13"/>
      <c r="H1065" s="13"/>
      <c r="I1065" s="13"/>
      <c r="J1065" s="13"/>
      <c r="K1065" s="13"/>
      <c r="L1065" s="13"/>
      <c r="M1065" s="13"/>
      <c r="N1065" s="13"/>
      <c r="O1065" s="13"/>
      <c r="P1065" s="13"/>
      <c r="Q1065" s="13"/>
      <c r="R1065" s="13"/>
      <c r="S1065" s="13"/>
      <c r="T1065" s="13"/>
      <c r="U1065" s="13"/>
      <c r="V1065" s="13"/>
      <c r="W1065" s="13"/>
      <c r="X1065" s="13"/>
      <c r="Y1065" s="13"/>
      <c r="Z1065" s="13"/>
    </row>
    <row r="1066">
      <c r="A1066" s="13"/>
      <c r="B1066" s="13"/>
      <c r="C1066" s="13"/>
      <c r="D1066" s="13"/>
      <c r="E1066" s="13"/>
      <c r="F1066" s="13"/>
      <c r="G1066" s="13"/>
      <c r="H1066" s="13"/>
      <c r="I1066" s="13"/>
      <c r="J1066" s="13"/>
      <c r="K1066" s="13"/>
      <c r="L1066" s="13"/>
      <c r="M1066" s="13"/>
      <c r="N1066" s="13"/>
      <c r="O1066" s="13"/>
      <c r="P1066" s="13"/>
      <c r="Q1066" s="13"/>
      <c r="R1066" s="13"/>
      <c r="S1066" s="13"/>
      <c r="T1066" s="13"/>
      <c r="U1066" s="13"/>
      <c r="V1066" s="13"/>
      <c r="W1066" s="13"/>
      <c r="X1066" s="13"/>
      <c r="Y1066" s="13"/>
      <c r="Z1066" s="13"/>
    </row>
    <row r="1067">
      <c r="A1067" s="13"/>
      <c r="B1067" s="13"/>
      <c r="C1067" s="13"/>
      <c r="D1067" s="13"/>
      <c r="E1067" s="13"/>
      <c r="F1067" s="13"/>
      <c r="G1067" s="13"/>
      <c r="H1067" s="13"/>
      <c r="I1067" s="13"/>
      <c r="J1067" s="13"/>
      <c r="K1067" s="13"/>
      <c r="L1067" s="13"/>
      <c r="M1067" s="13"/>
      <c r="N1067" s="13"/>
      <c r="O1067" s="13"/>
      <c r="P1067" s="13"/>
      <c r="Q1067" s="13"/>
      <c r="R1067" s="13"/>
      <c r="S1067" s="13"/>
      <c r="T1067" s="13"/>
      <c r="U1067" s="13"/>
      <c r="V1067" s="13"/>
      <c r="W1067" s="13"/>
      <c r="X1067" s="13"/>
      <c r="Y1067" s="13"/>
      <c r="Z1067" s="13"/>
    </row>
    <row r="1068">
      <c r="A1068" s="13"/>
      <c r="B1068" s="13"/>
      <c r="C1068" s="13"/>
      <c r="D1068" s="13"/>
      <c r="E1068" s="13"/>
      <c r="F1068" s="13"/>
      <c r="G1068" s="13"/>
      <c r="H1068" s="13"/>
      <c r="I1068" s="13"/>
      <c r="J1068" s="13"/>
      <c r="K1068" s="13"/>
      <c r="L1068" s="13"/>
      <c r="M1068" s="13"/>
      <c r="N1068" s="13"/>
      <c r="O1068" s="13"/>
      <c r="P1068" s="13"/>
      <c r="Q1068" s="13"/>
      <c r="R1068" s="13"/>
      <c r="S1068" s="13"/>
      <c r="T1068" s="13"/>
      <c r="U1068" s="13"/>
      <c r="V1068" s="13"/>
      <c r="W1068" s="13"/>
      <c r="X1068" s="13"/>
      <c r="Y1068" s="13"/>
      <c r="Z1068" s="13"/>
    </row>
    <row r="1069">
      <c r="A1069" s="13"/>
      <c r="B1069" s="13"/>
      <c r="C1069" s="13"/>
      <c r="D1069" s="13"/>
      <c r="E1069" s="13"/>
      <c r="F1069" s="13"/>
      <c r="G1069" s="13"/>
      <c r="H1069" s="13"/>
      <c r="I1069" s="13"/>
      <c r="J1069" s="13"/>
      <c r="K1069" s="13"/>
      <c r="L1069" s="13"/>
      <c r="M1069" s="13"/>
      <c r="N1069" s="13"/>
      <c r="O1069" s="13"/>
      <c r="P1069" s="13"/>
      <c r="Q1069" s="13"/>
      <c r="R1069" s="13"/>
      <c r="S1069" s="13"/>
      <c r="T1069" s="13"/>
      <c r="U1069" s="13"/>
      <c r="V1069" s="13"/>
      <c r="W1069" s="13"/>
      <c r="X1069" s="13"/>
      <c r="Y1069" s="13"/>
      <c r="Z1069" s="13"/>
    </row>
    <row r="1070">
      <c r="A1070" s="1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row>
    <row r="1071">
      <c r="A1071" s="13"/>
      <c r="B1071" s="13"/>
      <c r="C1071" s="13"/>
      <c r="D1071" s="13"/>
      <c r="E1071" s="13"/>
      <c r="F1071" s="13"/>
      <c r="G1071" s="13"/>
      <c r="H1071" s="13"/>
      <c r="I1071" s="13"/>
      <c r="J1071" s="13"/>
      <c r="K1071" s="13"/>
      <c r="L1071" s="13"/>
      <c r="M1071" s="13"/>
      <c r="N1071" s="13"/>
      <c r="O1071" s="13"/>
      <c r="P1071" s="13"/>
      <c r="Q1071" s="13"/>
      <c r="R1071" s="13"/>
      <c r="S1071" s="13"/>
      <c r="T1071" s="13"/>
      <c r="U1071" s="13"/>
      <c r="V1071" s="13"/>
      <c r="W1071" s="13"/>
      <c r="X1071" s="13"/>
      <c r="Y1071" s="13"/>
      <c r="Z1071" s="13"/>
    </row>
    <row r="1072">
      <c r="A1072" s="13"/>
      <c r="B1072" s="13"/>
      <c r="C1072" s="13"/>
      <c r="D1072" s="13"/>
      <c r="E1072" s="13"/>
      <c r="F1072" s="13"/>
      <c r="G1072" s="13"/>
      <c r="H1072" s="13"/>
      <c r="I1072" s="13"/>
      <c r="J1072" s="13"/>
      <c r="K1072" s="13"/>
      <c r="L1072" s="13"/>
      <c r="M1072" s="13"/>
      <c r="N1072" s="13"/>
      <c r="O1072" s="13"/>
      <c r="P1072" s="13"/>
      <c r="Q1072" s="13"/>
      <c r="R1072" s="13"/>
      <c r="S1072" s="13"/>
      <c r="T1072" s="13"/>
      <c r="U1072" s="13"/>
      <c r="V1072" s="13"/>
      <c r="W1072" s="13"/>
      <c r="X1072" s="13"/>
      <c r="Y1072" s="13"/>
      <c r="Z1072" s="13"/>
    </row>
    <row r="1073">
      <c r="A1073" s="13"/>
      <c r="B1073" s="13"/>
      <c r="C1073" s="13"/>
      <c r="D1073" s="13"/>
      <c r="E1073" s="13"/>
      <c r="F1073" s="13"/>
      <c r="G1073" s="13"/>
      <c r="H1073" s="13"/>
      <c r="I1073" s="13"/>
      <c r="J1073" s="13"/>
      <c r="K1073" s="13"/>
      <c r="L1073" s="13"/>
      <c r="M1073" s="13"/>
      <c r="N1073" s="13"/>
      <c r="O1073" s="13"/>
      <c r="P1073" s="13"/>
      <c r="Q1073" s="13"/>
      <c r="R1073" s="13"/>
      <c r="S1073" s="13"/>
      <c r="T1073" s="13"/>
      <c r="U1073" s="13"/>
      <c r="V1073" s="13"/>
      <c r="W1073" s="13"/>
      <c r="X1073" s="13"/>
      <c r="Y1073" s="13"/>
      <c r="Z1073" s="13"/>
    </row>
    <row r="1074">
      <c r="A1074" s="13"/>
      <c r="B1074" s="13"/>
      <c r="C1074" s="13"/>
      <c r="D1074" s="13"/>
      <c r="E1074" s="13"/>
      <c r="F1074" s="13"/>
      <c r="G1074" s="13"/>
      <c r="H1074" s="13"/>
      <c r="I1074" s="13"/>
      <c r="J1074" s="13"/>
      <c r="K1074" s="13"/>
      <c r="L1074" s="13"/>
      <c r="M1074" s="13"/>
      <c r="N1074" s="13"/>
      <c r="O1074" s="13"/>
      <c r="P1074" s="13"/>
      <c r="Q1074" s="13"/>
      <c r="R1074" s="13"/>
      <c r="S1074" s="13"/>
      <c r="T1074" s="13"/>
      <c r="U1074" s="13"/>
      <c r="V1074" s="13"/>
      <c r="W1074" s="13"/>
      <c r="X1074" s="13"/>
      <c r="Y1074" s="13"/>
      <c r="Z1074" s="13"/>
    </row>
    <row r="1075">
      <c r="A1075" s="13"/>
      <c r="B1075" s="13"/>
      <c r="C1075" s="13"/>
      <c r="D1075" s="13"/>
      <c r="E1075" s="13"/>
      <c r="F1075" s="13"/>
      <c r="G1075" s="13"/>
      <c r="H1075" s="13"/>
      <c r="I1075" s="13"/>
      <c r="J1075" s="13"/>
      <c r="K1075" s="13"/>
      <c r="L1075" s="13"/>
      <c r="M1075" s="13"/>
      <c r="N1075" s="13"/>
      <c r="O1075" s="13"/>
      <c r="P1075" s="13"/>
      <c r="Q1075" s="13"/>
      <c r="R1075" s="13"/>
      <c r="S1075" s="13"/>
      <c r="T1075" s="13"/>
      <c r="U1075" s="13"/>
      <c r="V1075" s="13"/>
      <c r="W1075" s="13"/>
      <c r="X1075" s="13"/>
      <c r="Y1075" s="13"/>
      <c r="Z1075" s="13"/>
    </row>
    <row r="1076">
      <c r="A1076" s="13"/>
      <c r="B1076" s="13"/>
      <c r="C1076" s="13"/>
      <c r="D1076" s="13"/>
      <c r="E1076" s="13"/>
      <c r="F1076" s="13"/>
      <c r="G1076" s="13"/>
      <c r="H1076" s="13"/>
      <c r="I1076" s="13"/>
      <c r="J1076" s="13"/>
      <c r="K1076" s="13"/>
      <c r="L1076" s="13"/>
      <c r="M1076" s="13"/>
      <c r="N1076" s="13"/>
      <c r="O1076" s="13"/>
      <c r="P1076" s="13"/>
      <c r="Q1076" s="13"/>
      <c r="R1076" s="13"/>
      <c r="S1076" s="13"/>
      <c r="T1076" s="13"/>
      <c r="U1076" s="13"/>
      <c r="V1076" s="13"/>
      <c r="W1076" s="13"/>
      <c r="X1076" s="13"/>
      <c r="Y1076" s="13"/>
      <c r="Z1076" s="13"/>
    </row>
    <row r="1077">
      <c r="A1077" s="13"/>
      <c r="B1077" s="13"/>
      <c r="C1077" s="13"/>
      <c r="D1077" s="13"/>
      <c r="E1077" s="13"/>
      <c r="F1077" s="13"/>
      <c r="G1077" s="13"/>
      <c r="H1077" s="13"/>
      <c r="I1077" s="13"/>
      <c r="J1077" s="13"/>
      <c r="K1077" s="13"/>
      <c r="L1077" s="13"/>
      <c r="M1077" s="13"/>
      <c r="N1077" s="13"/>
      <c r="O1077" s="13"/>
      <c r="P1077" s="13"/>
      <c r="Q1077" s="13"/>
      <c r="R1077" s="13"/>
      <c r="S1077" s="13"/>
      <c r="T1077" s="13"/>
      <c r="U1077" s="13"/>
      <c r="V1077" s="13"/>
      <c r="W1077" s="13"/>
      <c r="X1077" s="13"/>
      <c r="Y1077" s="13"/>
      <c r="Z1077" s="13"/>
    </row>
    <row r="1078">
      <c r="A1078" s="13"/>
      <c r="B1078" s="13"/>
      <c r="C1078" s="13"/>
      <c r="D1078" s="13"/>
      <c r="E1078" s="13"/>
      <c r="F1078" s="13"/>
      <c r="G1078" s="13"/>
      <c r="H1078" s="13"/>
      <c r="I1078" s="13"/>
      <c r="J1078" s="13"/>
      <c r="K1078" s="13"/>
      <c r="L1078" s="13"/>
      <c r="M1078" s="13"/>
      <c r="N1078" s="13"/>
      <c r="O1078" s="13"/>
      <c r="P1078" s="13"/>
      <c r="Q1078" s="13"/>
      <c r="R1078" s="13"/>
      <c r="S1078" s="13"/>
      <c r="T1078" s="13"/>
      <c r="U1078" s="13"/>
      <c r="V1078" s="13"/>
      <c r="W1078" s="13"/>
      <c r="X1078" s="13"/>
      <c r="Y1078" s="13"/>
      <c r="Z1078" s="13"/>
    </row>
    <row r="1079">
      <c r="A1079" s="13"/>
      <c r="B1079" s="13"/>
      <c r="C1079" s="13"/>
      <c r="D1079" s="13"/>
      <c r="E1079" s="13"/>
      <c r="F1079" s="13"/>
      <c r="G1079" s="13"/>
      <c r="H1079" s="13"/>
      <c r="I1079" s="13"/>
      <c r="J1079" s="13"/>
      <c r="K1079" s="13"/>
      <c r="L1079" s="13"/>
      <c r="M1079" s="13"/>
      <c r="N1079" s="13"/>
      <c r="O1079" s="13"/>
      <c r="P1079" s="13"/>
      <c r="Q1079" s="13"/>
      <c r="R1079" s="13"/>
      <c r="S1079" s="13"/>
      <c r="T1079" s="13"/>
      <c r="U1079" s="13"/>
      <c r="V1079" s="13"/>
      <c r="W1079" s="13"/>
      <c r="X1079" s="13"/>
      <c r="Y1079" s="13"/>
      <c r="Z1079" s="13"/>
    </row>
    <row r="1080">
      <c r="A1080" s="13"/>
      <c r="B1080" s="13"/>
      <c r="C1080" s="13"/>
      <c r="D1080" s="13"/>
      <c r="E1080" s="13"/>
      <c r="F1080" s="13"/>
      <c r="G1080" s="13"/>
      <c r="H1080" s="13"/>
      <c r="I1080" s="13"/>
      <c r="J1080" s="13"/>
      <c r="K1080" s="13"/>
      <c r="L1080" s="13"/>
      <c r="M1080" s="13"/>
      <c r="N1080" s="13"/>
      <c r="O1080" s="13"/>
      <c r="P1080" s="13"/>
      <c r="Q1080" s="13"/>
      <c r="R1080" s="13"/>
      <c r="S1080" s="13"/>
      <c r="T1080" s="13"/>
      <c r="U1080" s="13"/>
      <c r="V1080" s="13"/>
      <c r="W1080" s="13"/>
      <c r="X1080" s="13"/>
      <c r="Y1080" s="13"/>
      <c r="Z1080" s="13"/>
    </row>
    <row r="1081">
      <c r="A1081" s="13"/>
      <c r="B1081" s="13"/>
      <c r="C1081" s="13"/>
      <c r="D1081" s="13"/>
      <c r="E1081" s="13"/>
      <c r="F1081" s="13"/>
      <c r="G1081" s="13"/>
      <c r="H1081" s="13"/>
      <c r="I1081" s="13"/>
      <c r="J1081" s="13"/>
      <c r="K1081" s="13"/>
      <c r="L1081" s="13"/>
      <c r="M1081" s="13"/>
      <c r="N1081" s="13"/>
      <c r="O1081" s="13"/>
      <c r="P1081" s="13"/>
      <c r="Q1081" s="13"/>
      <c r="R1081" s="13"/>
      <c r="S1081" s="13"/>
      <c r="T1081" s="13"/>
      <c r="U1081" s="13"/>
      <c r="V1081" s="13"/>
      <c r="W1081" s="13"/>
      <c r="X1081" s="13"/>
      <c r="Y1081" s="13"/>
      <c r="Z1081" s="13"/>
    </row>
    <row r="1082">
      <c r="A1082" s="13"/>
      <c r="B1082" s="13"/>
      <c r="C1082" s="13"/>
      <c r="D1082" s="13"/>
      <c r="E1082" s="13"/>
      <c r="F1082" s="13"/>
      <c r="G1082" s="13"/>
      <c r="H1082" s="13"/>
      <c r="I1082" s="13"/>
      <c r="J1082" s="13"/>
      <c r="K1082" s="13"/>
      <c r="L1082" s="13"/>
      <c r="M1082" s="13"/>
      <c r="N1082" s="13"/>
      <c r="O1082" s="13"/>
      <c r="P1082" s="13"/>
      <c r="Q1082" s="13"/>
      <c r="R1082" s="13"/>
      <c r="S1082" s="13"/>
      <c r="T1082" s="13"/>
      <c r="U1082" s="13"/>
      <c r="V1082" s="13"/>
      <c r="W1082" s="13"/>
      <c r="X1082" s="13"/>
      <c r="Y1082" s="13"/>
      <c r="Z1082" s="13"/>
    </row>
    <row r="1083">
      <c r="A1083" s="13"/>
      <c r="B1083" s="13"/>
      <c r="C1083" s="13"/>
      <c r="D1083" s="13"/>
      <c r="E1083" s="13"/>
      <c r="F1083" s="13"/>
      <c r="G1083" s="13"/>
      <c r="H1083" s="13"/>
      <c r="I1083" s="13"/>
      <c r="J1083" s="13"/>
      <c r="K1083" s="13"/>
      <c r="L1083" s="13"/>
      <c r="M1083" s="13"/>
      <c r="N1083" s="13"/>
      <c r="O1083" s="13"/>
      <c r="P1083" s="13"/>
      <c r="Q1083" s="13"/>
      <c r="R1083" s="13"/>
      <c r="S1083" s="13"/>
      <c r="T1083" s="13"/>
      <c r="U1083" s="13"/>
      <c r="V1083" s="13"/>
      <c r="W1083" s="13"/>
      <c r="X1083" s="13"/>
      <c r="Y1083" s="13"/>
      <c r="Z1083" s="13"/>
    </row>
    <row r="1084">
      <c r="A1084" s="13"/>
      <c r="B1084" s="13"/>
      <c r="C1084" s="13"/>
      <c r="D1084" s="13"/>
      <c r="E1084" s="13"/>
      <c r="F1084" s="13"/>
      <c r="G1084" s="13"/>
      <c r="H1084" s="13"/>
      <c r="I1084" s="13"/>
      <c r="J1084" s="13"/>
      <c r="K1084" s="13"/>
      <c r="L1084" s="13"/>
      <c r="M1084" s="13"/>
      <c r="N1084" s="13"/>
      <c r="O1084" s="13"/>
      <c r="P1084" s="13"/>
      <c r="Q1084" s="13"/>
      <c r="R1084" s="13"/>
      <c r="S1084" s="13"/>
      <c r="T1084" s="13"/>
      <c r="U1084" s="13"/>
      <c r="V1084" s="13"/>
      <c r="W1084" s="13"/>
      <c r="X1084" s="13"/>
      <c r="Y1084" s="13"/>
      <c r="Z1084" s="13"/>
    </row>
    <row r="1085">
      <c r="A1085" s="13"/>
      <c r="B1085" s="13"/>
      <c r="C1085" s="13"/>
      <c r="D1085" s="13"/>
      <c r="E1085" s="13"/>
      <c r="F1085" s="13"/>
      <c r="G1085" s="13"/>
      <c r="H1085" s="13"/>
      <c r="I1085" s="13"/>
      <c r="J1085" s="13"/>
      <c r="K1085" s="13"/>
      <c r="L1085" s="13"/>
      <c r="M1085" s="13"/>
      <c r="N1085" s="13"/>
      <c r="O1085" s="13"/>
      <c r="P1085" s="13"/>
      <c r="Q1085" s="13"/>
      <c r="R1085" s="13"/>
      <c r="S1085" s="13"/>
      <c r="T1085" s="13"/>
      <c r="U1085" s="13"/>
      <c r="V1085" s="13"/>
      <c r="W1085" s="13"/>
      <c r="X1085" s="13"/>
      <c r="Y1085" s="13"/>
      <c r="Z1085" s="13"/>
    </row>
    <row r="1086">
      <c r="A1086" s="13"/>
      <c r="B1086" s="13"/>
      <c r="C1086" s="13"/>
      <c r="D1086" s="13"/>
      <c r="E1086" s="13"/>
      <c r="F1086" s="13"/>
      <c r="G1086" s="13"/>
      <c r="H1086" s="13"/>
      <c r="I1086" s="13"/>
      <c r="J1086" s="13"/>
      <c r="K1086" s="13"/>
      <c r="L1086" s="13"/>
      <c r="M1086" s="13"/>
      <c r="N1086" s="13"/>
      <c r="O1086" s="13"/>
      <c r="P1086" s="13"/>
      <c r="Q1086" s="13"/>
      <c r="R1086" s="13"/>
      <c r="S1086" s="13"/>
      <c r="T1086" s="13"/>
      <c r="U1086" s="13"/>
      <c r="V1086" s="13"/>
      <c r="W1086" s="13"/>
      <c r="X1086" s="13"/>
      <c r="Y1086" s="13"/>
      <c r="Z1086" s="13"/>
    </row>
    <row r="1087">
      <c r="A1087" s="13"/>
      <c r="B1087" s="13"/>
      <c r="C1087" s="13"/>
      <c r="D1087" s="13"/>
      <c r="E1087" s="13"/>
      <c r="F1087" s="13"/>
      <c r="G1087" s="13"/>
      <c r="H1087" s="13"/>
      <c r="I1087" s="13"/>
      <c r="J1087" s="13"/>
      <c r="K1087" s="13"/>
      <c r="L1087" s="13"/>
      <c r="M1087" s="13"/>
      <c r="N1087" s="13"/>
      <c r="O1087" s="13"/>
      <c r="P1087" s="13"/>
      <c r="Q1087" s="13"/>
      <c r="R1087" s="13"/>
      <c r="S1087" s="13"/>
      <c r="T1087" s="13"/>
      <c r="U1087" s="13"/>
      <c r="V1087" s="13"/>
      <c r="W1087" s="13"/>
      <c r="X1087" s="13"/>
      <c r="Y1087" s="13"/>
      <c r="Z1087" s="13"/>
    </row>
    <row r="1088">
      <c r="A1088" s="13"/>
      <c r="B1088" s="13"/>
      <c r="C1088" s="13"/>
      <c r="D1088" s="13"/>
      <c r="E1088" s="13"/>
      <c r="F1088" s="13"/>
      <c r="G1088" s="13"/>
      <c r="H1088" s="13"/>
      <c r="I1088" s="13"/>
      <c r="J1088" s="13"/>
      <c r="K1088" s="13"/>
      <c r="L1088" s="13"/>
      <c r="M1088" s="13"/>
      <c r="N1088" s="13"/>
      <c r="O1088" s="13"/>
      <c r="P1088" s="13"/>
      <c r="Q1088" s="13"/>
      <c r="R1088" s="13"/>
      <c r="S1088" s="13"/>
      <c r="T1088" s="13"/>
      <c r="U1088" s="13"/>
      <c r="V1088" s="13"/>
      <c r="W1088" s="13"/>
      <c r="X1088" s="13"/>
      <c r="Y1088" s="13"/>
      <c r="Z1088" s="13"/>
    </row>
    <row r="1089">
      <c r="A1089" s="13"/>
      <c r="B1089" s="13"/>
      <c r="C1089" s="13"/>
      <c r="D1089" s="13"/>
      <c r="E1089" s="13"/>
      <c r="F1089" s="13"/>
      <c r="G1089" s="13"/>
      <c r="H1089" s="13"/>
      <c r="I1089" s="13"/>
      <c r="J1089" s="13"/>
      <c r="K1089" s="13"/>
      <c r="L1089" s="13"/>
      <c r="M1089" s="13"/>
      <c r="N1089" s="13"/>
      <c r="O1089" s="13"/>
      <c r="P1089" s="13"/>
      <c r="Q1089" s="13"/>
      <c r="R1089" s="13"/>
      <c r="S1089" s="13"/>
      <c r="T1089" s="13"/>
      <c r="U1089" s="13"/>
      <c r="V1089" s="13"/>
      <c r="W1089" s="13"/>
      <c r="X1089" s="13"/>
      <c r="Y1089" s="13"/>
      <c r="Z1089" s="13"/>
    </row>
    <row r="1090">
      <c r="A1090" s="13"/>
      <c r="B1090" s="13"/>
      <c r="C1090" s="13"/>
      <c r="D1090" s="13"/>
      <c r="E1090" s="13"/>
      <c r="F1090" s="13"/>
      <c r="G1090" s="13"/>
      <c r="H1090" s="13"/>
      <c r="I1090" s="13"/>
      <c r="J1090" s="13"/>
      <c r="K1090" s="13"/>
      <c r="L1090" s="13"/>
      <c r="M1090" s="13"/>
      <c r="N1090" s="13"/>
      <c r="O1090" s="13"/>
      <c r="P1090" s="13"/>
      <c r="Q1090" s="13"/>
      <c r="R1090" s="13"/>
      <c r="S1090" s="13"/>
      <c r="T1090" s="13"/>
      <c r="U1090" s="13"/>
      <c r="V1090" s="13"/>
      <c r="W1090" s="13"/>
      <c r="X1090" s="13"/>
      <c r="Y1090" s="13"/>
      <c r="Z1090" s="13"/>
    </row>
    <row r="1091">
      <c r="A1091" s="13"/>
      <c r="B1091" s="13"/>
      <c r="C1091" s="13"/>
      <c r="D1091" s="13"/>
      <c r="E1091" s="13"/>
      <c r="F1091" s="13"/>
      <c r="G1091" s="13"/>
      <c r="H1091" s="13"/>
      <c r="I1091" s="13"/>
      <c r="J1091" s="13"/>
      <c r="K1091" s="13"/>
      <c r="L1091" s="13"/>
      <c r="M1091" s="13"/>
      <c r="N1091" s="13"/>
      <c r="O1091" s="13"/>
      <c r="P1091" s="13"/>
      <c r="Q1091" s="13"/>
      <c r="R1091" s="13"/>
      <c r="S1091" s="13"/>
      <c r="T1091" s="13"/>
      <c r="U1091" s="13"/>
      <c r="V1091" s="13"/>
      <c r="W1091" s="13"/>
      <c r="X1091" s="13"/>
      <c r="Y1091" s="13"/>
      <c r="Z1091" s="13"/>
    </row>
    <row r="1092">
      <c r="A1092" s="13"/>
      <c r="B1092" s="13"/>
      <c r="C1092" s="13"/>
      <c r="D1092" s="13"/>
      <c r="E1092" s="13"/>
      <c r="F1092" s="13"/>
      <c r="G1092" s="13"/>
      <c r="H1092" s="13"/>
      <c r="I1092" s="13"/>
      <c r="J1092" s="13"/>
      <c r="K1092" s="13"/>
      <c r="L1092" s="13"/>
      <c r="M1092" s="13"/>
      <c r="N1092" s="13"/>
      <c r="O1092" s="13"/>
      <c r="P1092" s="13"/>
      <c r="Q1092" s="13"/>
      <c r="R1092" s="13"/>
      <c r="S1092" s="13"/>
      <c r="T1092" s="13"/>
      <c r="U1092" s="13"/>
      <c r="V1092" s="13"/>
      <c r="W1092" s="13"/>
      <c r="X1092" s="13"/>
      <c r="Y1092" s="13"/>
      <c r="Z1092" s="13"/>
    </row>
    <row r="1093">
      <c r="A1093" s="13"/>
      <c r="B1093" s="13"/>
      <c r="C1093" s="13"/>
      <c r="D1093" s="13"/>
      <c r="E1093" s="13"/>
      <c r="F1093" s="13"/>
      <c r="G1093" s="13"/>
      <c r="H1093" s="13"/>
      <c r="I1093" s="13"/>
      <c r="J1093" s="13"/>
      <c r="K1093" s="13"/>
      <c r="L1093" s="13"/>
      <c r="M1093" s="13"/>
      <c r="N1093" s="13"/>
      <c r="O1093" s="13"/>
      <c r="P1093" s="13"/>
      <c r="Q1093" s="13"/>
      <c r="R1093" s="13"/>
      <c r="S1093" s="13"/>
      <c r="T1093" s="13"/>
      <c r="U1093" s="13"/>
      <c r="V1093" s="13"/>
      <c r="W1093" s="13"/>
      <c r="X1093" s="13"/>
      <c r="Y1093" s="13"/>
      <c r="Z1093" s="13"/>
    </row>
    <row r="1094">
      <c r="A1094" s="13"/>
      <c r="B1094" s="13"/>
      <c r="C1094" s="13"/>
      <c r="D1094" s="13"/>
      <c r="E1094" s="13"/>
      <c r="F1094" s="13"/>
      <c r="G1094" s="13"/>
      <c r="H1094" s="13"/>
      <c r="I1094" s="13"/>
      <c r="J1094" s="13"/>
      <c r="K1094" s="13"/>
      <c r="L1094" s="13"/>
      <c r="M1094" s="13"/>
      <c r="N1094" s="13"/>
      <c r="O1094" s="13"/>
      <c r="P1094" s="13"/>
      <c r="Q1094" s="13"/>
      <c r="R1094" s="13"/>
      <c r="S1094" s="13"/>
      <c r="T1094" s="13"/>
      <c r="U1094" s="13"/>
      <c r="V1094" s="13"/>
      <c r="W1094" s="13"/>
      <c r="X1094" s="13"/>
      <c r="Y1094" s="13"/>
      <c r="Z1094" s="13"/>
    </row>
    <row r="1095">
      <c r="A1095" s="13"/>
      <c r="B1095" s="13"/>
      <c r="C1095" s="13"/>
      <c r="D1095" s="13"/>
      <c r="E1095" s="13"/>
      <c r="F1095" s="13"/>
      <c r="G1095" s="13"/>
      <c r="H1095" s="13"/>
      <c r="I1095" s="13"/>
      <c r="J1095" s="13"/>
      <c r="K1095" s="13"/>
      <c r="L1095" s="13"/>
      <c r="M1095" s="13"/>
      <c r="N1095" s="13"/>
      <c r="O1095" s="13"/>
      <c r="P1095" s="13"/>
      <c r="Q1095" s="13"/>
      <c r="R1095" s="13"/>
      <c r="S1095" s="13"/>
      <c r="T1095" s="13"/>
      <c r="U1095" s="13"/>
      <c r="V1095" s="13"/>
      <c r="W1095" s="13"/>
      <c r="X1095" s="13"/>
      <c r="Y1095" s="13"/>
      <c r="Z1095" s="13"/>
    </row>
    <row r="1096">
      <c r="A1096" s="13"/>
      <c r="B1096" s="13"/>
      <c r="C1096" s="13"/>
      <c r="D1096" s="13"/>
      <c r="E1096" s="13"/>
      <c r="F1096" s="13"/>
      <c r="G1096" s="13"/>
      <c r="H1096" s="13"/>
      <c r="I1096" s="13"/>
      <c r="J1096" s="13"/>
      <c r="K1096" s="13"/>
      <c r="L1096" s="13"/>
      <c r="M1096" s="13"/>
      <c r="N1096" s="13"/>
      <c r="O1096" s="13"/>
      <c r="P1096" s="13"/>
      <c r="Q1096" s="13"/>
      <c r="R1096" s="13"/>
      <c r="S1096" s="13"/>
      <c r="T1096" s="13"/>
      <c r="U1096" s="13"/>
      <c r="V1096" s="13"/>
      <c r="W1096" s="13"/>
      <c r="X1096" s="13"/>
      <c r="Y1096" s="13"/>
      <c r="Z1096" s="13"/>
    </row>
    <row r="1097">
      <c r="A1097" s="13"/>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row>
    <row r="1098">
      <c r="A1098" s="13"/>
      <c r="B1098" s="13"/>
      <c r="C1098" s="13"/>
      <c r="D1098" s="13"/>
      <c r="E1098" s="13"/>
      <c r="F1098" s="13"/>
      <c r="G1098" s="13"/>
      <c r="H1098" s="13"/>
      <c r="I1098" s="13"/>
      <c r="J1098" s="13"/>
      <c r="K1098" s="13"/>
      <c r="L1098" s="13"/>
      <c r="M1098" s="13"/>
      <c r="N1098" s="13"/>
      <c r="O1098" s="13"/>
      <c r="P1098" s="13"/>
      <c r="Q1098" s="13"/>
      <c r="R1098" s="13"/>
      <c r="S1098" s="13"/>
      <c r="T1098" s="13"/>
      <c r="U1098" s="13"/>
      <c r="V1098" s="13"/>
      <c r="W1098" s="13"/>
      <c r="X1098" s="13"/>
      <c r="Y1098" s="13"/>
      <c r="Z1098" s="13"/>
    </row>
    <row r="1099">
      <c r="A1099" s="13"/>
      <c r="B1099" s="13"/>
      <c r="C1099" s="13"/>
      <c r="D1099" s="13"/>
      <c r="E1099" s="13"/>
      <c r="F1099" s="13"/>
      <c r="G1099" s="13"/>
      <c r="H1099" s="13"/>
      <c r="I1099" s="13"/>
      <c r="J1099" s="13"/>
      <c r="K1099" s="13"/>
      <c r="L1099" s="13"/>
      <c r="M1099" s="13"/>
      <c r="N1099" s="13"/>
      <c r="O1099" s="13"/>
      <c r="P1099" s="13"/>
      <c r="Q1099" s="13"/>
      <c r="R1099" s="13"/>
      <c r="S1099" s="13"/>
      <c r="T1099" s="13"/>
      <c r="U1099" s="13"/>
      <c r="V1099" s="13"/>
      <c r="W1099" s="13"/>
      <c r="X1099" s="13"/>
      <c r="Y1099" s="13"/>
      <c r="Z1099" s="13"/>
    </row>
    <row r="1100">
      <c r="A1100" s="13"/>
      <c r="B1100" s="13"/>
      <c r="C1100" s="13"/>
      <c r="D1100" s="13"/>
      <c r="E1100" s="13"/>
      <c r="F1100" s="13"/>
      <c r="G1100" s="13"/>
      <c r="H1100" s="13"/>
      <c r="I1100" s="13"/>
      <c r="J1100" s="13"/>
      <c r="K1100" s="13"/>
      <c r="L1100" s="13"/>
      <c r="M1100" s="13"/>
      <c r="N1100" s="13"/>
      <c r="O1100" s="13"/>
      <c r="P1100" s="13"/>
      <c r="Q1100" s="13"/>
      <c r="R1100" s="13"/>
      <c r="S1100" s="13"/>
      <c r="T1100" s="13"/>
      <c r="U1100" s="13"/>
      <c r="V1100" s="13"/>
      <c r="W1100" s="13"/>
      <c r="X1100" s="13"/>
      <c r="Y1100" s="13"/>
      <c r="Z1100" s="13"/>
    </row>
    <row r="1101">
      <c r="A1101" s="13"/>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row>
    <row r="1102">
      <c r="A1102" s="13"/>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row>
    <row r="1103">
      <c r="A1103" s="13"/>
      <c r="B1103" s="13"/>
      <c r="C1103" s="13"/>
      <c r="D1103" s="13"/>
      <c r="E1103" s="13"/>
      <c r="F1103" s="13"/>
      <c r="G1103" s="13"/>
      <c r="H1103" s="13"/>
      <c r="I1103" s="13"/>
      <c r="J1103" s="13"/>
      <c r="K1103" s="13"/>
      <c r="L1103" s="13"/>
      <c r="M1103" s="13"/>
      <c r="N1103" s="13"/>
      <c r="O1103" s="13"/>
      <c r="P1103" s="13"/>
      <c r="Q1103" s="13"/>
      <c r="R1103" s="13"/>
      <c r="S1103" s="13"/>
      <c r="T1103" s="13"/>
      <c r="U1103" s="13"/>
      <c r="V1103" s="13"/>
      <c r="W1103" s="13"/>
      <c r="X1103" s="13"/>
      <c r="Y1103" s="13"/>
      <c r="Z1103" s="13"/>
    </row>
    <row r="1104">
      <c r="A1104" s="13"/>
      <c r="B1104" s="13"/>
      <c r="C1104" s="13"/>
      <c r="D1104" s="13"/>
      <c r="E1104" s="13"/>
      <c r="F1104" s="13"/>
      <c r="G1104" s="13"/>
      <c r="H1104" s="13"/>
      <c r="I1104" s="13"/>
      <c r="J1104" s="13"/>
      <c r="K1104" s="13"/>
      <c r="L1104" s="13"/>
      <c r="M1104" s="13"/>
      <c r="N1104" s="13"/>
      <c r="O1104" s="13"/>
      <c r="P1104" s="13"/>
      <c r="Q1104" s="13"/>
      <c r="R1104" s="13"/>
      <c r="S1104" s="13"/>
      <c r="T1104" s="13"/>
      <c r="U1104" s="13"/>
      <c r="V1104" s="13"/>
      <c r="W1104" s="13"/>
      <c r="X1104" s="13"/>
      <c r="Y1104" s="13"/>
      <c r="Z1104" s="13"/>
    </row>
    <row r="1105">
      <c r="A1105" s="13"/>
      <c r="B1105" s="13"/>
      <c r="C1105" s="13"/>
      <c r="D1105" s="13"/>
      <c r="E1105" s="13"/>
      <c r="F1105" s="13"/>
      <c r="G1105" s="13"/>
      <c r="H1105" s="13"/>
      <c r="I1105" s="13"/>
      <c r="J1105" s="13"/>
      <c r="K1105" s="13"/>
      <c r="L1105" s="13"/>
      <c r="M1105" s="13"/>
      <c r="N1105" s="13"/>
      <c r="O1105" s="13"/>
      <c r="P1105" s="13"/>
      <c r="Q1105" s="13"/>
      <c r="R1105" s="13"/>
      <c r="S1105" s="13"/>
      <c r="T1105" s="13"/>
      <c r="U1105" s="13"/>
      <c r="V1105" s="13"/>
      <c r="W1105" s="13"/>
      <c r="X1105" s="13"/>
      <c r="Y1105" s="13"/>
      <c r="Z1105" s="13"/>
    </row>
    <row r="1106">
      <c r="A1106" s="13"/>
      <c r="B1106" s="13"/>
      <c r="C1106" s="13"/>
      <c r="D1106" s="13"/>
      <c r="E1106" s="13"/>
      <c r="F1106" s="13"/>
      <c r="G1106" s="13"/>
      <c r="H1106" s="13"/>
      <c r="I1106" s="13"/>
      <c r="J1106" s="13"/>
      <c r="K1106" s="13"/>
      <c r="L1106" s="13"/>
      <c r="M1106" s="13"/>
      <c r="N1106" s="13"/>
      <c r="O1106" s="13"/>
      <c r="P1106" s="13"/>
      <c r="Q1106" s="13"/>
      <c r="R1106" s="13"/>
      <c r="S1106" s="13"/>
      <c r="T1106" s="13"/>
      <c r="U1106" s="13"/>
      <c r="V1106" s="13"/>
      <c r="W1106" s="13"/>
      <c r="X1106" s="13"/>
      <c r="Y1106" s="13"/>
      <c r="Z1106" s="13"/>
    </row>
    <row r="1107">
      <c r="A1107" s="13"/>
      <c r="B1107" s="13"/>
      <c r="C1107" s="13"/>
      <c r="D1107" s="13"/>
      <c r="E1107" s="13"/>
      <c r="F1107" s="13"/>
      <c r="G1107" s="13"/>
      <c r="H1107" s="13"/>
      <c r="I1107" s="13"/>
      <c r="J1107" s="13"/>
      <c r="K1107" s="13"/>
      <c r="L1107" s="13"/>
      <c r="M1107" s="13"/>
      <c r="N1107" s="13"/>
      <c r="O1107" s="13"/>
      <c r="P1107" s="13"/>
      <c r="Q1107" s="13"/>
      <c r="R1107" s="13"/>
      <c r="S1107" s="13"/>
      <c r="T1107" s="13"/>
      <c r="U1107" s="13"/>
      <c r="V1107" s="13"/>
      <c r="W1107" s="13"/>
      <c r="X1107" s="13"/>
      <c r="Y1107" s="13"/>
      <c r="Z1107" s="13"/>
    </row>
    <row r="1108">
      <c r="A1108" s="13"/>
      <c r="B1108" s="13"/>
      <c r="C1108" s="13"/>
      <c r="D1108" s="13"/>
      <c r="E1108" s="13"/>
      <c r="F1108" s="13"/>
      <c r="G1108" s="13"/>
      <c r="H1108" s="13"/>
      <c r="I1108" s="13"/>
      <c r="J1108" s="13"/>
      <c r="K1108" s="13"/>
      <c r="L1108" s="13"/>
      <c r="M1108" s="13"/>
      <c r="N1108" s="13"/>
      <c r="O1108" s="13"/>
      <c r="P1108" s="13"/>
      <c r="Q1108" s="13"/>
      <c r="R1108" s="13"/>
      <c r="S1108" s="13"/>
      <c r="T1108" s="13"/>
      <c r="U1108" s="13"/>
      <c r="V1108" s="13"/>
      <c r="W1108" s="13"/>
      <c r="X1108" s="13"/>
      <c r="Y1108" s="13"/>
      <c r="Z1108" s="13"/>
    </row>
    <row r="1109">
      <c r="A1109" s="13"/>
      <c r="B1109" s="13"/>
      <c r="C1109" s="13"/>
      <c r="D1109" s="13"/>
      <c r="E1109" s="13"/>
      <c r="F1109" s="13"/>
      <c r="G1109" s="13"/>
      <c r="H1109" s="13"/>
      <c r="I1109" s="13"/>
      <c r="J1109" s="13"/>
      <c r="K1109" s="13"/>
      <c r="L1109" s="13"/>
      <c r="M1109" s="13"/>
      <c r="N1109" s="13"/>
      <c r="O1109" s="13"/>
      <c r="P1109" s="13"/>
      <c r="Q1109" s="13"/>
      <c r="R1109" s="13"/>
      <c r="S1109" s="13"/>
      <c r="T1109" s="13"/>
      <c r="U1109" s="13"/>
      <c r="V1109" s="13"/>
      <c r="W1109" s="13"/>
      <c r="X1109" s="13"/>
      <c r="Y1109" s="13"/>
      <c r="Z1109" s="13"/>
    </row>
    <row r="1110">
      <c r="A1110" s="13"/>
      <c r="B1110" s="13"/>
      <c r="C1110" s="13"/>
      <c r="D1110" s="13"/>
      <c r="E1110" s="13"/>
      <c r="F1110" s="13"/>
      <c r="G1110" s="13"/>
      <c r="H1110" s="13"/>
      <c r="I1110" s="13"/>
      <c r="J1110" s="13"/>
      <c r="K1110" s="13"/>
      <c r="L1110" s="13"/>
      <c r="M1110" s="13"/>
      <c r="N1110" s="13"/>
      <c r="O1110" s="13"/>
      <c r="P1110" s="13"/>
      <c r="Q1110" s="13"/>
      <c r="R1110" s="13"/>
      <c r="S1110" s="13"/>
      <c r="T1110" s="13"/>
      <c r="U1110" s="13"/>
      <c r="V1110" s="13"/>
      <c r="W1110" s="13"/>
      <c r="X1110" s="13"/>
      <c r="Y1110" s="13"/>
      <c r="Z1110" s="13"/>
    </row>
    <row r="1111">
      <c r="A1111" s="13"/>
      <c r="B1111" s="13"/>
      <c r="C1111" s="13"/>
      <c r="D1111" s="13"/>
      <c r="E1111" s="13"/>
      <c r="F1111" s="13"/>
      <c r="G1111" s="13"/>
      <c r="H1111" s="13"/>
      <c r="I1111" s="13"/>
      <c r="J1111" s="13"/>
      <c r="K1111" s="13"/>
      <c r="L1111" s="13"/>
      <c r="M1111" s="13"/>
      <c r="N1111" s="13"/>
      <c r="O1111" s="13"/>
      <c r="P1111" s="13"/>
      <c r="Q1111" s="13"/>
      <c r="R1111" s="13"/>
      <c r="S1111" s="13"/>
      <c r="T1111" s="13"/>
      <c r="U1111" s="13"/>
      <c r="V1111" s="13"/>
      <c r="W1111" s="13"/>
      <c r="X1111" s="13"/>
      <c r="Y1111" s="13"/>
      <c r="Z1111" s="13"/>
    </row>
    <row r="1112">
      <c r="A1112" s="13"/>
      <c r="B1112" s="13"/>
      <c r="C1112" s="13"/>
      <c r="D1112" s="13"/>
      <c r="E1112" s="13"/>
      <c r="F1112" s="13"/>
      <c r="G1112" s="13"/>
      <c r="H1112" s="13"/>
      <c r="I1112" s="13"/>
      <c r="J1112" s="13"/>
      <c r="K1112" s="13"/>
      <c r="L1112" s="13"/>
      <c r="M1112" s="13"/>
      <c r="N1112" s="13"/>
      <c r="O1112" s="13"/>
      <c r="P1112" s="13"/>
      <c r="Q1112" s="13"/>
      <c r="R1112" s="13"/>
      <c r="S1112" s="13"/>
      <c r="T1112" s="13"/>
      <c r="U1112" s="13"/>
      <c r="V1112" s="13"/>
      <c r="W1112" s="13"/>
      <c r="X1112" s="13"/>
      <c r="Y1112" s="13"/>
      <c r="Z1112" s="13"/>
    </row>
    <row r="1113">
      <c r="A1113" s="13"/>
      <c r="B1113" s="13"/>
      <c r="C1113" s="13"/>
      <c r="D1113" s="13"/>
      <c r="E1113" s="13"/>
      <c r="F1113" s="13"/>
      <c r="G1113" s="13"/>
      <c r="H1113" s="13"/>
      <c r="I1113" s="13"/>
      <c r="J1113" s="13"/>
      <c r="K1113" s="13"/>
      <c r="L1113" s="13"/>
      <c r="M1113" s="13"/>
      <c r="N1113" s="13"/>
      <c r="O1113" s="13"/>
      <c r="P1113" s="13"/>
      <c r="Q1113" s="13"/>
      <c r="R1113" s="13"/>
      <c r="S1113" s="13"/>
      <c r="T1113" s="13"/>
      <c r="U1113" s="13"/>
      <c r="V1113" s="13"/>
      <c r="W1113" s="13"/>
      <c r="X1113" s="13"/>
      <c r="Y1113" s="13"/>
      <c r="Z1113" s="13"/>
    </row>
    <row r="1114">
      <c r="A1114" s="13"/>
      <c r="B1114" s="13"/>
      <c r="C1114" s="13"/>
      <c r="D1114" s="13"/>
      <c r="E1114" s="13"/>
      <c r="F1114" s="13"/>
      <c r="G1114" s="13"/>
      <c r="H1114" s="13"/>
      <c r="I1114" s="13"/>
      <c r="J1114" s="13"/>
      <c r="K1114" s="13"/>
      <c r="L1114" s="13"/>
      <c r="M1114" s="13"/>
      <c r="N1114" s="13"/>
      <c r="O1114" s="13"/>
      <c r="P1114" s="13"/>
      <c r="Q1114" s="13"/>
      <c r="R1114" s="13"/>
      <c r="S1114" s="13"/>
      <c r="T1114" s="13"/>
      <c r="U1114" s="13"/>
      <c r="V1114" s="13"/>
      <c r="W1114" s="13"/>
      <c r="X1114" s="13"/>
      <c r="Y1114" s="13"/>
      <c r="Z1114" s="13"/>
    </row>
    <row r="1115">
      <c r="A1115" s="13"/>
      <c r="B1115" s="13"/>
      <c r="C1115" s="13"/>
      <c r="D1115" s="13"/>
      <c r="E1115" s="13"/>
      <c r="F1115" s="13"/>
      <c r="G1115" s="13"/>
      <c r="H1115" s="13"/>
      <c r="I1115" s="13"/>
      <c r="J1115" s="13"/>
      <c r="K1115" s="13"/>
      <c r="L1115" s="13"/>
      <c r="M1115" s="13"/>
      <c r="N1115" s="13"/>
      <c r="O1115" s="13"/>
      <c r="P1115" s="13"/>
      <c r="Q1115" s="13"/>
      <c r="R1115" s="13"/>
      <c r="S1115" s="13"/>
      <c r="T1115" s="13"/>
      <c r="U1115" s="13"/>
      <c r="V1115" s="13"/>
      <c r="W1115" s="13"/>
      <c r="X1115" s="13"/>
      <c r="Y1115" s="13"/>
      <c r="Z1115" s="13"/>
    </row>
    <row r="1116">
      <c r="A1116" s="13"/>
      <c r="B1116" s="13"/>
      <c r="C1116" s="13"/>
      <c r="D1116" s="13"/>
      <c r="E1116" s="13"/>
      <c r="F1116" s="13"/>
      <c r="G1116" s="13"/>
      <c r="H1116" s="13"/>
      <c r="I1116" s="13"/>
      <c r="J1116" s="13"/>
      <c r="K1116" s="13"/>
      <c r="L1116" s="13"/>
      <c r="M1116" s="13"/>
      <c r="N1116" s="13"/>
      <c r="O1116" s="13"/>
      <c r="P1116" s="13"/>
      <c r="Q1116" s="13"/>
      <c r="R1116" s="13"/>
      <c r="S1116" s="13"/>
      <c r="T1116" s="13"/>
      <c r="U1116" s="13"/>
      <c r="V1116" s="13"/>
      <c r="W1116" s="13"/>
      <c r="X1116" s="13"/>
      <c r="Y1116" s="13"/>
      <c r="Z1116" s="13"/>
    </row>
    <row r="1117">
      <c r="A1117" s="13"/>
      <c r="B1117" s="13"/>
      <c r="C1117" s="13"/>
      <c r="D1117" s="13"/>
      <c r="E1117" s="13"/>
      <c r="F1117" s="13"/>
      <c r="G1117" s="13"/>
      <c r="H1117" s="13"/>
      <c r="I1117" s="13"/>
      <c r="J1117" s="13"/>
      <c r="K1117" s="13"/>
      <c r="L1117" s="13"/>
      <c r="M1117" s="13"/>
      <c r="N1117" s="13"/>
      <c r="O1117" s="13"/>
      <c r="P1117" s="13"/>
      <c r="Q1117" s="13"/>
      <c r="R1117" s="13"/>
      <c r="S1117" s="13"/>
      <c r="T1117" s="13"/>
      <c r="U1117" s="13"/>
      <c r="V1117" s="13"/>
      <c r="W1117" s="13"/>
      <c r="X1117" s="13"/>
      <c r="Y1117" s="13"/>
      <c r="Z1117" s="13"/>
    </row>
    <row r="1118">
      <c r="A1118" s="13"/>
      <c r="B1118" s="13"/>
      <c r="C1118" s="13"/>
      <c r="D1118" s="13"/>
      <c r="E1118" s="13"/>
      <c r="F1118" s="13"/>
      <c r="G1118" s="13"/>
      <c r="H1118" s="13"/>
      <c r="I1118" s="13"/>
      <c r="J1118" s="13"/>
      <c r="K1118" s="13"/>
      <c r="L1118" s="13"/>
      <c r="M1118" s="13"/>
      <c r="N1118" s="13"/>
      <c r="O1118" s="13"/>
      <c r="P1118" s="13"/>
      <c r="Q1118" s="13"/>
      <c r="R1118" s="13"/>
      <c r="S1118" s="13"/>
      <c r="T1118" s="13"/>
      <c r="U1118" s="13"/>
      <c r="V1118" s="13"/>
      <c r="W1118" s="13"/>
      <c r="X1118" s="13"/>
      <c r="Y1118" s="13"/>
      <c r="Z1118" s="13"/>
    </row>
    <row r="1119">
      <c r="A1119" s="13"/>
      <c r="B1119" s="13"/>
      <c r="C1119" s="13"/>
      <c r="D1119" s="13"/>
      <c r="E1119" s="13"/>
      <c r="F1119" s="13"/>
      <c r="G1119" s="13"/>
      <c r="H1119" s="13"/>
      <c r="I1119" s="13"/>
      <c r="J1119" s="13"/>
      <c r="K1119" s="13"/>
      <c r="L1119" s="13"/>
      <c r="M1119" s="13"/>
      <c r="N1119" s="13"/>
      <c r="O1119" s="13"/>
      <c r="P1119" s="13"/>
      <c r="Q1119" s="13"/>
      <c r="R1119" s="13"/>
      <c r="S1119" s="13"/>
      <c r="T1119" s="13"/>
      <c r="U1119" s="13"/>
      <c r="V1119" s="13"/>
      <c r="W1119" s="13"/>
      <c r="X1119" s="13"/>
      <c r="Y1119" s="13"/>
      <c r="Z1119" s="13"/>
    </row>
    <row r="1120">
      <c r="A1120" s="13"/>
      <c r="B1120" s="13"/>
      <c r="C1120" s="13"/>
      <c r="D1120" s="13"/>
      <c r="E1120" s="13"/>
      <c r="F1120" s="13"/>
      <c r="G1120" s="13"/>
      <c r="H1120" s="13"/>
      <c r="I1120" s="13"/>
      <c r="J1120" s="13"/>
      <c r="K1120" s="13"/>
      <c r="L1120" s="13"/>
      <c r="M1120" s="13"/>
      <c r="N1120" s="13"/>
      <c r="O1120" s="13"/>
      <c r="P1120" s="13"/>
      <c r="Q1120" s="13"/>
      <c r="R1120" s="13"/>
      <c r="S1120" s="13"/>
      <c r="T1120" s="13"/>
      <c r="U1120" s="13"/>
      <c r="V1120" s="13"/>
      <c r="W1120" s="13"/>
      <c r="X1120" s="13"/>
      <c r="Y1120" s="13"/>
      <c r="Z1120" s="13"/>
    </row>
    <row r="1121">
      <c r="A1121" s="13"/>
      <c r="B1121" s="13"/>
      <c r="C1121" s="13"/>
      <c r="D1121" s="13"/>
      <c r="E1121" s="13"/>
      <c r="F1121" s="13"/>
      <c r="G1121" s="13"/>
      <c r="H1121" s="13"/>
      <c r="I1121" s="13"/>
      <c r="J1121" s="13"/>
      <c r="K1121" s="13"/>
      <c r="L1121" s="13"/>
      <c r="M1121" s="13"/>
      <c r="N1121" s="13"/>
      <c r="O1121" s="13"/>
      <c r="P1121" s="13"/>
      <c r="Q1121" s="13"/>
      <c r="R1121" s="13"/>
      <c r="S1121" s="13"/>
      <c r="T1121" s="13"/>
      <c r="U1121" s="13"/>
      <c r="V1121" s="13"/>
      <c r="W1121" s="13"/>
      <c r="X1121" s="13"/>
      <c r="Y1121" s="13"/>
      <c r="Z1121" s="13"/>
    </row>
    <row r="1122">
      <c r="A1122" s="13"/>
      <c r="B1122" s="13"/>
      <c r="C1122" s="13"/>
      <c r="D1122" s="13"/>
      <c r="E1122" s="13"/>
      <c r="F1122" s="13"/>
      <c r="G1122" s="13"/>
      <c r="H1122" s="13"/>
      <c r="I1122" s="13"/>
      <c r="J1122" s="13"/>
      <c r="K1122" s="13"/>
      <c r="L1122" s="13"/>
      <c r="M1122" s="13"/>
      <c r="N1122" s="13"/>
      <c r="O1122" s="13"/>
      <c r="P1122" s="13"/>
      <c r="Q1122" s="13"/>
      <c r="R1122" s="13"/>
      <c r="S1122" s="13"/>
      <c r="T1122" s="13"/>
      <c r="U1122" s="13"/>
      <c r="V1122" s="13"/>
      <c r="W1122" s="13"/>
      <c r="X1122" s="13"/>
      <c r="Y1122" s="13"/>
      <c r="Z1122" s="13"/>
    </row>
    <row r="1123">
      <c r="A1123" s="13"/>
      <c r="B1123" s="13"/>
      <c r="C1123" s="13"/>
      <c r="D1123" s="13"/>
      <c r="E1123" s="13"/>
      <c r="F1123" s="13"/>
      <c r="G1123" s="13"/>
      <c r="H1123" s="13"/>
      <c r="I1123" s="13"/>
      <c r="J1123" s="13"/>
      <c r="K1123" s="13"/>
      <c r="L1123" s="13"/>
      <c r="M1123" s="13"/>
      <c r="N1123" s="13"/>
      <c r="O1123" s="13"/>
      <c r="P1123" s="13"/>
      <c r="Q1123" s="13"/>
      <c r="R1123" s="13"/>
      <c r="S1123" s="13"/>
      <c r="T1123" s="13"/>
      <c r="U1123" s="13"/>
      <c r="V1123" s="13"/>
      <c r="W1123" s="13"/>
      <c r="X1123" s="13"/>
      <c r="Y1123" s="13"/>
      <c r="Z1123" s="13"/>
    </row>
    <row r="1124">
      <c r="A1124" s="13"/>
      <c r="B1124" s="13"/>
      <c r="C1124" s="13"/>
      <c r="D1124" s="13"/>
      <c r="E1124" s="13"/>
      <c r="F1124" s="13"/>
      <c r="G1124" s="13"/>
      <c r="H1124" s="13"/>
      <c r="I1124" s="13"/>
      <c r="J1124" s="13"/>
      <c r="K1124" s="13"/>
      <c r="L1124" s="13"/>
      <c r="M1124" s="13"/>
      <c r="N1124" s="13"/>
      <c r="O1124" s="13"/>
      <c r="P1124" s="13"/>
      <c r="Q1124" s="13"/>
      <c r="R1124" s="13"/>
      <c r="S1124" s="13"/>
      <c r="T1124" s="13"/>
      <c r="U1124" s="13"/>
      <c r="V1124" s="13"/>
      <c r="W1124" s="13"/>
      <c r="X1124" s="13"/>
      <c r="Y1124" s="13"/>
      <c r="Z1124" s="13"/>
    </row>
    <row r="1125">
      <c r="A1125" s="13"/>
      <c r="B1125" s="13"/>
      <c r="C1125" s="13"/>
      <c r="D1125" s="13"/>
      <c r="E1125" s="13"/>
      <c r="F1125" s="13"/>
      <c r="G1125" s="13"/>
      <c r="H1125" s="13"/>
      <c r="I1125" s="13"/>
      <c r="J1125" s="13"/>
      <c r="K1125" s="13"/>
      <c r="L1125" s="13"/>
      <c r="M1125" s="13"/>
      <c r="N1125" s="13"/>
      <c r="O1125" s="13"/>
      <c r="P1125" s="13"/>
      <c r="Q1125" s="13"/>
      <c r="R1125" s="13"/>
      <c r="S1125" s="13"/>
      <c r="T1125" s="13"/>
      <c r="U1125" s="13"/>
      <c r="V1125" s="13"/>
      <c r="W1125" s="13"/>
      <c r="X1125" s="13"/>
      <c r="Y1125" s="13"/>
      <c r="Z1125" s="13"/>
    </row>
    <row r="1126">
      <c r="A1126" s="13"/>
      <c r="B1126" s="13"/>
      <c r="C1126" s="13"/>
      <c r="D1126" s="13"/>
      <c r="E1126" s="13"/>
      <c r="F1126" s="13"/>
      <c r="G1126" s="13"/>
      <c r="H1126" s="13"/>
      <c r="I1126" s="13"/>
      <c r="J1126" s="13"/>
      <c r="K1126" s="13"/>
      <c r="L1126" s="13"/>
      <c r="M1126" s="13"/>
      <c r="N1126" s="13"/>
      <c r="O1126" s="13"/>
      <c r="P1126" s="13"/>
      <c r="Q1126" s="13"/>
      <c r="R1126" s="13"/>
      <c r="S1126" s="13"/>
      <c r="T1126" s="13"/>
      <c r="U1126" s="13"/>
      <c r="V1126" s="13"/>
      <c r="W1126" s="13"/>
      <c r="X1126" s="13"/>
      <c r="Y1126" s="13"/>
      <c r="Z1126" s="13"/>
    </row>
    <row r="1127">
      <c r="A1127" s="13"/>
      <c r="B1127" s="13"/>
      <c r="C1127" s="13"/>
      <c r="D1127" s="13"/>
      <c r="E1127" s="13"/>
      <c r="F1127" s="13"/>
      <c r="G1127" s="13"/>
      <c r="H1127" s="13"/>
      <c r="I1127" s="13"/>
      <c r="J1127" s="13"/>
      <c r="K1127" s="13"/>
      <c r="L1127" s="13"/>
      <c r="M1127" s="13"/>
      <c r="N1127" s="13"/>
      <c r="O1127" s="13"/>
      <c r="P1127" s="13"/>
      <c r="Q1127" s="13"/>
      <c r="R1127" s="13"/>
      <c r="S1127" s="13"/>
      <c r="T1127" s="13"/>
      <c r="U1127" s="13"/>
      <c r="V1127" s="13"/>
      <c r="W1127" s="13"/>
      <c r="X1127" s="13"/>
      <c r="Y1127" s="13"/>
      <c r="Z1127" s="13"/>
    </row>
    <row r="1128">
      <c r="A1128" s="13"/>
      <c r="B1128" s="13"/>
      <c r="C1128" s="13"/>
      <c r="D1128" s="13"/>
      <c r="E1128" s="13"/>
      <c r="F1128" s="13"/>
      <c r="G1128" s="13"/>
      <c r="H1128" s="13"/>
      <c r="I1128" s="13"/>
      <c r="J1128" s="13"/>
      <c r="K1128" s="13"/>
      <c r="L1128" s="13"/>
      <c r="M1128" s="13"/>
      <c r="N1128" s="13"/>
      <c r="O1128" s="13"/>
      <c r="P1128" s="13"/>
      <c r="Q1128" s="13"/>
      <c r="R1128" s="13"/>
      <c r="S1128" s="13"/>
      <c r="T1128" s="13"/>
      <c r="U1128" s="13"/>
      <c r="V1128" s="13"/>
      <c r="W1128" s="13"/>
      <c r="X1128" s="13"/>
      <c r="Y1128" s="13"/>
      <c r="Z1128" s="13"/>
    </row>
    <row r="1129">
      <c r="A1129" s="13"/>
      <c r="B1129" s="13"/>
      <c r="C1129" s="13"/>
      <c r="D1129" s="13"/>
      <c r="E1129" s="13"/>
      <c r="F1129" s="13"/>
      <c r="G1129" s="13"/>
      <c r="H1129" s="13"/>
      <c r="I1129" s="13"/>
      <c r="J1129" s="13"/>
      <c r="K1129" s="13"/>
      <c r="L1129" s="13"/>
      <c r="M1129" s="13"/>
      <c r="N1129" s="13"/>
      <c r="O1129" s="13"/>
      <c r="P1129" s="13"/>
      <c r="Q1129" s="13"/>
      <c r="R1129" s="13"/>
      <c r="S1129" s="13"/>
      <c r="T1129" s="13"/>
      <c r="U1129" s="13"/>
      <c r="V1129" s="13"/>
      <c r="W1129" s="13"/>
      <c r="X1129" s="13"/>
      <c r="Y1129" s="13"/>
      <c r="Z1129" s="13"/>
    </row>
    <row r="1130">
      <c r="A1130" s="13"/>
      <c r="B1130" s="13"/>
      <c r="C1130" s="13"/>
      <c r="D1130" s="13"/>
      <c r="E1130" s="13"/>
      <c r="F1130" s="13"/>
      <c r="G1130" s="13"/>
      <c r="H1130" s="13"/>
      <c r="I1130" s="13"/>
      <c r="J1130" s="13"/>
      <c r="K1130" s="13"/>
      <c r="L1130" s="13"/>
      <c r="M1130" s="13"/>
      <c r="N1130" s="13"/>
      <c r="O1130" s="13"/>
      <c r="P1130" s="13"/>
      <c r="Q1130" s="13"/>
      <c r="R1130" s="13"/>
      <c r="S1130" s="13"/>
      <c r="T1130" s="13"/>
      <c r="U1130" s="13"/>
      <c r="V1130" s="13"/>
      <c r="W1130" s="13"/>
      <c r="X1130" s="13"/>
      <c r="Y1130" s="13"/>
      <c r="Z1130" s="13"/>
    </row>
    <row r="1131">
      <c r="A1131" s="13"/>
      <c r="B1131" s="13"/>
      <c r="C1131" s="13"/>
      <c r="D1131" s="13"/>
      <c r="E1131" s="13"/>
      <c r="F1131" s="13"/>
      <c r="G1131" s="13"/>
      <c r="H1131" s="13"/>
      <c r="I1131" s="13"/>
      <c r="J1131" s="13"/>
      <c r="K1131" s="13"/>
      <c r="L1131" s="13"/>
      <c r="M1131" s="13"/>
      <c r="N1131" s="13"/>
      <c r="O1131" s="13"/>
      <c r="P1131" s="13"/>
      <c r="Q1131" s="13"/>
      <c r="R1131" s="13"/>
      <c r="S1131" s="13"/>
      <c r="T1131" s="13"/>
      <c r="U1131" s="13"/>
      <c r="V1131" s="13"/>
      <c r="W1131" s="13"/>
      <c r="X1131" s="13"/>
      <c r="Y1131" s="13"/>
      <c r="Z1131" s="13"/>
    </row>
    <row r="1132">
      <c r="A1132" s="13"/>
      <c r="B1132" s="13"/>
      <c r="C1132" s="13"/>
      <c r="D1132" s="13"/>
      <c r="E1132" s="13"/>
      <c r="F1132" s="13"/>
      <c r="G1132" s="13"/>
      <c r="H1132" s="13"/>
      <c r="I1132" s="13"/>
      <c r="J1132" s="13"/>
      <c r="K1132" s="13"/>
      <c r="L1132" s="13"/>
      <c r="M1132" s="13"/>
      <c r="N1132" s="13"/>
      <c r="O1132" s="13"/>
      <c r="P1132" s="13"/>
      <c r="Q1132" s="13"/>
      <c r="R1132" s="13"/>
      <c r="S1132" s="13"/>
      <c r="T1132" s="13"/>
      <c r="U1132" s="13"/>
      <c r="V1132" s="13"/>
      <c r="W1132" s="13"/>
      <c r="X1132" s="13"/>
      <c r="Y1132" s="13"/>
      <c r="Z1132" s="13"/>
    </row>
    <row r="1133">
      <c r="A1133" s="13"/>
      <c r="B1133" s="13"/>
      <c r="C1133" s="13"/>
      <c r="D1133" s="13"/>
      <c r="E1133" s="13"/>
      <c r="F1133" s="13"/>
      <c r="G1133" s="13"/>
      <c r="H1133" s="13"/>
      <c r="I1133" s="13"/>
      <c r="J1133" s="13"/>
      <c r="K1133" s="13"/>
      <c r="L1133" s="13"/>
      <c r="M1133" s="13"/>
      <c r="N1133" s="13"/>
      <c r="O1133" s="13"/>
      <c r="P1133" s="13"/>
      <c r="Q1133" s="13"/>
      <c r="R1133" s="13"/>
      <c r="S1133" s="13"/>
      <c r="T1133" s="13"/>
      <c r="U1133" s="13"/>
      <c r="V1133" s="13"/>
      <c r="W1133" s="13"/>
      <c r="X1133" s="13"/>
      <c r="Y1133" s="13"/>
      <c r="Z1133" s="13"/>
    </row>
    <row r="1134">
      <c r="A1134" s="13"/>
      <c r="B1134" s="13"/>
      <c r="C1134" s="13"/>
      <c r="D1134" s="13"/>
      <c r="E1134" s="13"/>
      <c r="F1134" s="13"/>
      <c r="G1134" s="13"/>
      <c r="H1134" s="13"/>
      <c r="I1134" s="13"/>
      <c r="J1134" s="13"/>
      <c r="K1134" s="13"/>
      <c r="L1134" s="13"/>
      <c r="M1134" s="13"/>
      <c r="N1134" s="13"/>
      <c r="O1134" s="13"/>
      <c r="P1134" s="13"/>
      <c r="Q1134" s="13"/>
      <c r="R1134" s="13"/>
      <c r="S1134" s="13"/>
      <c r="T1134" s="13"/>
      <c r="U1134" s="13"/>
      <c r="V1134" s="13"/>
      <c r="W1134" s="13"/>
      <c r="X1134" s="13"/>
      <c r="Y1134" s="13"/>
      <c r="Z1134" s="13"/>
    </row>
    <row r="1135">
      <c r="A1135" s="13"/>
      <c r="B1135" s="13"/>
      <c r="C1135" s="13"/>
      <c r="D1135" s="13"/>
      <c r="E1135" s="13"/>
      <c r="F1135" s="13"/>
      <c r="G1135" s="13"/>
      <c r="H1135" s="13"/>
      <c r="I1135" s="13"/>
      <c r="J1135" s="13"/>
      <c r="K1135" s="13"/>
      <c r="L1135" s="13"/>
      <c r="M1135" s="13"/>
      <c r="N1135" s="13"/>
      <c r="O1135" s="13"/>
      <c r="P1135" s="13"/>
      <c r="Q1135" s="13"/>
      <c r="R1135" s="13"/>
      <c r="S1135" s="13"/>
      <c r="T1135" s="13"/>
      <c r="U1135" s="13"/>
      <c r="V1135" s="13"/>
      <c r="W1135" s="13"/>
      <c r="X1135" s="13"/>
      <c r="Y1135" s="13"/>
      <c r="Z1135" s="13"/>
    </row>
    <row r="1136">
      <c r="A1136" s="13"/>
      <c r="B1136" s="13"/>
      <c r="C1136" s="13"/>
      <c r="D1136" s="13"/>
      <c r="E1136" s="13"/>
      <c r="F1136" s="13"/>
      <c r="G1136" s="13"/>
      <c r="H1136" s="13"/>
      <c r="I1136" s="13"/>
      <c r="J1136" s="13"/>
      <c r="K1136" s="13"/>
      <c r="L1136" s="13"/>
      <c r="M1136" s="13"/>
      <c r="N1136" s="13"/>
      <c r="O1136" s="13"/>
      <c r="P1136" s="13"/>
      <c r="Q1136" s="13"/>
      <c r="R1136" s="13"/>
      <c r="S1136" s="13"/>
      <c r="T1136" s="13"/>
      <c r="U1136" s="13"/>
      <c r="V1136" s="13"/>
      <c r="W1136" s="13"/>
      <c r="X1136" s="13"/>
      <c r="Y1136" s="13"/>
      <c r="Z1136" s="13"/>
    </row>
    <row r="1137">
      <c r="A1137" s="13"/>
      <c r="B1137" s="13"/>
      <c r="C1137" s="13"/>
      <c r="D1137" s="13"/>
      <c r="E1137" s="13"/>
      <c r="F1137" s="13"/>
      <c r="G1137" s="13"/>
      <c r="H1137" s="13"/>
      <c r="I1137" s="13"/>
      <c r="J1137" s="13"/>
      <c r="K1137" s="13"/>
      <c r="L1137" s="13"/>
      <c r="M1137" s="13"/>
      <c r="N1137" s="13"/>
      <c r="O1137" s="13"/>
      <c r="P1137" s="13"/>
      <c r="Q1137" s="13"/>
      <c r="R1137" s="13"/>
      <c r="S1137" s="13"/>
      <c r="T1137" s="13"/>
      <c r="U1137" s="13"/>
      <c r="V1137" s="13"/>
      <c r="W1137" s="13"/>
      <c r="X1137" s="13"/>
      <c r="Y1137" s="13"/>
      <c r="Z1137" s="13"/>
    </row>
    <row r="1138">
      <c r="A1138" s="13"/>
      <c r="B1138" s="13"/>
      <c r="C1138" s="13"/>
      <c r="D1138" s="13"/>
      <c r="E1138" s="13"/>
      <c r="F1138" s="13"/>
      <c r="G1138" s="13"/>
      <c r="H1138" s="13"/>
      <c r="I1138" s="13"/>
      <c r="J1138" s="13"/>
      <c r="K1138" s="13"/>
      <c r="L1138" s="13"/>
      <c r="M1138" s="13"/>
      <c r="N1138" s="13"/>
      <c r="O1138" s="13"/>
      <c r="P1138" s="13"/>
      <c r="Q1138" s="13"/>
      <c r="R1138" s="13"/>
      <c r="S1138" s="13"/>
      <c r="T1138" s="13"/>
      <c r="U1138" s="13"/>
      <c r="V1138" s="13"/>
      <c r="W1138" s="13"/>
      <c r="X1138" s="13"/>
      <c r="Y1138" s="13"/>
      <c r="Z1138" s="13"/>
    </row>
    <row r="1139">
      <c r="A1139" s="13"/>
      <c r="B1139" s="13"/>
      <c r="C1139" s="13"/>
      <c r="D1139" s="13"/>
      <c r="E1139" s="13"/>
      <c r="F1139" s="13"/>
      <c r="G1139" s="13"/>
      <c r="H1139" s="13"/>
      <c r="I1139" s="13"/>
      <c r="J1139" s="13"/>
      <c r="K1139" s="13"/>
      <c r="L1139" s="13"/>
      <c r="M1139" s="13"/>
      <c r="N1139" s="13"/>
      <c r="O1139" s="13"/>
      <c r="P1139" s="13"/>
      <c r="Q1139" s="13"/>
      <c r="R1139" s="13"/>
      <c r="S1139" s="13"/>
      <c r="T1139" s="13"/>
      <c r="U1139" s="13"/>
      <c r="V1139" s="13"/>
      <c r="W1139" s="13"/>
      <c r="X1139" s="13"/>
      <c r="Y1139" s="13"/>
      <c r="Z1139" s="13"/>
    </row>
    <row r="1140">
      <c r="A1140" s="13"/>
      <c r="B1140" s="13"/>
      <c r="C1140" s="13"/>
      <c r="D1140" s="13"/>
      <c r="E1140" s="13"/>
      <c r="F1140" s="13"/>
      <c r="G1140" s="13"/>
      <c r="H1140" s="13"/>
      <c r="I1140" s="13"/>
      <c r="J1140" s="13"/>
      <c r="K1140" s="13"/>
      <c r="L1140" s="13"/>
      <c r="M1140" s="13"/>
      <c r="N1140" s="13"/>
      <c r="O1140" s="13"/>
      <c r="P1140" s="13"/>
      <c r="Q1140" s="13"/>
      <c r="R1140" s="13"/>
      <c r="S1140" s="13"/>
      <c r="T1140" s="13"/>
      <c r="U1140" s="13"/>
      <c r="V1140" s="13"/>
      <c r="W1140" s="13"/>
      <c r="X1140" s="13"/>
      <c r="Y1140" s="13"/>
      <c r="Z1140" s="13"/>
    </row>
    <row r="1141">
      <c r="A1141" s="13"/>
      <c r="B1141" s="13"/>
      <c r="C1141" s="13"/>
      <c r="D1141" s="13"/>
      <c r="E1141" s="13"/>
      <c r="F1141" s="13"/>
      <c r="G1141" s="13"/>
      <c r="H1141" s="13"/>
      <c r="I1141" s="13"/>
      <c r="J1141" s="13"/>
      <c r="K1141" s="13"/>
      <c r="L1141" s="13"/>
      <c r="M1141" s="13"/>
      <c r="N1141" s="13"/>
      <c r="O1141" s="13"/>
      <c r="P1141" s="13"/>
      <c r="Q1141" s="13"/>
      <c r="R1141" s="13"/>
      <c r="S1141" s="13"/>
      <c r="T1141" s="13"/>
      <c r="U1141" s="13"/>
      <c r="V1141" s="13"/>
      <c r="W1141" s="13"/>
      <c r="X1141" s="13"/>
      <c r="Y1141" s="13"/>
      <c r="Z1141" s="13"/>
    </row>
    <row r="1142">
      <c r="A1142" s="13"/>
      <c r="B1142" s="13"/>
      <c r="C1142" s="13"/>
      <c r="D1142" s="13"/>
      <c r="E1142" s="13"/>
      <c r="F1142" s="13"/>
      <c r="G1142" s="13"/>
      <c r="H1142" s="13"/>
      <c r="I1142" s="13"/>
      <c r="J1142" s="13"/>
      <c r="K1142" s="13"/>
      <c r="L1142" s="13"/>
      <c r="M1142" s="13"/>
      <c r="N1142" s="13"/>
      <c r="O1142" s="13"/>
      <c r="P1142" s="13"/>
      <c r="Q1142" s="13"/>
      <c r="R1142" s="13"/>
      <c r="S1142" s="13"/>
      <c r="T1142" s="13"/>
      <c r="U1142" s="13"/>
      <c r="V1142" s="13"/>
      <c r="W1142" s="13"/>
      <c r="X1142" s="13"/>
      <c r="Y1142" s="13"/>
      <c r="Z1142" s="13"/>
    </row>
    <row r="1143">
      <c r="A1143" s="13"/>
      <c r="B1143" s="13"/>
      <c r="C1143" s="13"/>
      <c r="D1143" s="13"/>
      <c r="E1143" s="13"/>
      <c r="F1143" s="13"/>
      <c r="G1143" s="13"/>
      <c r="H1143" s="13"/>
      <c r="I1143" s="13"/>
      <c r="J1143" s="13"/>
      <c r="K1143" s="13"/>
      <c r="L1143" s="13"/>
      <c r="M1143" s="13"/>
      <c r="N1143" s="13"/>
      <c r="O1143" s="13"/>
      <c r="P1143" s="13"/>
      <c r="Q1143" s="13"/>
      <c r="R1143" s="13"/>
      <c r="S1143" s="13"/>
      <c r="T1143" s="13"/>
      <c r="U1143" s="13"/>
      <c r="V1143" s="13"/>
      <c r="W1143" s="13"/>
      <c r="X1143" s="13"/>
      <c r="Y1143" s="13"/>
      <c r="Z1143" s="13"/>
    </row>
    <row r="1144">
      <c r="A1144" s="13"/>
      <c r="B1144" s="13"/>
      <c r="C1144" s="13"/>
      <c r="D1144" s="13"/>
      <c r="E1144" s="13"/>
      <c r="F1144" s="13"/>
      <c r="G1144" s="13"/>
      <c r="H1144" s="13"/>
      <c r="I1144" s="13"/>
      <c r="J1144" s="13"/>
      <c r="K1144" s="13"/>
      <c r="L1144" s="13"/>
      <c r="M1144" s="13"/>
      <c r="N1144" s="13"/>
      <c r="O1144" s="13"/>
      <c r="P1144" s="13"/>
      <c r="Q1144" s="13"/>
      <c r="R1144" s="13"/>
      <c r="S1144" s="13"/>
      <c r="T1144" s="13"/>
      <c r="U1144" s="13"/>
      <c r="V1144" s="13"/>
      <c r="W1144" s="13"/>
      <c r="X1144" s="13"/>
      <c r="Y1144" s="13"/>
      <c r="Z1144" s="13"/>
    </row>
    <row r="1145">
      <c r="A1145" s="13"/>
      <c r="B1145" s="13"/>
      <c r="C1145" s="13"/>
      <c r="D1145" s="13"/>
      <c r="E1145" s="13"/>
      <c r="F1145" s="13"/>
      <c r="G1145" s="13"/>
      <c r="H1145" s="13"/>
      <c r="I1145" s="13"/>
      <c r="J1145" s="13"/>
      <c r="K1145" s="13"/>
      <c r="L1145" s="13"/>
      <c r="M1145" s="13"/>
      <c r="N1145" s="13"/>
      <c r="O1145" s="13"/>
      <c r="P1145" s="13"/>
      <c r="Q1145" s="13"/>
      <c r="R1145" s="13"/>
      <c r="S1145" s="13"/>
      <c r="T1145" s="13"/>
      <c r="U1145" s="13"/>
      <c r="V1145" s="13"/>
      <c r="W1145" s="13"/>
      <c r="X1145" s="13"/>
      <c r="Y1145" s="13"/>
      <c r="Z1145" s="13"/>
    </row>
    <row r="1146">
      <c r="A1146" s="13"/>
      <c r="B1146" s="13"/>
      <c r="C1146" s="13"/>
      <c r="D1146" s="13"/>
      <c r="E1146" s="13"/>
      <c r="F1146" s="13"/>
      <c r="G1146" s="13"/>
      <c r="H1146" s="13"/>
      <c r="I1146" s="13"/>
      <c r="J1146" s="13"/>
      <c r="K1146" s="13"/>
      <c r="L1146" s="13"/>
      <c r="M1146" s="13"/>
      <c r="N1146" s="13"/>
      <c r="O1146" s="13"/>
      <c r="P1146" s="13"/>
      <c r="Q1146" s="13"/>
      <c r="R1146" s="13"/>
      <c r="S1146" s="13"/>
      <c r="T1146" s="13"/>
      <c r="U1146" s="13"/>
      <c r="V1146" s="13"/>
      <c r="W1146" s="13"/>
      <c r="X1146" s="13"/>
      <c r="Y1146" s="13"/>
      <c r="Z1146" s="13"/>
    </row>
    <row r="1147">
      <c r="A1147" s="13"/>
      <c r="B1147" s="13"/>
      <c r="C1147" s="13"/>
      <c r="D1147" s="13"/>
      <c r="E1147" s="13"/>
      <c r="F1147" s="13"/>
      <c r="G1147" s="13"/>
      <c r="H1147" s="13"/>
      <c r="I1147" s="13"/>
      <c r="J1147" s="13"/>
      <c r="K1147" s="13"/>
      <c r="L1147" s="13"/>
      <c r="M1147" s="13"/>
      <c r="N1147" s="13"/>
      <c r="O1147" s="13"/>
      <c r="P1147" s="13"/>
      <c r="Q1147" s="13"/>
      <c r="R1147" s="13"/>
      <c r="S1147" s="13"/>
      <c r="T1147" s="13"/>
      <c r="U1147" s="13"/>
      <c r="V1147" s="13"/>
      <c r="W1147" s="13"/>
      <c r="X1147" s="13"/>
      <c r="Y1147" s="13"/>
      <c r="Z1147" s="13"/>
    </row>
    <row r="1148">
      <c r="A1148" s="13"/>
      <c r="B1148" s="13"/>
      <c r="C1148" s="13"/>
      <c r="D1148" s="13"/>
      <c r="E1148" s="13"/>
      <c r="F1148" s="13"/>
      <c r="G1148" s="13"/>
      <c r="H1148" s="13"/>
      <c r="I1148" s="13"/>
      <c r="J1148" s="13"/>
      <c r="K1148" s="13"/>
      <c r="L1148" s="13"/>
      <c r="M1148" s="13"/>
      <c r="N1148" s="13"/>
      <c r="O1148" s="13"/>
      <c r="P1148" s="13"/>
      <c r="Q1148" s="13"/>
      <c r="R1148" s="13"/>
      <c r="S1148" s="13"/>
      <c r="T1148" s="13"/>
      <c r="U1148" s="13"/>
      <c r="V1148" s="13"/>
      <c r="W1148" s="13"/>
      <c r="X1148" s="13"/>
      <c r="Y1148" s="13"/>
      <c r="Z1148" s="13"/>
    </row>
    <row r="1149">
      <c r="A1149" s="13"/>
      <c r="B1149" s="13"/>
      <c r="C1149" s="13"/>
      <c r="D1149" s="13"/>
      <c r="E1149" s="13"/>
      <c r="F1149" s="13"/>
      <c r="G1149" s="13"/>
      <c r="H1149" s="13"/>
      <c r="I1149" s="13"/>
      <c r="J1149" s="13"/>
      <c r="K1149" s="13"/>
      <c r="L1149" s="13"/>
      <c r="M1149" s="13"/>
      <c r="N1149" s="13"/>
      <c r="O1149" s="13"/>
      <c r="P1149" s="13"/>
      <c r="Q1149" s="13"/>
      <c r="R1149" s="13"/>
      <c r="S1149" s="13"/>
      <c r="T1149" s="13"/>
      <c r="U1149" s="13"/>
      <c r="V1149" s="13"/>
      <c r="W1149" s="13"/>
      <c r="X1149" s="13"/>
      <c r="Y1149" s="13"/>
      <c r="Z1149" s="13"/>
    </row>
    <row r="1150">
      <c r="A1150" s="13"/>
      <c r="B1150" s="13"/>
      <c r="C1150" s="13"/>
      <c r="D1150" s="13"/>
      <c r="E1150" s="13"/>
      <c r="F1150" s="13"/>
      <c r="G1150" s="13"/>
      <c r="H1150" s="13"/>
      <c r="I1150" s="13"/>
      <c r="J1150" s="13"/>
      <c r="K1150" s="13"/>
      <c r="L1150" s="13"/>
      <c r="M1150" s="13"/>
      <c r="N1150" s="13"/>
      <c r="O1150" s="13"/>
      <c r="P1150" s="13"/>
      <c r="Q1150" s="13"/>
      <c r="R1150" s="13"/>
      <c r="S1150" s="13"/>
      <c r="T1150" s="13"/>
      <c r="U1150" s="13"/>
      <c r="V1150" s="13"/>
      <c r="W1150" s="13"/>
      <c r="X1150" s="13"/>
      <c r="Y1150" s="13"/>
      <c r="Z1150" s="13"/>
    </row>
    <row r="1151">
      <c r="A1151" s="13"/>
      <c r="B1151" s="13"/>
      <c r="C1151" s="13"/>
      <c r="D1151" s="13"/>
      <c r="E1151" s="13"/>
      <c r="F1151" s="13"/>
      <c r="G1151" s="13"/>
      <c r="H1151" s="13"/>
      <c r="I1151" s="13"/>
      <c r="J1151" s="13"/>
      <c r="K1151" s="13"/>
      <c r="L1151" s="13"/>
      <c r="M1151" s="13"/>
      <c r="N1151" s="13"/>
      <c r="O1151" s="13"/>
      <c r="P1151" s="13"/>
      <c r="Q1151" s="13"/>
      <c r="R1151" s="13"/>
      <c r="S1151" s="13"/>
      <c r="T1151" s="13"/>
      <c r="U1151" s="13"/>
      <c r="V1151" s="13"/>
      <c r="W1151" s="13"/>
      <c r="X1151" s="13"/>
      <c r="Y1151" s="13"/>
      <c r="Z1151" s="13"/>
    </row>
    <row r="1152">
      <c r="A1152" s="13"/>
      <c r="B1152" s="13"/>
      <c r="C1152" s="13"/>
      <c r="D1152" s="13"/>
      <c r="E1152" s="13"/>
      <c r="F1152" s="13"/>
      <c r="G1152" s="13"/>
      <c r="H1152" s="13"/>
      <c r="I1152" s="13"/>
      <c r="J1152" s="13"/>
      <c r="K1152" s="13"/>
      <c r="L1152" s="13"/>
      <c r="M1152" s="13"/>
      <c r="N1152" s="13"/>
      <c r="O1152" s="13"/>
      <c r="P1152" s="13"/>
      <c r="Q1152" s="13"/>
      <c r="R1152" s="13"/>
      <c r="S1152" s="13"/>
      <c r="T1152" s="13"/>
      <c r="U1152" s="13"/>
      <c r="V1152" s="13"/>
      <c r="W1152" s="13"/>
      <c r="X1152" s="13"/>
      <c r="Y1152" s="13"/>
      <c r="Z1152" s="13"/>
    </row>
    <row r="1153">
      <c r="A1153" s="13"/>
      <c r="B1153" s="13"/>
      <c r="C1153" s="13"/>
      <c r="D1153" s="13"/>
      <c r="E1153" s="13"/>
      <c r="F1153" s="13"/>
      <c r="G1153" s="13"/>
      <c r="H1153" s="13"/>
      <c r="I1153" s="13"/>
      <c r="J1153" s="13"/>
      <c r="K1153" s="13"/>
      <c r="L1153" s="13"/>
      <c r="M1153" s="13"/>
      <c r="N1153" s="13"/>
      <c r="O1153" s="13"/>
      <c r="P1153" s="13"/>
      <c r="Q1153" s="13"/>
      <c r="R1153" s="13"/>
      <c r="S1153" s="13"/>
      <c r="T1153" s="13"/>
      <c r="U1153" s="13"/>
      <c r="V1153" s="13"/>
      <c r="W1153" s="13"/>
      <c r="X1153" s="13"/>
      <c r="Y1153" s="13"/>
      <c r="Z1153" s="13"/>
    </row>
    <row r="1154">
      <c r="A1154" s="13"/>
      <c r="B1154" s="13"/>
      <c r="C1154" s="13"/>
      <c r="D1154" s="13"/>
      <c r="E1154" s="13"/>
      <c r="F1154" s="13"/>
      <c r="G1154" s="13"/>
      <c r="H1154" s="13"/>
      <c r="I1154" s="13"/>
      <c r="J1154" s="13"/>
      <c r="K1154" s="13"/>
      <c r="L1154" s="13"/>
      <c r="M1154" s="13"/>
      <c r="N1154" s="13"/>
      <c r="O1154" s="13"/>
      <c r="P1154" s="13"/>
      <c r="Q1154" s="13"/>
      <c r="R1154" s="13"/>
      <c r="S1154" s="13"/>
      <c r="T1154" s="13"/>
      <c r="U1154" s="13"/>
      <c r="V1154" s="13"/>
      <c r="W1154" s="13"/>
      <c r="X1154" s="13"/>
      <c r="Y1154" s="13"/>
      <c r="Z1154" s="13"/>
    </row>
    <row r="1155">
      <c r="A1155" s="13"/>
      <c r="B1155" s="13"/>
      <c r="C1155" s="13"/>
      <c r="D1155" s="13"/>
      <c r="E1155" s="13"/>
      <c r="F1155" s="13"/>
      <c r="G1155" s="13"/>
      <c r="H1155" s="13"/>
      <c r="I1155" s="13"/>
      <c r="J1155" s="13"/>
      <c r="K1155" s="13"/>
      <c r="L1155" s="13"/>
      <c r="M1155" s="13"/>
      <c r="N1155" s="13"/>
      <c r="O1155" s="13"/>
      <c r="P1155" s="13"/>
      <c r="Q1155" s="13"/>
      <c r="R1155" s="13"/>
      <c r="S1155" s="13"/>
      <c r="T1155" s="13"/>
      <c r="U1155" s="13"/>
      <c r="V1155" s="13"/>
      <c r="W1155" s="13"/>
      <c r="X1155" s="13"/>
      <c r="Y1155" s="13"/>
      <c r="Z1155" s="13"/>
    </row>
    <row r="1156">
      <c r="A1156" s="13"/>
      <c r="B1156" s="13"/>
      <c r="C1156" s="13"/>
      <c r="D1156" s="13"/>
      <c r="E1156" s="13"/>
      <c r="F1156" s="13"/>
      <c r="G1156" s="13"/>
      <c r="H1156" s="13"/>
      <c r="I1156" s="13"/>
      <c r="J1156" s="13"/>
      <c r="K1156" s="13"/>
      <c r="L1156" s="13"/>
      <c r="M1156" s="13"/>
      <c r="N1156" s="13"/>
      <c r="O1156" s="13"/>
      <c r="P1156" s="13"/>
      <c r="Q1156" s="13"/>
      <c r="R1156" s="13"/>
      <c r="S1156" s="13"/>
      <c r="T1156" s="13"/>
      <c r="U1156" s="13"/>
      <c r="V1156" s="13"/>
      <c r="W1156" s="13"/>
      <c r="X1156" s="13"/>
      <c r="Y1156" s="13"/>
      <c r="Z1156" s="13"/>
    </row>
    <row r="1157">
      <c r="A1157" s="13"/>
      <c r="B1157" s="13"/>
      <c r="C1157" s="13"/>
      <c r="D1157" s="13"/>
      <c r="E1157" s="13"/>
      <c r="F1157" s="13"/>
      <c r="G1157" s="13"/>
      <c r="H1157" s="13"/>
      <c r="I1157" s="13"/>
      <c r="J1157" s="13"/>
      <c r="K1157" s="13"/>
      <c r="L1157" s="13"/>
      <c r="M1157" s="13"/>
      <c r="N1157" s="13"/>
      <c r="O1157" s="13"/>
      <c r="P1157" s="13"/>
      <c r="Q1157" s="13"/>
      <c r="R1157" s="13"/>
      <c r="S1157" s="13"/>
      <c r="T1157" s="13"/>
      <c r="U1157" s="13"/>
      <c r="V1157" s="13"/>
      <c r="W1157" s="13"/>
      <c r="X1157" s="13"/>
      <c r="Y1157" s="13"/>
      <c r="Z1157" s="13"/>
    </row>
    <row r="1158">
      <c r="A1158" s="13"/>
      <c r="B1158" s="13"/>
      <c r="C1158" s="13"/>
      <c r="D1158" s="13"/>
      <c r="E1158" s="13"/>
      <c r="F1158" s="13"/>
      <c r="G1158" s="13"/>
      <c r="H1158" s="13"/>
      <c r="I1158" s="13"/>
      <c r="J1158" s="13"/>
      <c r="K1158" s="13"/>
      <c r="L1158" s="13"/>
      <c r="M1158" s="13"/>
      <c r="N1158" s="13"/>
      <c r="O1158" s="13"/>
      <c r="P1158" s="13"/>
      <c r="Q1158" s="13"/>
      <c r="R1158" s="13"/>
      <c r="S1158" s="13"/>
      <c r="T1158" s="13"/>
      <c r="U1158" s="13"/>
      <c r="V1158" s="13"/>
      <c r="W1158" s="13"/>
      <c r="X1158" s="13"/>
      <c r="Y1158" s="13"/>
      <c r="Z1158" s="13"/>
    </row>
    <row r="1159">
      <c r="A1159" s="13"/>
      <c r="B1159" s="13"/>
      <c r="C1159" s="13"/>
      <c r="D1159" s="13"/>
      <c r="E1159" s="13"/>
      <c r="F1159" s="13"/>
      <c r="G1159" s="13"/>
      <c r="H1159" s="13"/>
      <c r="I1159" s="13"/>
      <c r="J1159" s="13"/>
      <c r="K1159" s="13"/>
      <c r="L1159" s="13"/>
      <c r="M1159" s="13"/>
      <c r="N1159" s="13"/>
      <c r="O1159" s="13"/>
      <c r="P1159" s="13"/>
      <c r="Q1159" s="13"/>
      <c r="R1159" s="13"/>
      <c r="S1159" s="13"/>
      <c r="T1159" s="13"/>
      <c r="U1159" s="13"/>
      <c r="V1159" s="13"/>
      <c r="W1159" s="13"/>
      <c r="X1159" s="13"/>
      <c r="Y1159" s="13"/>
      <c r="Z1159" s="13"/>
    </row>
    <row r="1160">
      <c r="A1160" s="13"/>
      <c r="B1160" s="13"/>
      <c r="C1160" s="13"/>
      <c r="D1160" s="13"/>
      <c r="E1160" s="13"/>
      <c r="F1160" s="13"/>
      <c r="G1160" s="13"/>
      <c r="H1160" s="13"/>
      <c r="I1160" s="13"/>
      <c r="J1160" s="13"/>
      <c r="K1160" s="13"/>
      <c r="L1160" s="13"/>
      <c r="M1160" s="13"/>
      <c r="N1160" s="13"/>
      <c r="O1160" s="13"/>
      <c r="P1160" s="13"/>
      <c r="Q1160" s="13"/>
      <c r="R1160" s="13"/>
      <c r="S1160" s="13"/>
      <c r="T1160" s="13"/>
      <c r="U1160" s="13"/>
      <c r="V1160" s="13"/>
      <c r="W1160" s="13"/>
      <c r="X1160" s="13"/>
      <c r="Y1160" s="13"/>
      <c r="Z1160" s="13"/>
    </row>
    <row r="1161">
      <c r="A1161" s="13"/>
      <c r="B1161" s="13"/>
      <c r="C1161" s="13"/>
      <c r="D1161" s="13"/>
      <c r="E1161" s="13"/>
      <c r="F1161" s="13"/>
      <c r="G1161" s="13"/>
      <c r="H1161" s="13"/>
      <c r="I1161" s="13"/>
      <c r="J1161" s="13"/>
      <c r="K1161" s="13"/>
      <c r="L1161" s="13"/>
      <c r="M1161" s="13"/>
      <c r="N1161" s="13"/>
      <c r="O1161" s="13"/>
      <c r="P1161" s="13"/>
      <c r="Q1161" s="13"/>
      <c r="R1161" s="13"/>
      <c r="S1161" s="13"/>
      <c r="T1161" s="13"/>
      <c r="U1161" s="13"/>
      <c r="V1161" s="13"/>
      <c r="W1161" s="13"/>
      <c r="X1161" s="13"/>
      <c r="Y1161" s="13"/>
      <c r="Z1161" s="13"/>
    </row>
    <row r="1162">
      <c r="A1162" s="13"/>
      <c r="B1162" s="13"/>
      <c r="C1162" s="13"/>
      <c r="D1162" s="13"/>
      <c r="E1162" s="13"/>
      <c r="F1162" s="13"/>
      <c r="G1162" s="13"/>
      <c r="H1162" s="13"/>
      <c r="I1162" s="13"/>
      <c r="J1162" s="13"/>
      <c r="K1162" s="13"/>
      <c r="L1162" s="13"/>
      <c r="M1162" s="13"/>
      <c r="N1162" s="13"/>
      <c r="O1162" s="13"/>
      <c r="P1162" s="13"/>
      <c r="Q1162" s="13"/>
      <c r="R1162" s="13"/>
      <c r="S1162" s="13"/>
      <c r="T1162" s="13"/>
      <c r="U1162" s="13"/>
      <c r="V1162" s="13"/>
      <c r="W1162" s="13"/>
      <c r="X1162" s="13"/>
      <c r="Y1162" s="13"/>
      <c r="Z1162" s="13"/>
    </row>
    <row r="1163">
      <c r="A1163" s="13"/>
      <c r="B1163" s="13"/>
      <c r="C1163" s="13"/>
      <c r="D1163" s="13"/>
      <c r="E1163" s="13"/>
      <c r="F1163" s="13"/>
      <c r="G1163" s="13"/>
      <c r="H1163" s="13"/>
      <c r="I1163" s="13"/>
      <c r="J1163" s="13"/>
      <c r="K1163" s="13"/>
      <c r="L1163" s="13"/>
      <c r="M1163" s="13"/>
      <c r="N1163" s="13"/>
      <c r="O1163" s="13"/>
      <c r="P1163" s="13"/>
      <c r="Q1163" s="13"/>
      <c r="R1163" s="13"/>
      <c r="S1163" s="13"/>
      <c r="T1163" s="13"/>
      <c r="U1163" s="13"/>
      <c r="V1163" s="13"/>
      <c r="W1163" s="13"/>
      <c r="X1163" s="13"/>
      <c r="Y1163" s="13"/>
      <c r="Z1163" s="13"/>
    </row>
    <row r="1164">
      <c r="A1164" s="13"/>
      <c r="B1164" s="13"/>
      <c r="C1164" s="13"/>
      <c r="D1164" s="13"/>
      <c r="E1164" s="13"/>
      <c r="F1164" s="13"/>
      <c r="G1164" s="13"/>
      <c r="H1164" s="13"/>
      <c r="I1164" s="13"/>
      <c r="J1164" s="13"/>
      <c r="K1164" s="13"/>
      <c r="L1164" s="13"/>
      <c r="M1164" s="13"/>
      <c r="N1164" s="13"/>
      <c r="O1164" s="13"/>
      <c r="P1164" s="13"/>
      <c r="Q1164" s="13"/>
      <c r="R1164" s="13"/>
      <c r="S1164" s="13"/>
      <c r="T1164" s="13"/>
      <c r="U1164" s="13"/>
      <c r="V1164" s="13"/>
      <c r="W1164" s="13"/>
      <c r="X1164" s="13"/>
      <c r="Y1164" s="13"/>
      <c r="Z1164" s="13"/>
    </row>
    <row r="1165">
      <c r="A1165" s="13"/>
      <c r="B1165" s="13"/>
      <c r="C1165" s="13"/>
      <c r="D1165" s="13"/>
      <c r="E1165" s="13"/>
      <c r="F1165" s="13"/>
      <c r="G1165" s="13"/>
      <c r="H1165" s="13"/>
      <c r="I1165" s="13"/>
      <c r="J1165" s="13"/>
      <c r="K1165" s="13"/>
      <c r="L1165" s="13"/>
      <c r="M1165" s="13"/>
      <c r="N1165" s="13"/>
      <c r="O1165" s="13"/>
      <c r="P1165" s="13"/>
      <c r="Q1165" s="13"/>
      <c r="R1165" s="13"/>
      <c r="S1165" s="13"/>
      <c r="T1165" s="13"/>
      <c r="U1165" s="13"/>
      <c r="V1165" s="13"/>
      <c r="W1165" s="13"/>
      <c r="X1165" s="13"/>
      <c r="Y1165" s="13"/>
      <c r="Z1165" s="13"/>
    </row>
    <row r="1166">
      <c r="A1166" s="13"/>
      <c r="B1166" s="13"/>
      <c r="C1166" s="13"/>
      <c r="D1166" s="13"/>
      <c r="E1166" s="13"/>
      <c r="F1166" s="13"/>
      <c r="G1166" s="13"/>
      <c r="H1166" s="13"/>
      <c r="I1166" s="13"/>
      <c r="J1166" s="13"/>
      <c r="K1166" s="13"/>
      <c r="L1166" s="13"/>
      <c r="M1166" s="13"/>
      <c r="N1166" s="13"/>
      <c r="O1166" s="13"/>
      <c r="P1166" s="13"/>
      <c r="Q1166" s="13"/>
      <c r="R1166" s="13"/>
      <c r="S1166" s="13"/>
      <c r="T1166" s="13"/>
      <c r="U1166" s="13"/>
      <c r="V1166" s="13"/>
      <c r="W1166" s="13"/>
      <c r="X1166" s="13"/>
      <c r="Y1166" s="13"/>
      <c r="Z1166" s="13"/>
    </row>
    <row r="1167">
      <c r="A1167" s="13"/>
      <c r="B1167" s="13"/>
      <c r="C1167" s="13"/>
      <c r="D1167" s="13"/>
      <c r="E1167" s="13"/>
      <c r="F1167" s="13"/>
      <c r="G1167" s="13"/>
      <c r="H1167" s="13"/>
      <c r="I1167" s="13"/>
      <c r="J1167" s="13"/>
      <c r="K1167" s="13"/>
      <c r="L1167" s="13"/>
      <c r="M1167" s="13"/>
      <c r="N1167" s="13"/>
      <c r="O1167" s="13"/>
      <c r="P1167" s="13"/>
      <c r="Q1167" s="13"/>
      <c r="R1167" s="13"/>
      <c r="S1167" s="13"/>
      <c r="T1167" s="13"/>
      <c r="U1167" s="13"/>
      <c r="V1167" s="13"/>
      <c r="W1167" s="13"/>
      <c r="X1167" s="13"/>
      <c r="Y1167" s="13"/>
      <c r="Z1167" s="13"/>
    </row>
    <row r="1168">
      <c r="A1168" s="13"/>
      <c r="B1168" s="13"/>
      <c r="C1168" s="13"/>
      <c r="D1168" s="13"/>
      <c r="E1168" s="13"/>
      <c r="F1168" s="13"/>
      <c r="G1168" s="13"/>
      <c r="H1168" s="13"/>
      <c r="I1168" s="13"/>
      <c r="J1168" s="13"/>
      <c r="K1168" s="13"/>
      <c r="L1168" s="13"/>
      <c r="M1168" s="13"/>
      <c r="N1168" s="13"/>
      <c r="O1168" s="13"/>
      <c r="P1168" s="13"/>
      <c r="Q1168" s="13"/>
      <c r="R1168" s="13"/>
      <c r="S1168" s="13"/>
      <c r="T1168" s="13"/>
      <c r="U1168" s="13"/>
      <c r="V1168" s="13"/>
      <c r="W1168" s="13"/>
      <c r="X1168" s="13"/>
      <c r="Y1168" s="13"/>
      <c r="Z1168" s="13"/>
    </row>
    <row r="1169">
      <c r="A1169" s="13"/>
      <c r="B1169" s="13"/>
      <c r="C1169" s="13"/>
      <c r="D1169" s="13"/>
      <c r="E1169" s="13"/>
      <c r="F1169" s="13"/>
      <c r="G1169" s="13"/>
      <c r="H1169" s="13"/>
      <c r="I1169" s="13"/>
      <c r="J1169" s="13"/>
      <c r="K1169" s="13"/>
      <c r="L1169" s="13"/>
      <c r="M1169" s="13"/>
      <c r="N1169" s="13"/>
      <c r="O1169" s="13"/>
      <c r="P1169" s="13"/>
      <c r="Q1169" s="13"/>
      <c r="R1169" s="13"/>
      <c r="S1169" s="13"/>
      <c r="T1169" s="13"/>
      <c r="U1169" s="13"/>
      <c r="V1169" s="13"/>
      <c r="W1169" s="13"/>
      <c r="X1169" s="13"/>
      <c r="Y1169" s="13"/>
      <c r="Z1169" s="13"/>
    </row>
    <row r="1170">
      <c r="A1170" s="13"/>
      <c r="B1170" s="13"/>
      <c r="C1170" s="13"/>
      <c r="D1170" s="13"/>
      <c r="E1170" s="13"/>
      <c r="F1170" s="13"/>
      <c r="G1170" s="13"/>
      <c r="H1170" s="13"/>
      <c r="I1170" s="13"/>
      <c r="J1170" s="13"/>
      <c r="K1170" s="13"/>
      <c r="L1170" s="13"/>
      <c r="M1170" s="13"/>
      <c r="N1170" s="13"/>
      <c r="O1170" s="13"/>
      <c r="P1170" s="13"/>
      <c r="Q1170" s="13"/>
      <c r="R1170" s="13"/>
      <c r="S1170" s="13"/>
      <c r="T1170" s="13"/>
      <c r="U1170" s="13"/>
      <c r="V1170" s="13"/>
      <c r="W1170" s="13"/>
      <c r="X1170" s="13"/>
      <c r="Y1170" s="13"/>
      <c r="Z1170" s="13"/>
    </row>
    <row r="1171">
      <c r="A1171" s="13"/>
      <c r="B1171" s="13"/>
      <c r="C1171" s="13"/>
      <c r="D1171" s="13"/>
      <c r="E1171" s="13"/>
      <c r="F1171" s="13"/>
      <c r="G1171" s="13"/>
      <c r="H1171" s="13"/>
      <c r="I1171" s="13"/>
      <c r="J1171" s="13"/>
      <c r="K1171" s="13"/>
      <c r="L1171" s="13"/>
      <c r="M1171" s="13"/>
      <c r="N1171" s="13"/>
      <c r="O1171" s="13"/>
      <c r="P1171" s="13"/>
      <c r="Q1171" s="13"/>
      <c r="R1171" s="13"/>
      <c r="S1171" s="13"/>
      <c r="T1171" s="13"/>
      <c r="U1171" s="13"/>
      <c r="V1171" s="13"/>
      <c r="W1171" s="13"/>
      <c r="X1171" s="13"/>
      <c r="Y1171" s="13"/>
      <c r="Z1171" s="13"/>
    </row>
    <row r="1172">
      <c r="A1172" s="13"/>
      <c r="B1172" s="13"/>
      <c r="C1172" s="13"/>
      <c r="D1172" s="13"/>
      <c r="E1172" s="13"/>
      <c r="F1172" s="13"/>
      <c r="G1172" s="13"/>
      <c r="H1172" s="13"/>
      <c r="I1172" s="13"/>
      <c r="J1172" s="13"/>
      <c r="K1172" s="13"/>
      <c r="L1172" s="13"/>
      <c r="M1172" s="13"/>
      <c r="N1172" s="13"/>
      <c r="O1172" s="13"/>
      <c r="P1172" s="13"/>
      <c r="Q1172" s="13"/>
      <c r="R1172" s="13"/>
      <c r="S1172" s="13"/>
      <c r="T1172" s="13"/>
      <c r="U1172" s="13"/>
      <c r="V1172" s="13"/>
      <c r="W1172" s="13"/>
      <c r="X1172" s="13"/>
      <c r="Y1172" s="13"/>
      <c r="Z1172" s="13"/>
    </row>
    <row r="1173">
      <c r="A1173" s="13"/>
      <c r="B1173" s="13"/>
      <c r="C1173" s="13"/>
      <c r="D1173" s="13"/>
      <c r="E1173" s="13"/>
      <c r="F1173" s="13"/>
      <c r="G1173" s="13"/>
      <c r="H1173" s="13"/>
      <c r="I1173" s="13"/>
      <c r="J1173" s="13"/>
      <c r="K1173" s="13"/>
      <c r="L1173" s="13"/>
      <c r="M1173" s="13"/>
      <c r="N1173" s="13"/>
      <c r="O1173" s="13"/>
      <c r="P1173" s="13"/>
      <c r="Q1173" s="13"/>
      <c r="R1173" s="13"/>
      <c r="S1173" s="13"/>
      <c r="T1173" s="13"/>
      <c r="U1173" s="13"/>
      <c r="V1173" s="13"/>
      <c r="W1173" s="13"/>
      <c r="X1173" s="13"/>
      <c r="Y1173" s="13"/>
      <c r="Z1173" s="13"/>
    </row>
    <row r="1174">
      <c r="A1174" s="13"/>
      <c r="B1174" s="13"/>
      <c r="C1174" s="13"/>
      <c r="D1174" s="13"/>
      <c r="E1174" s="13"/>
      <c r="F1174" s="13"/>
      <c r="G1174" s="13"/>
      <c r="H1174" s="13"/>
      <c r="I1174" s="13"/>
      <c r="J1174" s="13"/>
      <c r="K1174" s="13"/>
      <c r="L1174" s="13"/>
      <c r="M1174" s="13"/>
      <c r="N1174" s="13"/>
      <c r="O1174" s="13"/>
      <c r="P1174" s="13"/>
      <c r="Q1174" s="13"/>
      <c r="R1174" s="13"/>
      <c r="S1174" s="13"/>
      <c r="T1174" s="13"/>
      <c r="U1174" s="13"/>
      <c r="V1174" s="13"/>
      <c r="W1174" s="13"/>
      <c r="X1174" s="13"/>
      <c r="Y1174" s="13"/>
      <c r="Z1174" s="13"/>
    </row>
    <row r="1175">
      <c r="A1175" s="1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row>
    <row r="1176">
      <c r="A1176" s="1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row>
    <row r="1177">
      <c r="A1177" s="1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row>
    <row r="1178">
      <c r="A1178" s="1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row>
    <row r="1179">
      <c r="A1179" s="1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row>
    <row r="1180">
      <c r="A1180" s="1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row>
    <row r="1181">
      <c r="A1181" s="1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row>
    <row r="1182">
      <c r="A1182" s="1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row>
    <row r="1183">
      <c r="A1183" s="1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row>
    <row r="1184">
      <c r="A1184" s="1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row>
    <row r="1185">
      <c r="A1185" s="13"/>
      <c r="B1185" s="13"/>
      <c r="C1185" s="13"/>
      <c r="D1185" s="13"/>
      <c r="E1185" s="13"/>
      <c r="F1185" s="13"/>
      <c r="G1185" s="13"/>
      <c r="H1185" s="13"/>
      <c r="I1185" s="13"/>
      <c r="J1185" s="13"/>
      <c r="K1185" s="13"/>
      <c r="L1185" s="13"/>
      <c r="M1185" s="13"/>
      <c r="N1185" s="13"/>
      <c r="O1185" s="13"/>
      <c r="P1185" s="13"/>
      <c r="Q1185" s="13"/>
      <c r="R1185" s="13"/>
      <c r="S1185" s="13"/>
      <c r="T1185" s="13"/>
      <c r="U1185" s="13"/>
      <c r="V1185" s="13"/>
      <c r="W1185" s="13"/>
      <c r="X1185" s="13"/>
      <c r="Y1185" s="13"/>
      <c r="Z1185" s="13"/>
    </row>
    <row r="1186">
      <c r="A1186" s="13"/>
      <c r="B1186" s="13"/>
      <c r="C1186" s="13"/>
      <c r="D1186" s="13"/>
      <c r="E1186" s="13"/>
      <c r="F1186" s="13"/>
      <c r="G1186" s="13"/>
      <c r="H1186" s="13"/>
      <c r="I1186" s="13"/>
      <c r="J1186" s="13"/>
      <c r="K1186" s="13"/>
      <c r="L1186" s="13"/>
      <c r="M1186" s="13"/>
      <c r="N1186" s="13"/>
      <c r="O1186" s="13"/>
      <c r="P1186" s="13"/>
      <c r="Q1186" s="13"/>
      <c r="R1186" s="13"/>
      <c r="S1186" s="13"/>
      <c r="T1186" s="13"/>
      <c r="U1186" s="13"/>
      <c r="V1186" s="13"/>
      <c r="W1186" s="13"/>
      <c r="X1186" s="13"/>
      <c r="Y1186" s="13"/>
      <c r="Z1186" s="13"/>
    </row>
    <row r="1187">
      <c r="A1187" s="13"/>
      <c r="B1187" s="13"/>
      <c r="C1187" s="13"/>
      <c r="D1187" s="13"/>
      <c r="E1187" s="13"/>
      <c r="F1187" s="13"/>
      <c r="G1187" s="13"/>
      <c r="H1187" s="13"/>
      <c r="I1187" s="13"/>
      <c r="J1187" s="13"/>
      <c r="K1187" s="13"/>
      <c r="L1187" s="13"/>
      <c r="M1187" s="13"/>
      <c r="N1187" s="13"/>
      <c r="O1187" s="13"/>
      <c r="P1187" s="13"/>
      <c r="Q1187" s="13"/>
      <c r="R1187" s="13"/>
      <c r="S1187" s="13"/>
      <c r="T1187" s="13"/>
      <c r="U1187" s="13"/>
      <c r="V1187" s="13"/>
      <c r="W1187" s="13"/>
      <c r="X1187" s="13"/>
      <c r="Y1187" s="13"/>
      <c r="Z1187" s="13"/>
    </row>
    <row r="1188">
      <c r="A1188" s="13"/>
      <c r="B1188" s="13"/>
      <c r="C1188" s="13"/>
      <c r="D1188" s="13"/>
      <c r="E1188" s="13"/>
      <c r="F1188" s="13"/>
      <c r="G1188" s="13"/>
      <c r="H1188" s="13"/>
      <c r="I1188" s="13"/>
      <c r="J1188" s="13"/>
      <c r="K1188" s="13"/>
      <c r="L1188" s="13"/>
      <c r="M1188" s="13"/>
      <c r="N1188" s="13"/>
      <c r="O1188" s="13"/>
      <c r="P1188" s="13"/>
      <c r="Q1188" s="13"/>
      <c r="R1188" s="13"/>
      <c r="S1188" s="13"/>
      <c r="T1188" s="13"/>
      <c r="U1188" s="13"/>
      <c r="V1188" s="13"/>
      <c r="W1188" s="13"/>
      <c r="X1188" s="13"/>
      <c r="Y1188" s="13"/>
      <c r="Z1188" s="13"/>
    </row>
    <row r="1189">
      <c r="A1189" s="13"/>
      <c r="B1189" s="13"/>
      <c r="C1189" s="13"/>
      <c r="D1189" s="13"/>
      <c r="E1189" s="13"/>
      <c r="F1189" s="13"/>
      <c r="G1189" s="13"/>
      <c r="H1189" s="13"/>
      <c r="I1189" s="13"/>
      <c r="J1189" s="13"/>
      <c r="K1189" s="13"/>
      <c r="L1189" s="13"/>
      <c r="M1189" s="13"/>
      <c r="N1189" s="13"/>
      <c r="O1189" s="13"/>
      <c r="P1189" s="13"/>
      <c r="Q1189" s="13"/>
      <c r="R1189" s="13"/>
      <c r="S1189" s="13"/>
      <c r="T1189" s="13"/>
      <c r="U1189" s="13"/>
      <c r="V1189" s="13"/>
      <c r="W1189" s="13"/>
      <c r="X1189" s="13"/>
      <c r="Y1189" s="13"/>
      <c r="Z1189" s="13"/>
    </row>
    <row r="1190">
      <c r="A1190" s="13"/>
      <c r="B1190" s="13"/>
      <c r="C1190" s="13"/>
      <c r="D1190" s="13"/>
      <c r="E1190" s="13"/>
      <c r="F1190" s="13"/>
      <c r="G1190" s="13"/>
      <c r="H1190" s="13"/>
      <c r="I1190" s="13"/>
      <c r="J1190" s="13"/>
      <c r="K1190" s="13"/>
      <c r="L1190" s="13"/>
      <c r="M1190" s="13"/>
      <c r="N1190" s="13"/>
      <c r="O1190" s="13"/>
      <c r="P1190" s="13"/>
      <c r="Q1190" s="13"/>
      <c r="R1190" s="13"/>
      <c r="S1190" s="13"/>
      <c r="T1190" s="13"/>
      <c r="U1190" s="13"/>
      <c r="V1190" s="13"/>
      <c r="W1190" s="13"/>
      <c r="X1190" s="13"/>
      <c r="Y1190" s="13"/>
      <c r="Z1190" s="13"/>
    </row>
    <row r="1191">
      <c r="A1191" s="13"/>
      <c r="B1191" s="13"/>
      <c r="C1191" s="13"/>
      <c r="D1191" s="13"/>
      <c r="E1191" s="13"/>
      <c r="F1191" s="13"/>
      <c r="G1191" s="13"/>
      <c r="H1191" s="13"/>
      <c r="I1191" s="13"/>
      <c r="J1191" s="13"/>
      <c r="K1191" s="13"/>
      <c r="L1191" s="13"/>
      <c r="M1191" s="13"/>
      <c r="N1191" s="13"/>
      <c r="O1191" s="13"/>
      <c r="P1191" s="13"/>
      <c r="Q1191" s="13"/>
      <c r="R1191" s="13"/>
      <c r="S1191" s="13"/>
      <c r="T1191" s="13"/>
      <c r="U1191" s="13"/>
      <c r="V1191" s="13"/>
      <c r="W1191" s="13"/>
      <c r="X1191" s="13"/>
      <c r="Y1191" s="13"/>
      <c r="Z1191" s="13"/>
    </row>
    <row r="1192">
      <c r="A1192" s="13"/>
      <c r="B1192" s="13"/>
      <c r="C1192" s="13"/>
      <c r="D1192" s="13"/>
      <c r="E1192" s="13"/>
      <c r="F1192" s="13"/>
      <c r="G1192" s="13"/>
      <c r="H1192" s="13"/>
      <c r="I1192" s="13"/>
      <c r="J1192" s="13"/>
      <c r="K1192" s="13"/>
      <c r="L1192" s="13"/>
      <c r="M1192" s="13"/>
      <c r="N1192" s="13"/>
      <c r="O1192" s="13"/>
      <c r="P1192" s="13"/>
      <c r="Q1192" s="13"/>
      <c r="R1192" s="13"/>
      <c r="S1192" s="13"/>
      <c r="T1192" s="13"/>
      <c r="U1192" s="13"/>
      <c r="V1192" s="13"/>
      <c r="W1192" s="13"/>
      <c r="X1192" s="13"/>
      <c r="Y1192" s="13"/>
      <c r="Z1192" s="13"/>
    </row>
    <row r="1193">
      <c r="A1193" s="13"/>
      <c r="B1193" s="13"/>
      <c r="C1193" s="13"/>
      <c r="D1193" s="13"/>
      <c r="E1193" s="13"/>
      <c r="F1193" s="13"/>
      <c r="G1193" s="13"/>
      <c r="H1193" s="13"/>
      <c r="I1193" s="13"/>
      <c r="J1193" s="13"/>
      <c r="K1193" s="13"/>
      <c r="L1193" s="13"/>
      <c r="M1193" s="13"/>
      <c r="N1193" s="13"/>
      <c r="O1193" s="13"/>
      <c r="P1193" s="13"/>
      <c r="Q1193" s="13"/>
      <c r="R1193" s="13"/>
      <c r="S1193" s="13"/>
      <c r="T1193" s="13"/>
      <c r="U1193" s="13"/>
      <c r="V1193" s="13"/>
      <c r="W1193" s="13"/>
      <c r="X1193" s="13"/>
      <c r="Y1193" s="13"/>
      <c r="Z1193" s="13"/>
    </row>
    <row r="1194">
      <c r="A1194" s="13"/>
      <c r="B1194" s="13"/>
      <c r="C1194" s="13"/>
      <c r="D1194" s="13"/>
      <c r="E1194" s="13"/>
      <c r="F1194" s="13"/>
      <c r="G1194" s="13"/>
      <c r="H1194" s="13"/>
      <c r="I1194" s="13"/>
      <c r="J1194" s="13"/>
      <c r="K1194" s="13"/>
      <c r="L1194" s="13"/>
      <c r="M1194" s="13"/>
      <c r="N1194" s="13"/>
      <c r="O1194" s="13"/>
      <c r="P1194" s="13"/>
      <c r="Q1194" s="13"/>
      <c r="R1194" s="13"/>
      <c r="S1194" s="13"/>
      <c r="T1194" s="13"/>
      <c r="U1194" s="13"/>
      <c r="V1194" s="13"/>
      <c r="W1194" s="13"/>
      <c r="X1194" s="13"/>
      <c r="Y1194" s="13"/>
      <c r="Z1194" s="13"/>
    </row>
    <row r="1195">
      <c r="A1195" s="13"/>
      <c r="B1195" s="13"/>
      <c r="C1195" s="13"/>
      <c r="D1195" s="13"/>
      <c r="E1195" s="13"/>
      <c r="F1195" s="13"/>
      <c r="G1195" s="13"/>
      <c r="H1195" s="13"/>
      <c r="I1195" s="13"/>
      <c r="J1195" s="13"/>
      <c r="K1195" s="13"/>
      <c r="L1195" s="13"/>
      <c r="M1195" s="13"/>
      <c r="N1195" s="13"/>
      <c r="O1195" s="13"/>
      <c r="P1195" s="13"/>
      <c r="Q1195" s="13"/>
      <c r="R1195" s="13"/>
      <c r="S1195" s="13"/>
      <c r="T1195" s="13"/>
      <c r="U1195" s="13"/>
      <c r="V1195" s="13"/>
      <c r="W1195" s="13"/>
      <c r="X1195" s="13"/>
      <c r="Y1195" s="13"/>
      <c r="Z1195" s="13"/>
    </row>
    <row r="1196">
      <c r="A1196" s="13"/>
      <c r="B1196" s="13"/>
      <c r="C1196" s="13"/>
      <c r="D1196" s="13"/>
      <c r="E1196" s="13"/>
      <c r="F1196" s="13"/>
      <c r="G1196" s="13"/>
      <c r="H1196" s="13"/>
      <c r="I1196" s="13"/>
      <c r="J1196" s="13"/>
      <c r="K1196" s="13"/>
      <c r="L1196" s="13"/>
      <c r="M1196" s="13"/>
      <c r="N1196" s="13"/>
      <c r="O1196" s="13"/>
      <c r="P1196" s="13"/>
      <c r="Q1196" s="13"/>
      <c r="R1196" s="13"/>
      <c r="S1196" s="13"/>
      <c r="T1196" s="13"/>
      <c r="U1196" s="13"/>
      <c r="V1196" s="13"/>
      <c r="W1196" s="13"/>
      <c r="X1196" s="13"/>
      <c r="Y1196" s="13"/>
      <c r="Z1196" s="13"/>
    </row>
    <row r="1197">
      <c r="A1197" s="13"/>
      <c r="B1197" s="13"/>
      <c r="C1197" s="13"/>
      <c r="D1197" s="13"/>
      <c r="E1197" s="13"/>
      <c r="F1197" s="13"/>
      <c r="G1197" s="13"/>
      <c r="H1197" s="13"/>
      <c r="I1197" s="13"/>
      <c r="J1197" s="13"/>
      <c r="K1197" s="13"/>
      <c r="L1197" s="13"/>
      <c r="M1197" s="13"/>
      <c r="N1197" s="13"/>
      <c r="O1197" s="13"/>
      <c r="P1197" s="13"/>
      <c r="Q1197" s="13"/>
      <c r="R1197" s="13"/>
      <c r="S1197" s="13"/>
      <c r="T1197" s="13"/>
      <c r="U1197" s="13"/>
      <c r="V1197" s="13"/>
      <c r="W1197" s="13"/>
      <c r="X1197" s="13"/>
      <c r="Y1197" s="13"/>
      <c r="Z1197" s="13"/>
    </row>
    <row r="1198">
      <c r="A1198" s="13"/>
      <c r="B1198" s="13"/>
      <c r="C1198" s="13"/>
      <c r="D1198" s="13"/>
      <c r="E1198" s="13"/>
      <c r="F1198" s="13"/>
      <c r="G1198" s="13"/>
      <c r="H1198" s="13"/>
      <c r="I1198" s="13"/>
      <c r="J1198" s="13"/>
      <c r="K1198" s="13"/>
      <c r="L1198" s="13"/>
      <c r="M1198" s="13"/>
      <c r="N1198" s="13"/>
      <c r="O1198" s="13"/>
      <c r="P1198" s="13"/>
      <c r="Q1198" s="13"/>
      <c r="R1198" s="13"/>
      <c r="S1198" s="13"/>
      <c r="T1198" s="13"/>
      <c r="U1198" s="13"/>
      <c r="V1198" s="13"/>
      <c r="W1198" s="13"/>
      <c r="X1198" s="13"/>
      <c r="Y1198" s="13"/>
      <c r="Z1198" s="13"/>
    </row>
    <row r="1199">
      <c r="A1199" s="13"/>
      <c r="B1199" s="13"/>
      <c r="C1199" s="13"/>
      <c r="D1199" s="13"/>
      <c r="E1199" s="13"/>
      <c r="F1199" s="13"/>
      <c r="G1199" s="13"/>
      <c r="H1199" s="13"/>
      <c r="I1199" s="13"/>
      <c r="J1199" s="13"/>
      <c r="K1199" s="13"/>
      <c r="L1199" s="13"/>
      <c r="M1199" s="13"/>
      <c r="N1199" s="13"/>
      <c r="O1199" s="13"/>
      <c r="P1199" s="13"/>
      <c r="Q1199" s="13"/>
      <c r="R1199" s="13"/>
      <c r="S1199" s="13"/>
      <c r="T1199" s="13"/>
      <c r="U1199" s="13"/>
      <c r="V1199" s="13"/>
      <c r="W1199" s="13"/>
      <c r="X1199" s="13"/>
      <c r="Y1199" s="13"/>
      <c r="Z1199" s="13"/>
    </row>
    <row r="1200">
      <c r="A1200" s="13"/>
      <c r="B1200" s="13"/>
      <c r="C1200" s="13"/>
      <c r="D1200" s="13"/>
      <c r="E1200" s="13"/>
      <c r="F1200" s="13"/>
      <c r="G1200" s="13"/>
      <c r="H1200" s="13"/>
      <c r="I1200" s="13"/>
      <c r="J1200" s="13"/>
      <c r="K1200" s="13"/>
      <c r="L1200" s="13"/>
      <c r="M1200" s="13"/>
      <c r="N1200" s="13"/>
      <c r="O1200" s="13"/>
      <c r="P1200" s="13"/>
      <c r="Q1200" s="13"/>
      <c r="R1200" s="13"/>
      <c r="S1200" s="13"/>
      <c r="T1200" s="13"/>
      <c r="U1200" s="13"/>
      <c r="V1200" s="13"/>
      <c r="W1200" s="13"/>
      <c r="X1200" s="13"/>
      <c r="Y1200" s="13"/>
      <c r="Z1200" s="13"/>
    </row>
    <row r="1201">
      <c r="A1201" s="13"/>
      <c r="B1201" s="13"/>
      <c r="C1201" s="13"/>
      <c r="D1201" s="13"/>
      <c r="E1201" s="13"/>
      <c r="F1201" s="13"/>
      <c r="G1201" s="13"/>
      <c r="H1201" s="13"/>
      <c r="I1201" s="13"/>
      <c r="J1201" s="13"/>
      <c r="K1201" s="13"/>
      <c r="L1201" s="13"/>
      <c r="M1201" s="13"/>
      <c r="N1201" s="13"/>
      <c r="O1201" s="13"/>
      <c r="P1201" s="13"/>
      <c r="Q1201" s="13"/>
      <c r="R1201" s="13"/>
      <c r="S1201" s="13"/>
      <c r="T1201" s="13"/>
      <c r="U1201" s="13"/>
      <c r="V1201" s="13"/>
      <c r="W1201" s="13"/>
      <c r="X1201" s="13"/>
      <c r="Y1201" s="13"/>
      <c r="Z1201" s="13"/>
    </row>
    <row r="1202">
      <c r="A1202" s="13"/>
      <c r="B1202" s="13"/>
      <c r="C1202" s="13"/>
      <c r="D1202" s="13"/>
      <c r="E1202" s="13"/>
      <c r="F1202" s="13"/>
      <c r="G1202" s="13"/>
      <c r="H1202" s="13"/>
      <c r="I1202" s="13"/>
      <c r="J1202" s="13"/>
      <c r="K1202" s="13"/>
      <c r="L1202" s="13"/>
      <c r="M1202" s="13"/>
      <c r="N1202" s="13"/>
      <c r="O1202" s="13"/>
      <c r="P1202" s="13"/>
      <c r="Q1202" s="13"/>
      <c r="R1202" s="13"/>
      <c r="S1202" s="13"/>
      <c r="T1202" s="13"/>
      <c r="U1202" s="13"/>
      <c r="V1202" s="13"/>
      <c r="W1202" s="13"/>
      <c r="X1202" s="13"/>
      <c r="Y1202" s="13"/>
      <c r="Z1202" s="13"/>
    </row>
    <row r="1203">
      <c r="A1203" s="13"/>
      <c r="B1203" s="13"/>
      <c r="C1203" s="13"/>
      <c r="D1203" s="13"/>
      <c r="E1203" s="13"/>
      <c r="F1203" s="13"/>
      <c r="G1203" s="13"/>
      <c r="H1203" s="13"/>
      <c r="I1203" s="13"/>
      <c r="J1203" s="13"/>
      <c r="K1203" s="13"/>
      <c r="L1203" s="13"/>
      <c r="M1203" s="13"/>
      <c r="N1203" s="13"/>
      <c r="O1203" s="13"/>
      <c r="P1203" s="13"/>
      <c r="Q1203" s="13"/>
      <c r="R1203" s="13"/>
      <c r="S1203" s="13"/>
      <c r="T1203" s="13"/>
      <c r="U1203" s="13"/>
      <c r="V1203" s="13"/>
      <c r="W1203" s="13"/>
      <c r="X1203" s="13"/>
      <c r="Y1203" s="13"/>
      <c r="Z1203" s="13"/>
    </row>
    <row r="1204">
      <c r="A1204" s="13"/>
      <c r="B1204" s="13"/>
      <c r="C1204" s="13"/>
      <c r="D1204" s="13"/>
      <c r="E1204" s="13"/>
      <c r="F1204" s="13"/>
      <c r="G1204" s="13"/>
      <c r="H1204" s="13"/>
      <c r="I1204" s="13"/>
      <c r="J1204" s="13"/>
      <c r="K1204" s="13"/>
      <c r="L1204" s="13"/>
      <c r="M1204" s="13"/>
      <c r="N1204" s="13"/>
      <c r="O1204" s="13"/>
      <c r="P1204" s="13"/>
      <c r="Q1204" s="13"/>
      <c r="R1204" s="13"/>
      <c r="S1204" s="13"/>
      <c r="T1204" s="13"/>
      <c r="U1204" s="13"/>
      <c r="V1204" s="13"/>
      <c r="W1204" s="13"/>
      <c r="X1204" s="13"/>
      <c r="Y1204" s="13"/>
      <c r="Z1204" s="13"/>
    </row>
    <row r="1205">
      <c r="A1205" s="13"/>
      <c r="B1205" s="13"/>
      <c r="C1205" s="13"/>
      <c r="D1205" s="13"/>
      <c r="E1205" s="13"/>
      <c r="F1205" s="13"/>
      <c r="G1205" s="13"/>
      <c r="H1205" s="13"/>
      <c r="I1205" s="13"/>
      <c r="J1205" s="13"/>
      <c r="K1205" s="13"/>
      <c r="L1205" s="13"/>
      <c r="M1205" s="13"/>
      <c r="N1205" s="13"/>
      <c r="O1205" s="13"/>
      <c r="P1205" s="13"/>
      <c r="Q1205" s="13"/>
      <c r="R1205" s="13"/>
      <c r="S1205" s="13"/>
      <c r="T1205" s="13"/>
      <c r="U1205" s="13"/>
      <c r="V1205" s="13"/>
      <c r="W1205" s="13"/>
      <c r="X1205" s="13"/>
      <c r="Y1205" s="13"/>
      <c r="Z1205" s="13"/>
    </row>
    <row r="1206">
      <c r="A1206" s="13"/>
      <c r="B1206" s="13"/>
      <c r="C1206" s="13"/>
      <c r="D1206" s="13"/>
      <c r="E1206" s="13"/>
      <c r="F1206" s="13"/>
      <c r="G1206" s="13"/>
      <c r="H1206" s="13"/>
      <c r="I1206" s="13"/>
      <c r="J1206" s="13"/>
      <c r="K1206" s="13"/>
      <c r="L1206" s="13"/>
      <c r="M1206" s="13"/>
      <c r="N1206" s="13"/>
      <c r="O1206" s="13"/>
      <c r="P1206" s="13"/>
      <c r="Q1206" s="13"/>
      <c r="R1206" s="13"/>
      <c r="S1206" s="13"/>
      <c r="T1206" s="13"/>
      <c r="U1206" s="13"/>
      <c r="V1206" s="13"/>
      <c r="W1206" s="13"/>
      <c r="X1206" s="13"/>
      <c r="Y1206" s="13"/>
      <c r="Z1206" s="13"/>
    </row>
    <row r="1207">
      <c r="A1207" s="13"/>
      <c r="B1207" s="13"/>
      <c r="C1207" s="13"/>
      <c r="D1207" s="13"/>
      <c r="E1207" s="13"/>
      <c r="F1207" s="13"/>
      <c r="G1207" s="13"/>
      <c r="H1207" s="13"/>
      <c r="I1207" s="13"/>
      <c r="J1207" s="13"/>
      <c r="K1207" s="13"/>
      <c r="L1207" s="13"/>
      <c r="M1207" s="13"/>
      <c r="N1207" s="13"/>
      <c r="O1207" s="13"/>
      <c r="P1207" s="13"/>
      <c r="Q1207" s="13"/>
      <c r="R1207" s="13"/>
      <c r="S1207" s="13"/>
      <c r="T1207" s="13"/>
      <c r="U1207" s="13"/>
      <c r="V1207" s="13"/>
      <c r="W1207" s="13"/>
      <c r="X1207" s="13"/>
      <c r="Y1207" s="13"/>
      <c r="Z1207" s="13"/>
    </row>
    <row r="1208">
      <c r="A1208" s="13"/>
      <c r="B1208" s="13"/>
      <c r="C1208" s="13"/>
      <c r="D1208" s="13"/>
      <c r="E1208" s="13"/>
      <c r="F1208" s="13"/>
      <c r="G1208" s="13"/>
      <c r="H1208" s="13"/>
      <c r="I1208" s="13"/>
      <c r="J1208" s="13"/>
      <c r="K1208" s="13"/>
      <c r="L1208" s="13"/>
      <c r="M1208" s="13"/>
      <c r="N1208" s="13"/>
      <c r="O1208" s="13"/>
      <c r="P1208" s="13"/>
      <c r="Q1208" s="13"/>
      <c r="R1208" s="13"/>
      <c r="S1208" s="13"/>
      <c r="T1208" s="13"/>
      <c r="U1208" s="13"/>
      <c r="V1208" s="13"/>
      <c r="W1208" s="13"/>
      <c r="X1208" s="13"/>
      <c r="Y1208" s="13"/>
      <c r="Z1208" s="13"/>
    </row>
    <row r="1209">
      <c r="A1209" s="13"/>
      <c r="B1209" s="13"/>
      <c r="C1209" s="13"/>
      <c r="D1209" s="13"/>
      <c r="E1209" s="13"/>
      <c r="F1209" s="13"/>
      <c r="G1209" s="13"/>
      <c r="H1209" s="13"/>
      <c r="I1209" s="13"/>
      <c r="J1209" s="13"/>
      <c r="K1209" s="13"/>
      <c r="L1209" s="13"/>
      <c r="M1209" s="13"/>
      <c r="N1209" s="13"/>
      <c r="O1209" s="13"/>
      <c r="P1209" s="13"/>
      <c r="Q1209" s="13"/>
      <c r="R1209" s="13"/>
      <c r="S1209" s="13"/>
      <c r="T1209" s="13"/>
      <c r="U1209" s="13"/>
      <c r="V1209" s="13"/>
      <c r="W1209" s="13"/>
      <c r="X1209" s="13"/>
      <c r="Y1209" s="13"/>
      <c r="Z1209" s="13"/>
    </row>
    <row r="1210">
      <c r="A1210" s="13"/>
      <c r="B1210" s="13"/>
      <c r="C1210" s="13"/>
      <c r="D1210" s="13"/>
      <c r="E1210" s="13"/>
      <c r="F1210" s="13"/>
      <c r="G1210" s="13"/>
      <c r="H1210" s="13"/>
      <c r="I1210" s="13"/>
      <c r="J1210" s="13"/>
      <c r="K1210" s="13"/>
      <c r="L1210" s="13"/>
      <c r="M1210" s="13"/>
      <c r="N1210" s="13"/>
      <c r="O1210" s="13"/>
      <c r="P1210" s="13"/>
      <c r="Q1210" s="13"/>
      <c r="R1210" s="13"/>
      <c r="S1210" s="13"/>
      <c r="T1210" s="13"/>
      <c r="U1210" s="13"/>
      <c r="V1210" s="13"/>
      <c r="W1210" s="13"/>
      <c r="X1210" s="13"/>
      <c r="Y1210" s="13"/>
      <c r="Z1210" s="13"/>
    </row>
    <row r="1211">
      <c r="A1211" s="13"/>
      <c r="B1211" s="13"/>
      <c r="C1211" s="13"/>
      <c r="D1211" s="13"/>
      <c r="E1211" s="13"/>
      <c r="F1211" s="13"/>
      <c r="G1211" s="13"/>
      <c r="H1211" s="13"/>
      <c r="I1211" s="13"/>
      <c r="J1211" s="13"/>
      <c r="K1211" s="13"/>
      <c r="L1211" s="13"/>
      <c r="M1211" s="13"/>
      <c r="N1211" s="13"/>
      <c r="O1211" s="13"/>
      <c r="P1211" s="13"/>
      <c r="Q1211" s="13"/>
      <c r="R1211" s="13"/>
      <c r="S1211" s="13"/>
      <c r="T1211" s="13"/>
      <c r="U1211" s="13"/>
      <c r="V1211" s="13"/>
      <c r="W1211" s="13"/>
      <c r="X1211" s="13"/>
      <c r="Y1211" s="13"/>
      <c r="Z1211" s="13"/>
    </row>
    <row r="1212">
      <c r="A1212" s="13"/>
      <c r="B1212" s="13"/>
      <c r="C1212" s="13"/>
      <c r="D1212" s="13"/>
      <c r="E1212" s="13"/>
      <c r="F1212" s="13"/>
      <c r="G1212" s="13"/>
      <c r="H1212" s="13"/>
      <c r="I1212" s="13"/>
      <c r="J1212" s="13"/>
      <c r="K1212" s="13"/>
      <c r="L1212" s="13"/>
      <c r="M1212" s="13"/>
      <c r="N1212" s="13"/>
      <c r="O1212" s="13"/>
      <c r="P1212" s="13"/>
      <c r="Q1212" s="13"/>
      <c r="R1212" s="13"/>
      <c r="S1212" s="13"/>
      <c r="T1212" s="13"/>
      <c r="U1212" s="13"/>
      <c r="V1212" s="13"/>
      <c r="W1212" s="13"/>
      <c r="X1212" s="13"/>
      <c r="Y1212" s="13"/>
      <c r="Z1212" s="13"/>
    </row>
    <row r="1213">
      <c r="A1213" s="13"/>
      <c r="B1213" s="13"/>
      <c r="C1213" s="13"/>
      <c r="D1213" s="13"/>
      <c r="E1213" s="13"/>
      <c r="F1213" s="13"/>
      <c r="G1213" s="13"/>
      <c r="H1213" s="13"/>
      <c r="I1213" s="13"/>
      <c r="J1213" s="13"/>
      <c r="K1213" s="13"/>
      <c r="L1213" s="13"/>
      <c r="M1213" s="13"/>
      <c r="N1213" s="13"/>
      <c r="O1213" s="13"/>
      <c r="P1213" s="13"/>
      <c r="Q1213" s="13"/>
      <c r="R1213" s="13"/>
      <c r="S1213" s="13"/>
      <c r="T1213" s="13"/>
      <c r="U1213" s="13"/>
      <c r="V1213" s="13"/>
      <c r="W1213" s="13"/>
      <c r="X1213" s="13"/>
      <c r="Y1213" s="13"/>
      <c r="Z1213" s="13"/>
    </row>
    <row r="1214">
      <c r="A1214" s="13"/>
      <c r="B1214" s="13"/>
      <c r="C1214" s="13"/>
      <c r="D1214" s="13"/>
      <c r="E1214" s="13"/>
      <c r="F1214" s="13"/>
      <c r="G1214" s="13"/>
      <c r="H1214" s="13"/>
      <c r="I1214" s="13"/>
      <c r="J1214" s="13"/>
      <c r="K1214" s="13"/>
      <c r="L1214" s="13"/>
      <c r="M1214" s="13"/>
      <c r="N1214" s="13"/>
      <c r="O1214" s="13"/>
      <c r="P1214" s="13"/>
      <c r="Q1214" s="13"/>
      <c r="R1214" s="13"/>
      <c r="S1214" s="13"/>
      <c r="T1214" s="13"/>
      <c r="U1214" s="13"/>
      <c r="V1214" s="13"/>
      <c r="W1214" s="13"/>
      <c r="X1214" s="13"/>
      <c r="Y1214" s="13"/>
      <c r="Z1214" s="13"/>
    </row>
    <row r="1215">
      <c r="A1215" s="13"/>
      <c r="B1215" s="13"/>
      <c r="C1215" s="13"/>
      <c r="D1215" s="13"/>
      <c r="E1215" s="13"/>
      <c r="F1215" s="13"/>
      <c r="G1215" s="13"/>
      <c r="H1215" s="13"/>
      <c r="I1215" s="13"/>
      <c r="J1215" s="13"/>
      <c r="K1215" s="13"/>
      <c r="L1215" s="13"/>
      <c r="M1215" s="13"/>
      <c r="N1215" s="13"/>
      <c r="O1215" s="13"/>
      <c r="P1215" s="13"/>
      <c r="Q1215" s="13"/>
      <c r="R1215" s="13"/>
      <c r="S1215" s="13"/>
      <c r="T1215" s="13"/>
      <c r="U1215" s="13"/>
      <c r="V1215" s="13"/>
      <c r="W1215" s="13"/>
      <c r="X1215" s="13"/>
      <c r="Y1215" s="13"/>
      <c r="Z1215" s="13"/>
    </row>
    <row r="1216">
      <c r="A1216" s="13"/>
      <c r="B1216" s="13"/>
      <c r="C1216" s="13"/>
      <c r="D1216" s="13"/>
      <c r="E1216" s="13"/>
      <c r="F1216" s="13"/>
      <c r="G1216" s="13"/>
      <c r="H1216" s="13"/>
      <c r="I1216" s="13"/>
      <c r="J1216" s="13"/>
      <c r="K1216" s="13"/>
      <c r="L1216" s="13"/>
      <c r="M1216" s="13"/>
      <c r="N1216" s="13"/>
      <c r="O1216" s="13"/>
      <c r="P1216" s="13"/>
      <c r="Q1216" s="13"/>
      <c r="R1216" s="13"/>
      <c r="S1216" s="13"/>
      <c r="T1216" s="13"/>
      <c r="U1216" s="13"/>
      <c r="V1216" s="13"/>
      <c r="W1216" s="13"/>
      <c r="X1216" s="13"/>
      <c r="Y1216" s="13"/>
      <c r="Z1216" s="13"/>
    </row>
    <row r="1217">
      <c r="A1217" s="13"/>
      <c r="B1217" s="13"/>
      <c r="C1217" s="13"/>
      <c r="D1217" s="13"/>
      <c r="E1217" s="13"/>
      <c r="F1217" s="13"/>
      <c r="G1217" s="13"/>
      <c r="H1217" s="13"/>
      <c r="I1217" s="13"/>
      <c r="J1217" s="13"/>
      <c r="K1217" s="13"/>
      <c r="L1217" s="13"/>
      <c r="M1217" s="13"/>
      <c r="N1217" s="13"/>
      <c r="O1217" s="13"/>
      <c r="P1217" s="13"/>
      <c r="Q1217" s="13"/>
      <c r="R1217" s="13"/>
      <c r="S1217" s="13"/>
      <c r="T1217" s="13"/>
      <c r="U1217" s="13"/>
      <c r="V1217" s="13"/>
      <c r="W1217" s="13"/>
      <c r="X1217" s="13"/>
      <c r="Y1217" s="13"/>
      <c r="Z1217" s="13"/>
    </row>
    <row r="1218">
      <c r="A1218" s="13"/>
      <c r="B1218" s="13"/>
      <c r="C1218" s="13"/>
      <c r="D1218" s="13"/>
      <c r="E1218" s="13"/>
      <c r="F1218" s="13"/>
      <c r="G1218" s="13"/>
      <c r="H1218" s="13"/>
      <c r="I1218" s="13"/>
      <c r="J1218" s="13"/>
      <c r="K1218" s="13"/>
      <c r="L1218" s="13"/>
      <c r="M1218" s="13"/>
      <c r="N1218" s="13"/>
      <c r="O1218" s="13"/>
      <c r="P1218" s="13"/>
      <c r="Q1218" s="13"/>
      <c r="R1218" s="13"/>
      <c r="S1218" s="13"/>
      <c r="T1218" s="13"/>
      <c r="U1218" s="13"/>
      <c r="V1218" s="13"/>
      <c r="W1218" s="13"/>
      <c r="X1218" s="13"/>
      <c r="Y1218" s="13"/>
      <c r="Z1218" s="13"/>
    </row>
    <row r="1219">
      <c r="A1219" s="13"/>
      <c r="B1219" s="13"/>
      <c r="C1219" s="13"/>
      <c r="D1219" s="13"/>
      <c r="E1219" s="13"/>
      <c r="F1219" s="13"/>
      <c r="G1219" s="13"/>
      <c r="H1219" s="13"/>
      <c r="I1219" s="13"/>
      <c r="J1219" s="13"/>
      <c r="K1219" s="13"/>
      <c r="L1219" s="13"/>
      <c r="M1219" s="13"/>
      <c r="N1219" s="13"/>
      <c r="O1219" s="13"/>
      <c r="P1219" s="13"/>
      <c r="Q1219" s="13"/>
      <c r="R1219" s="13"/>
      <c r="S1219" s="13"/>
      <c r="T1219" s="13"/>
      <c r="U1219" s="13"/>
      <c r="V1219" s="13"/>
      <c r="W1219" s="13"/>
      <c r="X1219" s="13"/>
      <c r="Y1219" s="13"/>
      <c r="Z1219" s="13"/>
    </row>
    <row r="1220">
      <c r="A1220" s="13"/>
      <c r="B1220" s="13"/>
      <c r="C1220" s="13"/>
      <c r="D1220" s="13"/>
      <c r="E1220" s="13"/>
      <c r="F1220" s="13"/>
      <c r="G1220" s="13"/>
      <c r="H1220" s="13"/>
      <c r="I1220" s="13"/>
      <c r="J1220" s="13"/>
      <c r="K1220" s="13"/>
      <c r="L1220" s="13"/>
      <c r="M1220" s="13"/>
      <c r="N1220" s="13"/>
      <c r="O1220" s="13"/>
      <c r="P1220" s="13"/>
      <c r="Q1220" s="13"/>
      <c r="R1220" s="13"/>
      <c r="S1220" s="13"/>
      <c r="T1220" s="13"/>
      <c r="U1220" s="13"/>
      <c r="V1220" s="13"/>
      <c r="W1220" s="13"/>
      <c r="X1220" s="13"/>
      <c r="Y1220" s="13"/>
      <c r="Z1220" s="13"/>
    </row>
    <row r="1221">
      <c r="A1221" s="13"/>
      <c r="B1221" s="13"/>
      <c r="C1221" s="13"/>
      <c r="D1221" s="13"/>
      <c r="E1221" s="13"/>
      <c r="F1221" s="13"/>
      <c r="G1221" s="13"/>
      <c r="H1221" s="13"/>
      <c r="I1221" s="13"/>
      <c r="J1221" s="13"/>
      <c r="K1221" s="13"/>
      <c r="L1221" s="13"/>
      <c r="M1221" s="13"/>
      <c r="N1221" s="13"/>
      <c r="O1221" s="13"/>
      <c r="P1221" s="13"/>
      <c r="Q1221" s="13"/>
      <c r="R1221" s="13"/>
      <c r="S1221" s="13"/>
      <c r="T1221" s="13"/>
      <c r="U1221" s="13"/>
      <c r="V1221" s="13"/>
      <c r="W1221" s="13"/>
      <c r="X1221" s="13"/>
      <c r="Y1221" s="13"/>
      <c r="Z1221" s="13"/>
    </row>
    <row r="1222">
      <c r="A1222" s="13"/>
      <c r="B1222" s="13"/>
      <c r="C1222" s="13"/>
      <c r="D1222" s="13"/>
      <c r="E1222" s="13"/>
      <c r="F1222" s="13"/>
      <c r="G1222" s="13"/>
      <c r="H1222" s="13"/>
      <c r="I1222" s="13"/>
      <c r="J1222" s="13"/>
      <c r="K1222" s="13"/>
      <c r="L1222" s="13"/>
      <c r="M1222" s="13"/>
      <c r="N1222" s="13"/>
      <c r="O1222" s="13"/>
      <c r="P1222" s="13"/>
      <c r="Q1222" s="13"/>
      <c r="R1222" s="13"/>
      <c r="S1222" s="13"/>
      <c r="T1222" s="13"/>
      <c r="U1222" s="13"/>
      <c r="V1222" s="13"/>
      <c r="W1222" s="13"/>
      <c r="X1222" s="13"/>
      <c r="Y1222" s="13"/>
      <c r="Z1222" s="13"/>
    </row>
    <row r="1223">
      <c r="A1223" s="13"/>
      <c r="B1223" s="13"/>
      <c r="C1223" s="13"/>
      <c r="D1223" s="13"/>
      <c r="E1223" s="13"/>
      <c r="F1223" s="13"/>
      <c r="G1223" s="13"/>
      <c r="H1223" s="13"/>
      <c r="I1223" s="13"/>
      <c r="J1223" s="13"/>
      <c r="K1223" s="13"/>
      <c r="L1223" s="13"/>
      <c r="M1223" s="13"/>
      <c r="N1223" s="13"/>
      <c r="O1223" s="13"/>
      <c r="P1223" s="13"/>
      <c r="Q1223" s="13"/>
      <c r="R1223" s="13"/>
      <c r="S1223" s="13"/>
      <c r="T1223" s="13"/>
      <c r="U1223" s="13"/>
      <c r="V1223" s="13"/>
      <c r="W1223" s="13"/>
      <c r="X1223" s="13"/>
      <c r="Y1223" s="13"/>
      <c r="Z1223" s="13"/>
    </row>
    <row r="1224">
      <c r="A1224" s="13"/>
      <c r="B1224" s="13"/>
      <c r="C1224" s="13"/>
      <c r="D1224" s="13"/>
      <c r="E1224" s="13"/>
      <c r="F1224" s="13"/>
      <c r="G1224" s="13"/>
      <c r="H1224" s="13"/>
      <c r="I1224" s="13"/>
      <c r="J1224" s="13"/>
      <c r="K1224" s="13"/>
      <c r="L1224" s="13"/>
      <c r="M1224" s="13"/>
      <c r="N1224" s="13"/>
      <c r="O1224" s="13"/>
      <c r="P1224" s="13"/>
      <c r="Q1224" s="13"/>
      <c r="R1224" s="13"/>
      <c r="S1224" s="13"/>
      <c r="T1224" s="13"/>
      <c r="U1224" s="13"/>
      <c r="V1224" s="13"/>
      <c r="W1224" s="13"/>
      <c r="X1224" s="13"/>
      <c r="Y1224" s="13"/>
      <c r="Z1224" s="13"/>
    </row>
    <row r="1225">
      <c r="A1225" s="13"/>
      <c r="B1225" s="13"/>
      <c r="C1225" s="13"/>
      <c r="D1225" s="13"/>
      <c r="E1225" s="13"/>
      <c r="F1225" s="13"/>
      <c r="G1225" s="13"/>
      <c r="H1225" s="13"/>
      <c r="I1225" s="13"/>
      <c r="J1225" s="13"/>
      <c r="K1225" s="13"/>
      <c r="L1225" s="13"/>
      <c r="M1225" s="13"/>
      <c r="N1225" s="13"/>
      <c r="O1225" s="13"/>
      <c r="P1225" s="13"/>
      <c r="Q1225" s="13"/>
      <c r="R1225" s="13"/>
      <c r="S1225" s="13"/>
      <c r="T1225" s="13"/>
      <c r="U1225" s="13"/>
      <c r="V1225" s="13"/>
      <c r="W1225" s="13"/>
      <c r="X1225" s="13"/>
      <c r="Y1225" s="13"/>
      <c r="Z1225" s="13"/>
    </row>
    <row r="1226">
      <c r="A1226" s="13"/>
      <c r="B1226" s="13"/>
      <c r="C1226" s="13"/>
      <c r="D1226" s="13"/>
      <c r="E1226" s="13"/>
      <c r="F1226" s="13"/>
      <c r="G1226" s="13"/>
      <c r="H1226" s="13"/>
      <c r="I1226" s="13"/>
      <c r="J1226" s="13"/>
      <c r="K1226" s="13"/>
      <c r="L1226" s="13"/>
      <c r="M1226" s="13"/>
      <c r="N1226" s="13"/>
      <c r="O1226" s="13"/>
      <c r="P1226" s="13"/>
      <c r="Q1226" s="13"/>
      <c r="R1226" s="13"/>
      <c r="S1226" s="13"/>
      <c r="T1226" s="13"/>
      <c r="U1226" s="13"/>
      <c r="V1226" s="13"/>
      <c r="W1226" s="13"/>
      <c r="X1226" s="13"/>
      <c r="Y1226" s="13"/>
      <c r="Z1226" s="13"/>
    </row>
    <row r="1227">
      <c r="A1227" s="13"/>
      <c r="B1227" s="13"/>
      <c r="C1227" s="13"/>
      <c r="D1227" s="13"/>
      <c r="E1227" s="13"/>
      <c r="F1227" s="13"/>
      <c r="G1227" s="13"/>
      <c r="H1227" s="13"/>
      <c r="I1227" s="13"/>
      <c r="J1227" s="13"/>
      <c r="K1227" s="13"/>
      <c r="L1227" s="13"/>
      <c r="M1227" s="13"/>
      <c r="N1227" s="13"/>
      <c r="O1227" s="13"/>
      <c r="P1227" s="13"/>
      <c r="Q1227" s="13"/>
      <c r="R1227" s="13"/>
      <c r="S1227" s="13"/>
      <c r="T1227" s="13"/>
      <c r="U1227" s="13"/>
      <c r="V1227" s="13"/>
      <c r="W1227" s="13"/>
      <c r="X1227" s="13"/>
      <c r="Y1227" s="13"/>
      <c r="Z1227" s="13"/>
    </row>
    <row r="1228">
      <c r="A1228" s="13"/>
      <c r="B1228" s="13"/>
      <c r="C1228" s="13"/>
      <c r="D1228" s="13"/>
      <c r="E1228" s="13"/>
      <c r="F1228" s="13"/>
      <c r="G1228" s="13"/>
      <c r="H1228" s="13"/>
      <c r="I1228" s="13"/>
      <c r="J1228" s="13"/>
      <c r="K1228" s="13"/>
      <c r="L1228" s="13"/>
      <c r="M1228" s="13"/>
      <c r="N1228" s="13"/>
      <c r="O1228" s="13"/>
      <c r="P1228" s="13"/>
      <c r="Q1228" s="13"/>
      <c r="R1228" s="13"/>
      <c r="S1228" s="13"/>
      <c r="T1228" s="13"/>
      <c r="U1228" s="13"/>
      <c r="V1228" s="13"/>
      <c r="W1228" s="13"/>
      <c r="X1228" s="13"/>
      <c r="Y1228" s="13"/>
      <c r="Z1228" s="13"/>
    </row>
    <row r="1229">
      <c r="A1229" s="13"/>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row>
    <row r="1230">
      <c r="A1230" s="13"/>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row>
    <row r="1231">
      <c r="A1231" s="13"/>
      <c r="B1231" s="13"/>
      <c r="C1231" s="13"/>
      <c r="D1231" s="13"/>
      <c r="E1231" s="13"/>
      <c r="F1231" s="13"/>
      <c r="G1231" s="13"/>
      <c r="H1231" s="13"/>
      <c r="I1231" s="13"/>
      <c r="J1231" s="13"/>
      <c r="K1231" s="13"/>
      <c r="L1231" s="13"/>
      <c r="M1231" s="13"/>
      <c r="N1231" s="13"/>
      <c r="O1231" s="13"/>
      <c r="P1231" s="13"/>
      <c r="Q1231" s="13"/>
      <c r="R1231" s="13"/>
      <c r="S1231" s="13"/>
      <c r="T1231" s="13"/>
      <c r="U1231" s="13"/>
      <c r="V1231" s="13"/>
      <c r="W1231" s="13"/>
      <c r="X1231" s="13"/>
      <c r="Y1231" s="13"/>
      <c r="Z1231" s="13"/>
    </row>
    <row r="1232">
      <c r="A1232" s="13"/>
      <c r="B1232" s="13"/>
      <c r="C1232" s="13"/>
      <c r="D1232" s="13"/>
      <c r="E1232" s="13"/>
      <c r="F1232" s="13"/>
      <c r="G1232" s="13"/>
      <c r="H1232" s="13"/>
      <c r="I1232" s="13"/>
      <c r="J1232" s="13"/>
      <c r="K1232" s="13"/>
      <c r="L1232" s="13"/>
      <c r="M1232" s="13"/>
      <c r="N1232" s="13"/>
      <c r="O1232" s="13"/>
      <c r="P1232" s="13"/>
      <c r="Q1232" s="13"/>
      <c r="R1232" s="13"/>
      <c r="S1232" s="13"/>
      <c r="T1232" s="13"/>
      <c r="U1232" s="13"/>
      <c r="V1232" s="13"/>
      <c r="W1232" s="13"/>
      <c r="X1232" s="13"/>
      <c r="Y1232" s="13"/>
      <c r="Z1232" s="13"/>
    </row>
    <row r="1233">
      <c r="A1233" s="13"/>
      <c r="B1233" s="13"/>
      <c r="C1233" s="13"/>
      <c r="D1233" s="13"/>
      <c r="E1233" s="13"/>
      <c r="F1233" s="13"/>
      <c r="G1233" s="13"/>
      <c r="H1233" s="13"/>
      <c r="I1233" s="13"/>
      <c r="J1233" s="13"/>
      <c r="K1233" s="13"/>
      <c r="L1233" s="13"/>
      <c r="M1233" s="13"/>
      <c r="N1233" s="13"/>
      <c r="O1233" s="13"/>
      <c r="P1233" s="13"/>
      <c r="Q1233" s="13"/>
      <c r="R1233" s="13"/>
      <c r="S1233" s="13"/>
      <c r="T1233" s="13"/>
      <c r="U1233" s="13"/>
      <c r="V1233" s="13"/>
      <c r="W1233" s="13"/>
      <c r="X1233" s="13"/>
      <c r="Y1233" s="13"/>
      <c r="Z1233" s="13"/>
    </row>
    <row r="1234">
      <c r="A1234" s="13"/>
      <c r="B1234" s="13"/>
      <c r="C1234" s="13"/>
      <c r="D1234" s="13"/>
      <c r="E1234" s="13"/>
      <c r="F1234" s="13"/>
      <c r="G1234" s="13"/>
      <c r="H1234" s="13"/>
      <c r="I1234" s="13"/>
      <c r="J1234" s="13"/>
      <c r="K1234" s="13"/>
      <c r="L1234" s="13"/>
      <c r="M1234" s="13"/>
      <c r="N1234" s="13"/>
      <c r="O1234" s="13"/>
      <c r="P1234" s="13"/>
      <c r="Q1234" s="13"/>
      <c r="R1234" s="13"/>
      <c r="S1234" s="13"/>
      <c r="T1234" s="13"/>
      <c r="U1234" s="13"/>
      <c r="V1234" s="13"/>
      <c r="W1234" s="13"/>
      <c r="X1234" s="13"/>
      <c r="Y1234" s="13"/>
      <c r="Z1234" s="13"/>
    </row>
    <row r="1235">
      <c r="A1235" s="13"/>
      <c r="B1235" s="13"/>
      <c r="C1235" s="13"/>
      <c r="D1235" s="13"/>
      <c r="E1235" s="13"/>
      <c r="F1235" s="13"/>
      <c r="G1235" s="13"/>
      <c r="H1235" s="13"/>
      <c r="I1235" s="13"/>
      <c r="J1235" s="13"/>
      <c r="K1235" s="13"/>
      <c r="L1235" s="13"/>
      <c r="M1235" s="13"/>
      <c r="N1235" s="13"/>
      <c r="O1235" s="13"/>
      <c r="P1235" s="13"/>
      <c r="Q1235" s="13"/>
      <c r="R1235" s="13"/>
      <c r="S1235" s="13"/>
      <c r="T1235" s="13"/>
      <c r="U1235" s="13"/>
      <c r="V1235" s="13"/>
      <c r="W1235" s="13"/>
      <c r="X1235" s="13"/>
      <c r="Y1235" s="13"/>
      <c r="Z1235" s="13"/>
    </row>
    <row r="1236">
      <c r="A1236" s="13"/>
      <c r="B1236" s="13"/>
      <c r="C1236" s="13"/>
      <c r="D1236" s="13"/>
      <c r="E1236" s="13"/>
      <c r="F1236" s="13"/>
      <c r="G1236" s="13"/>
      <c r="H1236" s="13"/>
      <c r="I1236" s="13"/>
      <c r="J1236" s="13"/>
      <c r="K1236" s="13"/>
      <c r="L1236" s="13"/>
      <c r="M1236" s="13"/>
      <c r="N1236" s="13"/>
      <c r="O1236" s="13"/>
      <c r="P1236" s="13"/>
      <c r="Q1236" s="13"/>
      <c r="R1236" s="13"/>
      <c r="S1236" s="13"/>
      <c r="T1236" s="13"/>
      <c r="U1236" s="13"/>
      <c r="V1236" s="13"/>
      <c r="W1236" s="13"/>
      <c r="X1236" s="13"/>
      <c r="Y1236" s="13"/>
      <c r="Z1236" s="13"/>
    </row>
    <row r="1237">
      <c r="A1237" s="13"/>
      <c r="B1237" s="13"/>
      <c r="C1237" s="13"/>
      <c r="D1237" s="13"/>
      <c r="E1237" s="13"/>
      <c r="F1237" s="13"/>
      <c r="G1237" s="13"/>
      <c r="H1237" s="13"/>
      <c r="I1237" s="13"/>
      <c r="J1237" s="13"/>
      <c r="K1237" s="13"/>
      <c r="L1237" s="13"/>
      <c r="M1237" s="13"/>
      <c r="N1237" s="13"/>
      <c r="O1237" s="13"/>
      <c r="P1237" s="13"/>
      <c r="Q1237" s="13"/>
      <c r="R1237" s="13"/>
      <c r="S1237" s="13"/>
      <c r="T1237" s="13"/>
      <c r="U1237" s="13"/>
      <c r="V1237" s="13"/>
      <c r="W1237" s="13"/>
      <c r="X1237" s="13"/>
      <c r="Y1237" s="13"/>
      <c r="Z1237" s="13"/>
    </row>
    <row r="1238">
      <c r="A1238" s="13"/>
      <c r="B1238" s="13"/>
      <c r="C1238" s="13"/>
      <c r="D1238" s="13"/>
      <c r="E1238" s="13"/>
      <c r="F1238" s="13"/>
      <c r="G1238" s="13"/>
      <c r="H1238" s="13"/>
      <c r="I1238" s="13"/>
      <c r="J1238" s="13"/>
      <c r="K1238" s="13"/>
      <c r="L1238" s="13"/>
      <c r="M1238" s="13"/>
      <c r="N1238" s="13"/>
      <c r="O1238" s="13"/>
      <c r="P1238" s="13"/>
      <c r="Q1238" s="13"/>
      <c r="R1238" s="13"/>
      <c r="S1238" s="13"/>
      <c r="T1238" s="13"/>
      <c r="U1238" s="13"/>
      <c r="V1238" s="13"/>
      <c r="W1238" s="13"/>
      <c r="X1238" s="13"/>
      <c r="Y1238" s="13"/>
      <c r="Z1238" s="13"/>
    </row>
    <row r="1239">
      <c r="A1239" s="13"/>
      <c r="B1239" s="13"/>
      <c r="C1239" s="13"/>
      <c r="D1239" s="13"/>
      <c r="E1239" s="13"/>
      <c r="F1239" s="13"/>
      <c r="G1239" s="13"/>
      <c r="H1239" s="13"/>
      <c r="I1239" s="13"/>
      <c r="J1239" s="13"/>
      <c r="K1239" s="13"/>
      <c r="L1239" s="13"/>
      <c r="M1239" s="13"/>
      <c r="N1239" s="13"/>
      <c r="O1239" s="13"/>
      <c r="P1239" s="13"/>
      <c r="Q1239" s="13"/>
      <c r="R1239" s="13"/>
      <c r="S1239" s="13"/>
      <c r="T1239" s="13"/>
      <c r="U1239" s="13"/>
      <c r="V1239" s="13"/>
      <c r="W1239" s="13"/>
      <c r="X1239" s="13"/>
      <c r="Y1239" s="13"/>
      <c r="Z1239" s="13"/>
    </row>
    <row r="1240">
      <c r="A1240" s="13"/>
      <c r="B1240" s="13"/>
      <c r="C1240" s="13"/>
      <c r="D1240" s="13"/>
      <c r="E1240" s="13"/>
      <c r="F1240" s="13"/>
      <c r="G1240" s="13"/>
      <c r="H1240" s="13"/>
      <c r="I1240" s="13"/>
      <c r="J1240" s="13"/>
      <c r="K1240" s="13"/>
      <c r="L1240" s="13"/>
      <c r="M1240" s="13"/>
      <c r="N1240" s="13"/>
      <c r="O1240" s="13"/>
      <c r="P1240" s="13"/>
      <c r="Q1240" s="13"/>
      <c r="R1240" s="13"/>
      <c r="S1240" s="13"/>
      <c r="T1240" s="13"/>
      <c r="U1240" s="13"/>
      <c r="V1240" s="13"/>
      <c r="W1240" s="13"/>
      <c r="X1240" s="13"/>
      <c r="Y1240" s="13"/>
      <c r="Z1240" s="13"/>
    </row>
    <row r="1241">
      <c r="A1241" s="13"/>
      <c r="B1241" s="13"/>
      <c r="C1241" s="13"/>
      <c r="D1241" s="13"/>
      <c r="E1241" s="13"/>
      <c r="F1241" s="13"/>
      <c r="G1241" s="13"/>
      <c r="H1241" s="13"/>
      <c r="I1241" s="13"/>
      <c r="J1241" s="13"/>
      <c r="K1241" s="13"/>
      <c r="L1241" s="13"/>
      <c r="M1241" s="13"/>
      <c r="N1241" s="13"/>
      <c r="O1241" s="13"/>
      <c r="P1241" s="13"/>
      <c r="Q1241" s="13"/>
      <c r="R1241" s="13"/>
      <c r="S1241" s="13"/>
      <c r="T1241" s="13"/>
      <c r="U1241" s="13"/>
      <c r="V1241" s="13"/>
      <c r="W1241" s="13"/>
      <c r="X1241" s="13"/>
      <c r="Y1241" s="13"/>
      <c r="Z1241" s="13"/>
    </row>
    <row r="1242">
      <c r="A1242" s="13"/>
      <c r="B1242" s="13"/>
      <c r="C1242" s="13"/>
      <c r="D1242" s="13"/>
      <c r="E1242" s="13"/>
      <c r="F1242" s="13"/>
      <c r="G1242" s="13"/>
      <c r="H1242" s="13"/>
      <c r="I1242" s="13"/>
      <c r="J1242" s="13"/>
      <c r="K1242" s="13"/>
      <c r="L1242" s="13"/>
      <c r="M1242" s="13"/>
      <c r="N1242" s="13"/>
      <c r="O1242" s="13"/>
      <c r="P1242" s="13"/>
      <c r="Q1242" s="13"/>
      <c r="R1242" s="13"/>
      <c r="S1242" s="13"/>
      <c r="T1242" s="13"/>
      <c r="U1242" s="13"/>
      <c r="V1242" s="13"/>
      <c r="W1242" s="13"/>
      <c r="X1242" s="13"/>
      <c r="Y1242" s="13"/>
      <c r="Z1242" s="13"/>
    </row>
    <row r="1243">
      <c r="A1243" s="13"/>
      <c r="B1243" s="13"/>
      <c r="C1243" s="13"/>
      <c r="D1243" s="13"/>
      <c r="E1243" s="13"/>
      <c r="F1243" s="13"/>
      <c r="G1243" s="13"/>
      <c r="H1243" s="13"/>
      <c r="I1243" s="13"/>
      <c r="J1243" s="13"/>
      <c r="K1243" s="13"/>
      <c r="L1243" s="13"/>
      <c r="M1243" s="13"/>
      <c r="N1243" s="13"/>
      <c r="O1243" s="13"/>
      <c r="P1243" s="13"/>
      <c r="Q1243" s="13"/>
      <c r="R1243" s="13"/>
      <c r="S1243" s="13"/>
      <c r="T1243" s="13"/>
      <c r="U1243" s="13"/>
      <c r="V1243" s="13"/>
      <c r="W1243" s="13"/>
      <c r="X1243" s="13"/>
      <c r="Y1243" s="13"/>
      <c r="Z1243" s="13"/>
    </row>
    <row r="1244">
      <c r="A1244" s="13"/>
      <c r="B1244" s="13"/>
      <c r="C1244" s="13"/>
      <c r="D1244" s="13"/>
      <c r="E1244" s="13"/>
      <c r="F1244" s="13"/>
      <c r="G1244" s="13"/>
      <c r="H1244" s="13"/>
      <c r="I1244" s="13"/>
      <c r="J1244" s="13"/>
      <c r="K1244" s="13"/>
      <c r="L1244" s="13"/>
      <c r="M1244" s="13"/>
      <c r="N1244" s="13"/>
      <c r="O1244" s="13"/>
      <c r="P1244" s="13"/>
      <c r="Q1244" s="13"/>
      <c r="R1244" s="13"/>
      <c r="S1244" s="13"/>
      <c r="T1244" s="13"/>
      <c r="U1244" s="13"/>
      <c r="V1244" s="13"/>
      <c r="W1244" s="13"/>
      <c r="X1244" s="13"/>
      <c r="Y1244" s="13"/>
      <c r="Z1244" s="13"/>
    </row>
    <row r="1245">
      <c r="A1245" s="13"/>
      <c r="B1245" s="13"/>
      <c r="C1245" s="13"/>
      <c r="D1245" s="13"/>
      <c r="E1245" s="13"/>
      <c r="F1245" s="13"/>
      <c r="G1245" s="13"/>
      <c r="H1245" s="13"/>
      <c r="I1245" s="13"/>
      <c r="J1245" s="13"/>
      <c r="K1245" s="13"/>
      <c r="L1245" s="13"/>
      <c r="M1245" s="13"/>
      <c r="N1245" s="13"/>
      <c r="O1245" s="13"/>
      <c r="P1245" s="13"/>
      <c r="Q1245" s="13"/>
      <c r="R1245" s="13"/>
      <c r="S1245" s="13"/>
      <c r="T1245" s="13"/>
      <c r="U1245" s="13"/>
      <c r="V1245" s="13"/>
      <c r="W1245" s="13"/>
      <c r="X1245" s="13"/>
      <c r="Y1245" s="13"/>
      <c r="Z1245" s="13"/>
    </row>
    <row r="1246">
      <c r="A1246" s="13"/>
      <c r="B1246" s="13"/>
      <c r="C1246" s="13"/>
      <c r="D1246" s="13"/>
      <c r="E1246" s="13"/>
      <c r="F1246" s="13"/>
      <c r="G1246" s="13"/>
      <c r="H1246" s="13"/>
      <c r="I1246" s="13"/>
      <c r="J1246" s="13"/>
      <c r="K1246" s="13"/>
      <c r="L1246" s="13"/>
      <c r="M1246" s="13"/>
      <c r="N1246" s="13"/>
      <c r="O1246" s="13"/>
      <c r="P1246" s="13"/>
      <c r="Q1246" s="13"/>
      <c r="R1246" s="13"/>
      <c r="S1246" s="13"/>
      <c r="T1246" s="13"/>
      <c r="U1246" s="13"/>
      <c r="V1246" s="13"/>
      <c r="W1246" s="13"/>
      <c r="X1246" s="13"/>
      <c r="Y1246" s="13"/>
      <c r="Z1246" s="13"/>
    </row>
    <row r="1247">
      <c r="A1247" s="13"/>
      <c r="B1247" s="13"/>
      <c r="C1247" s="13"/>
      <c r="D1247" s="13"/>
      <c r="E1247" s="13"/>
      <c r="F1247" s="13"/>
      <c r="G1247" s="13"/>
      <c r="H1247" s="13"/>
      <c r="I1247" s="13"/>
      <c r="J1247" s="13"/>
      <c r="K1247" s="13"/>
      <c r="L1247" s="13"/>
      <c r="M1247" s="13"/>
      <c r="N1247" s="13"/>
      <c r="O1247" s="13"/>
      <c r="P1247" s="13"/>
      <c r="Q1247" s="13"/>
      <c r="R1247" s="13"/>
      <c r="S1247" s="13"/>
      <c r="T1247" s="13"/>
      <c r="U1247" s="13"/>
      <c r="V1247" s="13"/>
      <c r="W1247" s="13"/>
      <c r="X1247" s="13"/>
      <c r="Y1247" s="13"/>
      <c r="Z1247" s="13"/>
    </row>
    <row r="1248">
      <c r="A1248" s="13"/>
      <c r="B1248" s="13"/>
      <c r="C1248" s="13"/>
      <c r="D1248" s="13"/>
      <c r="E1248" s="13"/>
      <c r="F1248" s="13"/>
      <c r="G1248" s="13"/>
      <c r="H1248" s="13"/>
      <c r="I1248" s="13"/>
      <c r="J1248" s="13"/>
      <c r="K1248" s="13"/>
      <c r="L1248" s="13"/>
      <c r="M1248" s="13"/>
      <c r="N1248" s="13"/>
      <c r="O1248" s="13"/>
      <c r="P1248" s="13"/>
      <c r="Q1248" s="13"/>
      <c r="R1248" s="13"/>
      <c r="S1248" s="13"/>
      <c r="T1248" s="13"/>
      <c r="U1248" s="13"/>
      <c r="V1248" s="13"/>
      <c r="W1248" s="13"/>
      <c r="X1248" s="13"/>
      <c r="Y1248" s="13"/>
      <c r="Z1248" s="13"/>
    </row>
    <row r="1249">
      <c r="A1249" s="13"/>
      <c r="B1249" s="13"/>
      <c r="C1249" s="13"/>
      <c r="D1249" s="13"/>
      <c r="E1249" s="13"/>
      <c r="F1249" s="13"/>
      <c r="G1249" s="13"/>
      <c r="H1249" s="13"/>
      <c r="I1249" s="13"/>
      <c r="J1249" s="13"/>
      <c r="K1249" s="13"/>
      <c r="L1249" s="13"/>
      <c r="M1249" s="13"/>
      <c r="N1249" s="13"/>
      <c r="O1249" s="13"/>
      <c r="P1249" s="13"/>
      <c r="Q1249" s="13"/>
      <c r="R1249" s="13"/>
      <c r="S1249" s="13"/>
      <c r="T1249" s="13"/>
      <c r="U1249" s="13"/>
      <c r="V1249" s="13"/>
      <c r="W1249" s="13"/>
      <c r="X1249" s="13"/>
      <c r="Y1249" s="13"/>
      <c r="Z1249" s="13"/>
    </row>
    <row r="1250">
      <c r="A1250" s="13"/>
      <c r="B1250" s="13"/>
      <c r="C1250" s="13"/>
      <c r="D1250" s="13"/>
      <c r="E1250" s="13"/>
      <c r="F1250" s="13"/>
      <c r="G1250" s="13"/>
      <c r="H1250" s="13"/>
      <c r="I1250" s="13"/>
      <c r="J1250" s="13"/>
      <c r="K1250" s="13"/>
      <c r="L1250" s="13"/>
      <c r="M1250" s="13"/>
      <c r="N1250" s="13"/>
      <c r="O1250" s="13"/>
      <c r="P1250" s="13"/>
      <c r="Q1250" s="13"/>
      <c r="R1250" s="13"/>
      <c r="S1250" s="13"/>
      <c r="T1250" s="13"/>
      <c r="U1250" s="13"/>
      <c r="V1250" s="13"/>
      <c r="W1250" s="13"/>
      <c r="X1250" s="13"/>
      <c r="Y1250" s="13"/>
      <c r="Z1250" s="13"/>
    </row>
    <row r="1251">
      <c r="A1251" s="13"/>
      <c r="B1251" s="13"/>
      <c r="C1251" s="13"/>
      <c r="D1251" s="13"/>
      <c r="E1251" s="13"/>
      <c r="F1251" s="13"/>
      <c r="G1251" s="13"/>
      <c r="H1251" s="13"/>
      <c r="I1251" s="13"/>
      <c r="J1251" s="13"/>
      <c r="K1251" s="13"/>
      <c r="L1251" s="13"/>
      <c r="M1251" s="13"/>
      <c r="N1251" s="13"/>
      <c r="O1251" s="13"/>
      <c r="P1251" s="13"/>
      <c r="Q1251" s="13"/>
      <c r="R1251" s="13"/>
      <c r="S1251" s="13"/>
      <c r="T1251" s="13"/>
      <c r="U1251" s="13"/>
      <c r="V1251" s="13"/>
      <c r="W1251" s="13"/>
      <c r="X1251" s="13"/>
      <c r="Y1251" s="13"/>
      <c r="Z1251" s="13"/>
    </row>
    <row r="1252">
      <c r="A1252" s="13"/>
      <c r="B1252" s="13"/>
      <c r="C1252" s="13"/>
      <c r="D1252" s="13"/>
      <c r="E1252" s="13"/>
      <c r="F1252" s="13"/>
      <c r="G1252" s="13"/>
      <c r="H1252" s="13"/>
      <c r="I1252" s="13"/>
      <c r="J1252" s="13"/>
      <c r="K1252" s="13"/>
      <c r="L1252" s="13"/>
      <c r="M1252" s="13"/>
      <c r="N1252" s="13"/>
      <c r="O1252" s="13"/>
      <c r="P1252" s="13"/>
      <c r="Q1252" s="13"/>
      <c r="R1252" s="13"/>
      <c r="S1252" s="13"/>
      <c r="T1252" s="13"/>
      <c r="U1252" s="13"/>
      <c r="V1252" s="13"/>
      <c r="W1252" s="13"/>
      <c r="X1252" s="13"/>
      <c r="Y1252" s="13"/>
      <c r="Z1252" s="13"/>
    </row>
    <row r="1253">
      <c r="A1253" s="13"/>
      <c r="B1253" s="13"/>
      <c r="C1253" s="13"/>
      <c r="D1253" s="13"/>
      <c r="E1253" s="13"/>
      <c r="F1253" s="13"/>
      <c r="G1253" s="13"/>
      <c r="H1253" s="13"/>
      <c r="I1253" s="13"/>
      <c r="J1253" s="13"/>
      <c r="K1253" s="13"/>
      <c r="L1253" s="13"/>
      <c r="M1253" s="13"/>
      <c r="N1253" s="13"/>
      <c r="O1253" s="13"/>
      <c r="P1253" s="13"/>
      <c r="Q1253" s="13"/>
      <c r="R1253" s="13"/>
      <c r="S1253" s="13"/>
      <c r="T1253" s="13"/>
      <c r="U1253" s="13"/>
      <c r="V1253" s="13"/>
      <c r="W1253" s="13"/>
      <c r="X1253" s="13"/>
      <c r="Y1253" s="13"/>
      <c r="Z1253" s="13"/>
    </row>
    <row r="1254">
      <c r="A1254" s="13"/>
      <c r="B1254" s="13"/>
      <c r="C1254" s="13"/>
      <c r="D1254" s="13"/>
      <c r="E1254" s="13"/>
      <c r="F1254" s="13"/>
      <c r="G1254" s="13"/>
      <c r="H1254" s="13"/>
      <c r="I1254" s="13"/>
      <c r="J1254" s="13"/>
      <c r="K1254" s="13"/>
      <c r="L1254" s="13"/>
      <c r="M1254" s="13"/>
      <c r="N1254" s="13"/>
      <c r="O1254" s="13"/>
      <c r="P1254" s="13"/>
      <c r="Q1254" s="13"/>
      <c r="R1254" s="13"/>
      <c r="S1254" s="13"/>
      <c r="T1254" s="13"/>
      <c r="U1254" s="13"/>
      <c r="V1254" s="13"/>
      <c r="W1254" s="13"/>
      <c r="X1254" s="13"/>
      <c r="Y1254" s="13"/>
      <c r="Z1254" s="13"/>
    </row>
    <row r="1255">
      <c r="A1255" s="13"/>
      <c r="B1255" s="13"/>
      <c r="C1255" s="13"/>
      <c r="D1255" s="13"/>
      <c r="E1255" s="13"/>
      <c r="F1255" s="13"/>
      <c r="G1255" s="13"/>
      <c r="H1255" s="13"/>
      <c r="I1255" s="13"/>
      <c r="J1255" s="13"/>
      <c r="K1255" s="13"/>
      <c r="L1255" s="13"/>
      <c r="M1255" s="13"/>
      <c r="N1255" s="13"/>
      <c r="O1255" s="13"/>
      <c r="P1255" s="13"/>
      <c r="Q1255" s="13"/>
      <c r="R1255" s="13"/>
      <c r="S1255" s="13"/>
      <c r="T1255" s="13"/>
      <c r="U1255" s="13"/>
      <c r="V1255" s="13"/>
      <c r="W1255" s="13"/>
      <c r="X1255" s="13"/>
      <c r="Y1255" s="13"/>
      <c r="Z1255" s="13"/>
    </row>
    <row r="1256">
      <c r="A1256" s="13"/>
      <c r="B1256" s="13"/>
      <c r="C1256" s="13"/>
      <c r="D1256" s="13"/>
      <c r="E1256" s="13"/>
      <c r="F1256" s="13"/>
      <c r="G1256" s="13"/>
      <c r="H1256" s="13"/>
      <c r="I1256" s="13"/>
      <c r="J1256" s="13"/>
      <c r="K1256" s="13"/>
      <c r="L1256" s="13"/>
      <c r="M1256" s="13"/>
      <c r="N1256" s="13"/>
      <c r="O1256" s="13"/>
      <c r="P1256" s="13"/>
      <c r="Q1256" s="13"/>
      <c r="R1256" s="13"/>
      <c r="S1256" s="13"/>
      <c r="T1256" s="13"/>
      <c r="U1256" s="13"/>
      <c r="V1256" s="13"/>
      <c r="W1256" s="13"/>
      <c r="X1256" s="13"/>
      <c r="Y1256" s="13"/>
      <c r="Z1256" s="13"/>
    </row>
    <row r="1257">
      <c r="A1257" s="13"/>
      <c r="B1257" s="13"/>
      <c r="C1257" s="13"/>
      <c r="D1257" s="13"/>
      <c r="E1257" s="13"/>
      <c r="F1257" s="13"/>
      <c r="G1257" s="13"/>
      <c r="H1257" s="13"/>
      <c r="I1257" s="13"/>
      <c r="J1257" s="13"/>
      <c r="K1257" s="13"/>
      <c r="L1257" s="13"/>
      <c r="M1257" s="13"/>
      <c r="N1257" s="13"/>
      <c r="O1257" s="13"/>
      <c r="P1257" s="13"/>
      <c r="Q1257" s="13"/>
      <c r="R1257" s="13"/>
      <c r="S1257" s="13"/>
      <c r="T1257" s="13"/>
      <c r="U1257" s="13"/>
      <c r="V1257" s="13"/>
      <c r="W1257" s="13"/>
      <c r="X1257" s="13"/>
      <c r="Y1257" s="13"/>
      <c r="Z1257" s="13"/>
    </row>
    <row r="1258">
      <c r="A1258" s="13"/>
      <c r="B1258" s="13"/>
      <c r="C1258" s="13"/>
      <c r="D1258" s="13"/>
      <c r="E1258" s="13"/>
      <c r="F1258" s="13"/>
      <c r="G1258" s="13"/>
      <c r="H1258" s="13"/>
      <c r="I1258" s="13"/>
      <c r="J1258" s="13"/>
      <c r="K1258" s="13"/>
      <c r="L1258" s="13"/>
      <c r="M1258" s="13"/>
      <c r="N1258" s="13"/>
      <c r="O1258" s="13"/>
      <c r="P1258" s="13"/>
      <c r="Q1258" s="13"/>
      <c r="R1258" s="13"/>
      <c r="S1258" s="13"/>
      <c r="T1258" s="13"/>
      <c r="U1258" s="13"/>
      <c r="V1258" s="13"/>
      <c r="W1258" s="13"/>
      <c r="X1258" s="13"/>
      <c r="Y1258" s="13"/>
      <c r="Z1258" s="13"/>
    </row>
    <row r="1259">
      <c r="A1259" s="13"/>
      <c r="B1259" s="13"/>
      <c r="C1259" s="13"/>
      <c r="D1259" s="13"/>
      <c r="E1259" s="13"/>
      <c r="F1259" s="13"/>
      <c r="G1259" s="13"/>
      <c r="H1259" s="13"/>
      <c r="I1259" s="13"/>
      <c r="J1259" s="13"/>
      <c r="K1259" s="13"/>
      <c r="L1259" s="13"/>
      <c r="M1259" s="13"/>
      <c r="N1259" s="13"/>
      <c r="O1259" s="13"/>
      <c r="P1259" s="13"/>
      <c r="Q1259" s="13"/>
      <c r="R1259" s="13"/>
      <c r="S1259" s="13"/>
      <c r="T1259" s="13"/>
      <c r="U1259" s="13"/>
      <c r="V1259" s="13"/>
      <c r="W1259" s="13"/>
      <c r="X1259" s="13"/>
      <c r="Y1259" s="13"/>
      <c r="Z1259" s="13"/>
    </row>
    <row r="1260">
      <c r="A1260" s="13"/>
      <c r="B1260" s="13"/>
      <c r="C1260" s="13"/>
      <c r="D1260" s="13"/>
      <c r="E1260" s="13"/>
      <c r="F1260" s="13"/>
      <c r="G1260" s="13"/>
      <c r="H1260" s="13"/>
      <c r="I1260" s="13"/>
      <c r="J1260" s="13"/>
      <c r="K1260" s="13"/>
      <c r="L1260" s="13"/>
      <c r="M1260" s="13"/>
      <c r="N1260" s="13"/>
      <c r="O1260" s="13"/>
      <c r="P1260" s="13"/>
      <c r="Q1260" s="13"/>
      <c r="R1260" s="13"/>
      <c r="S1260" s="13"/>
      <c r="T1260" s="13"/>
      <c r="U1260" s="13"/>
      <c r="V1260" s="13"/>
      <c r="W1260" s="13"/>
      <c r="X1260" s="13"/>
      <c r="Y1260" s="13"/>
      <c r="Z1260" s="13"/>
    </row>
    <row r="1261">
      <c r="A1261" s="13"/>
      <c r="B1261" s="13"/>
      <c r="C1261" s="13"/>
      <c r="D1261" s="13"/>
      <c r="E1261" s="13"/>
      <c r="F1261" s="13"/>
      <c r="G1261" s="13"/>
      <c r="H1261" s="13"/>
      <c r="I1261" s="13"/>
      <c r="J1261" s="13"/>
      <c r="K1261" s="13"/>
      <c r="L1261" s="13"/>
      <c r="M1261" s="13"/>
      <c r="N1261" s="13"/>
      <c r="O1261" s="13"/>
      <c r="P1261" s="13"/>
      <c r="Q1261" s="13"/>
      <c r="R1261" s="13"/>
      <c r="S1261" s="13"/>
      <c r="T1261" s="13"/>
      <c r="U1261" s="13"/>
      <c r="V1261" s="13"/>
      <c r="W1261" s="13"/>
      <c r="X1261" s="13"/>
      <c r="Y1261" s="13"/>
      <c r="Z1261" s="13"/>
    </row>
    <row r="1262">
      <c r="A1262" s="13"/>
      <c r="B1262" s="13"/>
      <c r="C1262" s="13"/>
      <c r="D1262" s="13"/>
      <c r="E1262" s="13"/>
      <c r="F1262" s="13"/>
      <c r="G1262" s="13"/>
      <c r="H1262" s="13"/>
      <c r="I1262" s="13"/>
      <c r="J1262" s="13"/>
      <c r="K1262" s="13"/>
      <c r="L1262" s="13"/>
      <c r="M1262" s="13"/>
      <c r="N1262" s="13"/>
      <c r="O1262" s="13"/>
      <c r="P1262" s="13"/>
      <c r="Q1262" s="13"/>
      <c r="R1262" s="13"/>
      <c r="S1262" s="13"/>
      <c r="T1262" s="13"/>
      <c r="U1262" s="13"/>
      <c r="V1262" s="13"/>
      <c r="W1262" s="13"/>
      <c r="X1262" s="13"/>
      <c r="Y1262" s="13"/>
      <c r="Z1262" s="13"/>
    </row>
    <row r="1263">
      <c r="A1263" s="13"/>
      <c r="B1263" s="13"/>
      <c r="C1263" s="13"/>
      <c r="D1263" s="13"/>
      <c r="E1263" s="13"/>
      <c r="F1263" s="13"/>
      <c r="G1263" s="13"/>
      <c r="H1263" s="13"/>
      <c r="I1263" s="13"/>
      <c r="J1263" s="13"/>
      <c r="K1263" s="13"/>
      <c r="L1263" s="13"/>
      <c r="M1263" s="13"/>
      <c r="N1263" s="13"/>
      <c r="O1263" s="13"/>
      <c r="P1263" s="13"/>
      <c r="Q1263" s="13"/>
      <c r="R1263" s="13"/>
      <c r="S1263" s="13"/>
      <c r="T1263" s="13"/>
      <c r="U1263" s="13"/>
      <c r="V1263" s="13"/>
      <c r="W1263" s="13"/>
      <c r="X1263" s="13"/>
      <c r="Y1263" s="13"/>
      <c r="Z1263" s="13"/>
    </row>
    <row r="1264">
      <c r="A1264" s="13"/>
      <c r="B1264" s="13"/>
      <c r="C1264" s="13"/>
      <c r="D1264" s="13"/>
      <c r="E1264" s="13"/>
      <c r="F1264" s="13"/>
      <c r="G1264" s="13"/>
      <c r="H1264" s="13"/>
      <c r="I1264" s="13"/>
      <c r="J1264" s="13"/>
      <c r="K1264" s="13"/>
      <c r="L1264" s="13"/>
      <c r="M1264" s="13"/>
      <c r="N1264" s="13"/>
      <c r="O1264" s="13"/>
      <c r="P1264" s="13"/>
      <c r="Q1264" s="13"/>
      <c r="R1264" s="13"/>
      <c r="S1264" s="13"/>
      <c r="T1264" s="13"/>
      <c r="U1264" s="13"/>
      <c r="V1264" s="13"/>
      <c r="W1264" s="13"/>
      <c r="X1264" s="13"/>
      <c r="Y1264" s="13"/>
      <c r="Z1264" s="13"/>
    </row>
    <row r="1265">
      <c r="A1265" s="13"/>
      <c r="B1265" s="13"/>
      <c r="C1265" s="13"/>
      <c r="D1265" s="13"/>
      <c r="E1265" s="13"/>
      <c r="F1265" s="13"/>
      <c r="G1265" s="13"/>
      <c r="H1265" s="13"/>
      <c r="I1265" s="13"/>
      <c r="J1265" s="13"/>
      <c r="K1265" s="13"/>
      <c r="L1265" s="13"/>
      <c r="M1265" s="13"/>
      <c r="N1265" s="13"/>
      <c r="O1265" s="13"/>
      <c r="P1265" s="13"/>
      <c r="Q1265" s="13"/>
      <c r="R1265" s="13"/>
      <c r="S1265" s="13"/>
      <c r="T1265" s="13"/>
      <c r="U1265" s="13"/>
      <c r="V1265" s="13"/>
      <c r="W1265" s="13"/>
      <c r="X1265" s="13"/>
      <c r="Y1265" s="13"/>
      <c r="Z1265" s="13"/>
    </row>
    <row r="1266">
      <c r="A1266" s="13"/>
      <c r="B1266" s="13"/>
      <c r="C1266" s="13"/>
      <c r="D1266" s="13"/>
      <c r="E1266" s="13"/>
      <c r="F1266" s="13"/>
      <c r="G1266" s="13"/>
      <c r="H1266" s="13"/>
      <c r="I1266" s="13"/>
      <c r="J1266" s="13"/>
      <c r="K1266" s="13"/>
      <c r="L1266" s="13"/>
      <c r="M1266" s="13"/>
      <c r="N1266" s="13"/>
      <c r="O1266" s="13"/>
      <c r="P1266" s="13"/>
      <c r="Q1266" s="13"/>
      <c r="R1266" s="13"/>
      <c r="S1266" s="13"/>
      <c r="T1266" s="13"/>
      <c r="U1266" s="13"/>
      <c r="V1266" s="13"/>
      <c r="W1266" s="13"/>
      <c r="X1266" s="13"/>
      <c r="Y1266" s="13"/>
      <c r="Z1266" s="13"/>
    </row>
    <row r="1267">
      <c r="A1267" s="13"/>
      <c r="B1267" s="13"/>
      <c r="C1267" s="13"/>
      <c r="D1267" s="13"/>
      <c r="E1267" s="13"/>
      <c r="F1267" s="13"/>
      <c r="G1267" s="13"/>
      <c r="H1267" s="13"/>
      <c r="I1267" s="13"/>
      <c r="J1267" s="13"/>
      <c r="K1267" s="13"/>
      <c r="L1267" s="13"/>
      <c r="M1267" s="13"/>
      <c r="N1267" s="13"/>
      <c r="O1267" s="13"/>
      <c r="P1267" s="13"/>
      <c r="Q1267" s="13"/>
      <c r="R1267" s="13"/>
      <c r="S1267" s="13"/>
      <c r="T1267" s="13"/>
      <c r="U1267" s="13"/>
      <c r="V1267" s="13"/>
      <c r="W1267" s="13"/>
      <c r="X1267" s="13"/>
      <c r="Y1267" s="13"/>
      <c r="Z1267" s="13"/>
    </row>
    <row r="1268">
      <c r="A1268" s="1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row>
    <row r="1269">
      <c r="A1269" s="13"/>
      <c r="B1269" s="13"/>
      <c r="C1269" s="13"/>
      <c r="D1269" s="13"/>
      <c r="E1269" s="13"/>
      <c r="F1269" s="13"/>
      <c r="G1269" s="13"/>
      <c r="H1269" s="13"/>
      <c r="I1269" s="13"/>
      <c r="J1269" s="13"/>
      <c r="K1269" s="13"/>
      <c r="L1269" s="13"/>
      <c r="M1269" s="13"/>
      <c r="N1269" s="13"/>
      <c r="O1269" s="13"/>
      <c r="P1269" s="13"/>
      <c r="Q1269" s="13"/>
      <c r="R1269" s="13"/>
      <c r="S1269" s="13"/>
      <c r="T1269" s="13"/>
      <c r="U1269" s="13"/>
      <c r="V1269" s="13"/>
      <c r="W1269" s="13"/>
      <c r="X1269" s="13"/>
      <c r="Y1269" s="13"/>
      <c r="Z1269" s="13"/>
    </row>
    <row r="1270">
      <c r="A1270" s="13"/>
      <c r="B1270" s="13"/>
      <c r="C1270" s="13"/>
      <c r="D1270" s="13"/>
      <c r="E1270" s="13"/>
      <c r="F1270" s="13"/>
      <c r="G1270" s="13"/>
      <c r="H1270" s="13"/>
      <c r="I1270" s="13"/>
      <c r="J1270" s="13"/>
      <c r="K1270" s="13"/>
      <c r="L1270" s="13"/>
      <c r="M1270" s="13"/>
      <c r="N1270" s="13"/>
      <c r="O1270" s="13"/>
      <c r="P1270" s="13"/>
      <c r="Q1270" s="13"/>
      <c r="R1270" s="13"/>
      <c r="S1270" s="13"/>
      <c r="T1270" s="13"/>
      <c r="U1270" s="13"/>
      <c r="V1270" s="13"/>
      <c r="W1270" s="13"/>
      <c r="X1270" s="13"/>
      <c r="Y1270" s="13"/>
      <c r="Z1270" s="13"/>
    </row>
    <row r="1271">
      <c r="A1271" s="13"/>
      <c r="B1271" s="13"/>
      <c r="C1271" s="13"/>
      <c r="D1271" s="13"/>
      <c r="E1271" s="13"/>
      <c r="F1271" s="13"/>
      <c r="G1271" s="13"/>
      <c r="H1271" s="13"/>
      <c r="I1271" s="13"/>
      <c r="J1271" s="13"/>
      <c r="K1271" s="13"/>
      <c r="L1271" s="13"/>
      <c r="M1271" s="13"/>
      <c r="N1271" s="13"/>
      <c r="O1271" s="13"/>
      <c r="P1271" s="13"/>
      <c r="Q1271" s="13"/>
      <c r="R1271" s="13"/>
      <c r="S1271" s="13"/>
      <c r="T1271" s="13"/>
      <c r="U1271" s="13"/>
      <c r="V1271" s="13"/>
      <c r="W1271" s="13"/>
      <c r="X1271" s="13"/>
      <c r="Y1271" s="13"/>
      <c r="Z1271" s="13"/>
    </row>
    <row r="1272">
      <c r="A1272" s="13"/>
      <c r="B1272" s="13"/>
      <c r="C1272" s="13"/>
      <c r="D1272" s="13"/>
      <c r="E1272" s="13"/>
      <c r="F1272" s="13"/>
      <c r="G1272" s="13"/>
      <c r="H1272" s="13"/>
      <c r="I1272" s="13"/>
      <c r="J1272" s="13"/>
      <c r="K1272" s="13"/>
      <c r="L1272" s="13"/>
      <c r="M1272" s="13"/>
      <c r="N1272" s="13"/>
      <c r="O1272" s="13"/>
      <c r="P1272" s="13"/>
      <c r="Q1272" s="13"/>
      <c r="R1272" s="13"/>
      <c r="S1272" s="13"/>
      <c r="T1272" s="13"/>
      <c r="U1272" s="13"/>
      <c r="V1272" s="13"/>
      <c r="W1272" s="13"/>
      <c r="X1272" s="13"/>
      <c r="Y1272" s="13"/>
      <c r="Z1272" s="13"/>
    </row>
    <row r="1273">
      <c r="A1273" s="13"/>
      <c r="B1273" s="13"/>
      <c r="C1273" s="13"/>
      <c r="D1273" s="13"/>
      <c r="E1273" s="13"/>
      <c r="F1273" s="13"/>
      <c r="G1273" s="13"/>
      <c r="H1273" s="13"/>
      <c r="I1273" s="13"/>
      <c r="J1273" s="13"/>
      <c r="K1273" s="13"/>
      <c r="L1273" s="13"/>
      <c r="M1273" s="13"/>
      <c r="N1273" s="13"/>
      <c r="O1273" s="13"/>
      <c r="P1273" s="13"/>
      <c r="Q1273" s="13"/>
      <c r="R1273" s="13"/>
      <c r="S1273" s="13"/>
      <c r="T1273" s="13"/>
      <c r="U1273" s="13"/>
      <c r="V1273" s="13"/>
      <c r="W1273" s="13"/>
      <c r="X1273" s="13"/>
      <c r="Y1273" s="13"/>
      <c r="Z1273" s="13"/>
    </row>
    <row r="1274">
      <c r="A1274" s="13"/>
      <c r="B1274" s="13"/>
      <c r="C1274" s="13"/>
      <c r="D1274" s="13"/>
      <c r="E1274" s="13"/>
      <c r="F1274" s="13"/>
      <c r="G1274" s="13"/>
      <c r="H1274" s="13"/>
      <c r="I1274" s="13"/>
      <c r="J1274" s="13"/>
      <c r="K1274" s="13"/>
      <c r="L1274" s="13"/>
      <c r="M1274" s="13"/>
      <c r="N1274" s="13"/>
      <c r="O1274" s="13"/>
      <c r="P1274" s="13"/>
      <c r="Q1274" s="13"/>
      <c r="R1274" s="13"/>
      <c r="S1274" s="13"/>
      <c r="T1274" s="13"/>
      <c r="U1274" s="13"/>
      <c r="V1274" s="13"/>
      <c r="W1274" s="13"/>
      <c r="X1274" s="13"/>
      <c r="Y1274" s="13"/>
      <c r="Z1274" s="13"/>
    </row>
    <row r="1275">
      <c r="A1275" s="1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row>
    <row r="1276">
      <c r="A1276" s="1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row>
    <row r="1277">
      <c r="A1277" s="1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row>
    <row r="1278">
      <c r="A1278" s="1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row>
    <row r="1279">
      <c r="A1279" s="1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row>
    <row r="1280">
      <c r="A1280" s="1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row>
    <row r="1281">
      <c r="A1281" s="13"/>
      <c r="B1281" s="13"/>
      <c r="C1281" s="13"/>
      <c r="D1281" s="13"/>
      <c r="E1281" s="13"/>
      <c r="F1281" s="13"/>
      <c r="G1281" s="13"/>
      <c r="H1281" s="13"/>
      <c r="I1281" s="13"/>
      <c r="J1281" s="13"/>
      <c r="K1281" s="13"/>
      <c r="L1281" s="13"/>
      <c r="M1281" s="13"/>
      <c r="N1281" s="13"/>
      <c r="O1281" s="13"/>
      <c r="P1281" s="13"/>
      <c r="Q1281" s="13"/>
      <c r="R1281" s="13"/>
      <c r="S1281" s="13"/>
      <c r="T1281" s="13"/>
      <c r="U1281" s="13"/>
      <c r="V1281" s="13"/>
      <c r="W1281" s="13"/>
      <c r="X1281" s="13"/>
      <c r="Y1281" s="13"/>
      <c r="Z1281" s="13"/>
    </row>
    <row r="1282">
      <c r="A1282" s="13"/>
      <c r="B1282" s="13"/>
      <c r="C1282" s="13"/>
      <c r="D1282" s="13"/>
      <c r="E1282" s="13"/>
      <c r="F1282" s="13"/>
      <c r="G1282" s="13"/>
      <c r="H1282" s="13"/>
      <c r="I1282" s="13"/>
      <c r="J1282" s="13"/>
      <c r="K1282" s="13"/>
      <c r="L1282" s="13"/>
      <c r="M1282" s="13"/>
      <c r="N1282" s="13"/>
      <c r="O1282" s="13"/>
      <c r="P1282" s="13"/>
      <c r="Q1282" s="13"/>
      <c r="R1282" s="13"/>
      <c r="S1282" s="13"/>
      <c r="T1282" s="13"/>
      <c r="U1282" s="13"/>
      <c r="V1282" s="13"/>
      <c r="W1282" s="13"/>
      <c r="X1282" s="13"/>
      <c r="Y1282" s="13"/>
      <c r="Z1282" s="13"/>
    </row>
    <row r="1283">
      <c r="A1283" s="13"/>
      <c r="B1283" s="13"/>
      <c r="C1283" s="13"/>
      <c r="D1283" s="13"/>
      <c r="E1283" s="13"/>
      <c r="F1283" s="13"/>
      <c r="G1283" s="13"/>
      <c r="H1283" s="13"/>
      <c r="I1283" s="13"/>
      <c r="J1283" s="13"/>
      <c r="K1283" s="13"/>
      <c r="L1283" s="13"/>
      <c r="M1283" s="13"/>
      <c r="N1283" s="13"/>
      <c r="O1283" s="13"/>
      <c r="P1283" s="13"/>
      <c r="Q1283" s="13"/>
      <c r="R1283" s="13"/>
      <c r="S1283" s="13"/>
      <c r="T1283" s="13"/>
      <c r="U1283" s="13"/>
      <c r="V1283" s="13"/>
      <c r="W1283" s="13"/>
      <c r="X1283" s="13"/>
      <c r="Y1283" s="13"/>
      <c r="Z1283" s="13"/>
    </row>
    <row r="1284">
      <c r="A1284" s="13"/>
      <c r="B1284" s="13"/>
      <c r="C1284" s="13"/>
      <c r="D1284" s="13"/>
      <c r="E1284" s="13"/>
      <c r="F1284" s="13"/>
      <c r="G1284" s="13"/>
      <c r="H1284" s="13"/>
      <c r="I1284" s="13"/>
      <c r="J1284" s="13"/>
      <c r="K1284" s="13"/>
      <c r="L1284" s="13"/>
      <c r="M1284" s="13"/>
      <c r="N1284" s="13"/>
      <c r="O1284" s="13"/>
      <c r="P1284" s="13"/>
      <c r="Q1284" s="13"/>
      <c r="R1284" s="13"/>
      <c r="S1284" s="13"/>
      <c r="T1284" s="13"/>
      <c r="U1284" s="13"/>
      <c r="V1284" s="13"/>
      <c r="W1284" s="13"/>
      <c r="X1284" s="13"/>
      <c r="Y1284" s="13"/>
      <c r="Z1284" s="13"/>
    </row>
    <row r="1285">
      <c r="A1285" s="13"/>
      <c r="B1285" s="13"/>
      <c r="C1285" s="13"/>
      <c r="D1285" s="13"/>
      <c r="E1285" s="13"/>
      <c r="F1285" s="13"/>
      <c r="G1285" s="13"/>
      <c r="H1285" s="13"/>
      <c r="I1285" s="13"/>
      <c r="J1285" s="13"/>
      <c r="K1285" s="13"/>
      <c r="L1285" s="13"/>
      <c r="M1285" s="13"/>
      <c r="N1285" s="13"/>
      <c r="O1285" s="13"/>
      <c r="P1285" s="13"/>
      <c r="Q1285" s="13"/>
      <c r="R1285" s="13"/>
      <c r="S1285" s="13"/>
      <c r="T1285" s="13"/>
      <c r="U1285" s="13"/>
      <c r="V1285" s="13"/>
      <c r="W1285" s="13"/>
      <c r="X1285" s="13"/>
      <c r="Y1285" s="13"/>
      <c r="Z1285" s="13"/>
    </row>
    <row r="1286">
      <c r="A1286" s="13"/>
      <c r="B1286" s="13"/>
      <c r="C1286" s="13"/>
      <c r="D1286" s="13"/>
      <c r="E1286" s="13"/>
      <c r="F1286" s="13"/>
      <c r="G1286" s="13"/>
      <c r="H1286" s="13"/>
      <c r="I1286" s="13"/>
      <c r="J1286" s="13"/>
      <c r="K1286" s="13"/>
      <c r="L1286" s="13"/>
      <c r="M1286" s="13"/>
      <c r="N1286" s="13"/>
      <c r="O1286" s="13"/>
      <c r="P1286" s="13"/>
      <c r="Q1286" s="13"/>
      <c r="R1286" s="13"/>
      <c r="S1286" s="13"/>
      <c r="T1286" s="13"/>
      <c r="U1286" s="13"/>
      <c r="V1286" s="13"/>
      <c r="W1286" s="13"/>
      <c r="X1286" s="13"/>
      <c r="Y1286" s="13"/>
      <c r="Z1286" s="13"/>
    </row>
    <row r="1287">
      <c r="A1287" s="13"/>
      <c r="B1287" s="13"/>
      <c r="C1287" s="13"/>
      <c r="D1287" s="13"/>
      <c r="E1287" s="13"/>
      <c r="F1287" s="13"/>
      <c r="G1287" s="13"/>
      <c r="H1287" s="13"/>
      <c r="I1287" s="13"/>
      <c r="J1287" s="13"/>
      <c r="K1287" s="13"/>
      <c r="L1287" s="13"/>
      <c r="M1287" s="13"/>
      <c r="N1287" s="13"/>
      <c r="O1287" s="13"/>
      <c r="P1287" s="13"/>
      <c r="Q1287" s="13"/>
      <c r="R1287" s="13"/>
      <c r="S1287" s="13"/>
      <c r="T1287" s="13"/>
      <c r="U1287" s="13"/>
      <c r="V1287" s="13"/>
      <c r="W1287" s="13"/>
      <c r="X1287" s="13"/>
      <c r="Y1287" s="13"/>
      <c r="Z1287" s="13"/>
    </row>
    <row r="1288">
      <c r="A1288" s="13"/>
      <c r="B1288" s="13"/>
      <c r="C1288" s="13"/>
      <c r="D1288" s="13"/>
      <c r="E1288" s="13"/>
      <c r="F1288" s="13"/>
      <c r="G1288" s="13"/>
      <c r="H1288" s="13"/>
      <c r="I1288" s="13"/>
      <c r="J1288" s="13"/>
      <c r="K1288" s="13"/>
      <c r="L1288" s="13"/>
      <c r="M1288" s="13"/>
      <c r="N1288" s="13"/>
      <c r="O1288" s="13"/>
      <c r="P1288" s="13"/>
      <c r="Q1288" s="13"/>
      <c r="R1288" s="13"/>
      <c r="S1288" s="13"/>
      <c r="T1288" s="13"/>
      <c r="U1288" s="13"/>
      <c r="V1288" s="13"/>
      <c r="W1288" s="13"/>
      <c r="X1288" s="13"/>
      <c r="Y1288" s="13"/>
      <c r="Z1288" s="13"/>
    </row>
    <row r="1289">
      <c r="A1289" s="13"/>
      <c r="B1289" s="13"/>
      <c r="C1289" s="13"/>
      <c r="D1289" s="13"/>
      <c r="E1289" s="13"/>
      <c r="F1289" s="13"/>
      <c r="G1289" s="13"/>
      <c r="H1289" s="13"/>
      <c r="I1289" s="13"/>
      <c r="J1289" s="13"/>
      <c r="K1289" s="13"/>
      <c r="L1289" s="13"/>
      <c r="M1289" s="13"/>
      <c r="N1289" s="13"/>
      <c r="O1289" s="13"/>
      <c r="P1289" s="13"/>
      <c r="Q1289" s="13"/>
      <c r="R1289" s="13"/>
      <c r="S1289" s="13"/>
      <c r="T1289" s="13"/>
      <c r="U1289" s="13"/>
      <c r="V1289" s="13"/>
      <c r="W1289" s="13"/>
      <c r="X1289" s="13"/>
      <c r="Y1289" s="13"/>
      <c r="Z1289" s="13"/>
    </row>
    <row r="1290">
      <c r="A1290" s="13"/>
      <c r="B1290" s="13"/>
      <c r="C1290" s="13"/>
      <c r="D1290" s="13"/>
      <c r="E1290" s="13"/>
      <c r="F1290" s="13"/>
      <c r="G1290" s="13"/>
      <c r="H1290" s="13"/>
      <c r="I1290" s="13"/>
      <c r="J1290" s="13"/>
      <c r="K1290" s="13"/>
      <c r="L1290" s="13"/>
      <c r="M1290" s="13"/>
      <c r="N1290" s="13"/>
      <c r="O1290" s="13"/>
      <c r="P1290" s="13"/>
      <c r="Q1290" s="13"/>
      <c r="R1290" s="13"/>
      <c r="S1290" s="13"/>
      <c r="T1290" s="13"/>
      <c r="U1290" s="13"/>
      <c r="V1290" s="13"/>
      <c r="W1290" s="13"/>
      <c r="X1290" s="13"/>
      <c r="Y1290" s="13"/>
      <c r="Z1290" s="13"/>
    </row>
    <row r="1291">
      <c r="A1291" s="13"/>
      <c r="B1291" s="13"/>
      <c r="C1291" s="13"/>
      <c r="D1291" s="13"/>
      <c r="E1291" s="13"/>
      <c r="F1291" s="13"/>
      <c r="G1291" s="13"/>
      <c r="H1291" s="13"/>
      <c r="I1291" s="13"/>
      <c r="J1291" s="13"/>
      <c r="K1291" s="13"/>
      <c r="L1291" s="13"/>
      <c r="M1291" s="13"/>
      <c r="N1291" s="13"/>
      <c r="O1291" s="13"/>
      <c r="P1291" s="13"/>
      <c r="Q1291" s="13"/>
      <c r="R1291" s="13"/>
      <c r="S1291" s="13"/>
      <c r="T1291" s="13"/>
      <c r="U1291" s="13"/>
      <c r="V1291" s="13"/>
      <c r="W1291" s="13"/>
      <c r="X1291" s="13"/>
      <c r="Y1291" s="13"/>
      <c r="Z1291" s="13"/>
    </row>
    <row r="1292">
      <c r="A1292" s="13"/>
      <c r="B1292" s="13"/>
      <c r="C1292" s="13"/>
      <c r="D1292" s="13"/>
      <c r="E1292" s="13"/>
      <c r="F1292" s="13"/>
      <c r="G1292" s="13"/>
      <c r="H1292" s="13"/>
      <c r="I1292" s="13"/>
      <c r="J1292" s="13"/>
      <c r="K1292" s="13"/>
      <c r="L1292" s="13"/>
      <c r="M1292" s="13"/>
      <c r="N1292" s="13"/>
      <c r="O1292" s="13"/>
      <c r="P1292" s="13"/>
      <c r="Q1292" s="13"/>
      <c r="R1292" s="13"/>
      <c r="S1292" s="13"/>
      <c r="T1292" s="13"/>
      <c r="U1292" s="13"/>
      <c r="V1292" s="13"/>
      <c r="W1292" s="13"/>
      <c r="X1292" s="13"/>
      <c r="Y1292" s="13"/>
      <c r="Z1292" s="13"/>
    </row>
    <row r="1293">
      <c r="A1293" s="13"/>
      <c r="B1293" s="13"/>
      <c r="C1293" s="13"/>
      <c r="D1293" s="13"/>
      <c r="E1293" s="13"/>
      <c r="F1293" s="13"/>
      <c r="G1293" s="13"/>
      <c r="H1293" s="13"/>
      <c r="I1293" s="13"/>
      <c r="J1293" s="13"/>
      <c r="K1293" s="13"/>
      <c r="L1293" s="13"/>
      <c r="M1293" s="13"/>
      <c r="N1293" s="13"/>
      <c r="O1293" s="13"/>
      <c r="P1293" s="13"/>
      <c r="Q1293" s="13"/>
      <c r="R1293" s="13"/>
      <c r="S1293" s="13"/>
      <c r="T1293" s="13"/>
      <c r="U1293" s="13"/>
      <c r="V1293" s="13"/>
      <c r="W1293" s="13"/>
      <c r="X1293" s="13"/>
      <c r="Y1293" s="13"/>
      <c r="Z1293" s="13"/>
    </row>
    <row r="1294">
      <c r="A1294" s="13"/>
      <c r="B1294" s="13"/>
      <c r="C1294" s="13"/>
      <c r="D1294" s="13"/>
      <c r="E1294" s="13"/>
      <c r="F1294" s="13"/>
      <c r="G1294" s="13"/>
      <c r="H1294" s="13"/>
      <c r="I1294" s="13"/>
      <c r="J1294" s="13"/>
      <c r="K1294" s="13"/>
      <c r="L1294" s="13"/>
      <c r="M1294" s="13"/>
      <c r="N1294" s="13"/>
      <c r="O1294" s="13"/>
      <c r="P1294" s="13"/>
      <c r="Q1294" s="13"/>
      <c r="R1294" s="13"/>
      <c r="S1294" s="13"/>
      <c r="T1294" s="13"/>
      <c r="U1294" s="13"/>
      <c r="V1294" s="13"/>
      <c r="W1294" s="13"/>
      <c r="X1294" s="13"/>
      <c r="Y1294" s="13"/>
      <c r="Z1294" s="13"/>
    </row>
    <row r="1295">
      <c r="A1295" s="13"/>
      <c r="B1295" s="13"/>
      <c r="C1295" s="13"/>
      <c r="D1295" s="13"/>
      <c r="E1295" s="13"/>
      <c r="F1295" s="13"/>
      <c r="G1295" s="13"/>
      <c r="H1295" s="13"/>
      <c r="I1295" s="13"/>
      <c r="J1295" s="13"/>
      <c r="K1295" s="13"/>
      <c r="L1295" s="13"/>
      <c r="M1295" s="13"/>
      <c r="N1295" s="13"/>
      <c r="O1295" s="13"/>
      <c r="P1295" s="13"/>
      <c r="Q1295" s="13"/>
      <c r="R1295" s="13"/>
      <c r="S1295" s="13"/>
      <c r="T1295" s="13"/>
      <c r="U1295" s="13"/>
      <c r="V1295" s="13"/>
      <c r="W1295" s="13"/>
      <c r="X1295" s="13"/>
      <c r="Y1295" s="13"/>
      <c r="Z1295" s="13"/>
    </row>
    <row r="1296">
      <c r="A1296" s="13"/>
      <c r="B1296" s="13"/>
      <c r="C1296" s="13"/>
      <c r="D1296" s="13"/>
      <c r="E1296" s="13"/>
      <c r="F1296" s="13"/>
      <c r="G1296" s="13"/>
      <c r="H1296" s="13"/>
      <c r="I1296" s="13"/>
      <c r="J1296" s="13"/>
      <c r="K1296" s="13"/>
      <c r="L1296" s="13"/>
      <c r="M1296" s="13"/>
      <c r="N1296" s="13"/>
      <c r="O1296" s="13"/>
      <c r="P1296" s="13"/>
      <c r="Q1296" s="13"/>
      <c r="R1296" s="13"/>
      <c r="S1296" s="13"/>
      <c r="T1296" s="13"/>
      <c r="U1296" s="13"/>
      <c r="V1296" s="13"/>
      <c r="W1296" s="13"/>
      <c r="X1296" s="13"/>
      <c r="Y1296" s="13"/>
      <c r="Z1296" s="13"/>
    </row>
    <row r="1297">
      <c r="A1297" s="13"/>
      <c r="B1297" s="13"/>
      <c r="C1297" s="13"/>
      <c r="D1297" s="13"/>
      <c r="E1297" s="13"/>
      <c r="F1297" s="13"/>
      <c r="G1297" s="13"/>
      <c r="H1297" s="13"/>
      <c r="I1297" s="13"/>
      <c r="J1297" s="13"/>
      <c r="K1297" s="13"/>
      <c r="L1297" s="13"/>
      <c r="M1297" s="13"/>
      <c r="N1297" s="13"/>
      <c r="O1297" s="13"/>
      <c r="P1297" s="13"/>
      <c r="Q1297" s="13"/>
      <c r="R1297" s="13"/>
      <c r="S1297" s="13"/>
      <c r="T1297" s="13"/>
      <c r="U1297" s="13"/>
      <c r="V1297" s="13"/>
      <c r="W1297" s="13"/>
      <c r="X1297" s="13"/>
      <c r="Y1297" s="13"/>
      <c r="Z1297" s="13"/>
    </row>
    <row r="1298">
      <c r="A1298" s="13"/>
      <c r="B1298" s="13"/>
      <c r="C1298" s="13"/>
      <c r="D1298" s="13"/>
      <c r="E1298" s="13"/>
      <c r="F1298" s="13"/>
      <c r="G1298" s="13"/>
      <c r="H1298" s="13"/>
      <c r="I1298" s="13"/>
      <c r="J1298" s="13"/>
      <c r="K1298" s="13"/>
      <c r="L1298" s="13"/>
      <c r="M1298" s="13"/>
      <c r="N1298" s="13"/>
      <c r="O1298" s="13"/>
      <c r="P1298" s="13"/>
      <c r="Q1298" s="13"/>
      <c r="R1298" s="13"/>
      <c r="S1298" s="13"/>
      <c r="T1298" s="13"/>
      <c r="U1298" s="13"/>
      <c r="V1298" s="13"/>
      <c r="W1298" s="13"/>
      <c r="X1298" s="13"/>
      <c r="Y1298" s="13"/>
      <c r="Z1298" s="13"/>
    </row>
    <row r="1299">
      <c r="A1299" s="13"/>
      <c r="B1299" s="13"/>
      <c r="C1299" s="13"/>
      <c r="D1299" s="13"/>
      <c r="E1299" s="13"/>
      <c r="F1299" s="13"/>
      <c r="G1299" s="13"/>
      <c r="H1299" s="13"/>
      <c r="I1299" s="13"/>
      <c r="J1299" s="13"/>
      <c r="K1299" s="13"/>
      <c r="L1299" s="13"/>
      <c r="M1299" s="13"/>
      <c r="N1299" s="13"/>
      <c r="O1299" s="13"/>
      <c r="P1299" s="13"/>
      <c r="Q1299" s="13"/>
      <c r="R1299" s="13"/>
      <c r="S1299" s="13"/>
      <c r="T1299" s="13"/>
      <c r="U1299" s="13"/>
      <c r="V1299" s="13"/>
      <c r="W1299" s="13"/>
      <c r="X1299" s="13"/>
      <c r="Y1299" s="13"/>
      <c r="Z1299" s="13"/>
    </row>
    <row r="1300">
      <c r="A1300" s="13"/>
      <c r="B1300" s="13"/>
      <c r="C1300" s="13"/>
      <c r="D1300" s="13"/>
      <c r="E1300" s="13"/>
      <c r="F1300" s="13"/>
      <c r="G1300" s="13"/>
      <c r="H1300" s="13"/>
      <c r="I1300" s="13"/>
      <c r="J1300" s="13"/>
      <c r="K1300" s="13"/>
      <c r="L1300" s="13"/>
      <c r="M1300" s="13"/>
      <c r="N1300" s="13"/>
      <c r="O1300" s="13"/>
      <c r="P1300" s="13"/>
      <c r="Q1300" s="13"/>
      <c r="R1300" s="13"/>
      <c r="S1300" s="13"/>
      <c r="T1300" s="13"/>
      <c r="U1300" s="13"/>
      <c r="V1300" s="13"/>
      <c r="W1300" s="13"/>
      <c r="X1300" s="13"/>
      <c r="Y1300" s="13"/>
      <c r="Z1300" s="13"/>
    </row>
    <row r="1301">
      <c r="A1301" s="13"/>
      <c r="B1301" s="13"/>
      <c r="C1301" s="13"/>
      <c r="D1301" s="13"/>
      <c r="E1301" s="13"/>
      <c r="F1301" s="13"/>
      <c r="G1301" s="13"/>
      <c r="H1301" s="13"/>
      <c r="I1301" s="13"/>
      <c r="J1301" s="13"/>
      <c r="K1301" s="13"/>
      <c r="L1301" s="13"/>
      <c r="M1301" s="13"/>
      <c r="N1301" s="13"/>
      <c r="O1301" s="13"/>
      <c r="P1301" s="13"/>
      <c r="Q1301" s="13"/>
      <c r="R1301" s="13"/>
      <c r="S1301" s="13"/>
      <c r="T1301" s="13"/>
      <c r="U1301" s="13"/>
      <c r="V1301" s="13"/>
      <c r="W1301" s="13"/>
      <c r="X1301" s="13"/>
      <c r="Y1301" s="13"/>
      <c r="Z1301" s="13"/>
    </row>
    <row r="1302">
      <c r="A1302" s="13"/>
      <c r="B1302" s="13"/>
      <c r="C1302" s="13"/>
      <c r="D1302" s="13"/>
      <c r="E1302" s="13"/>
      <c r="F1302" s="13"/>
      <c r="G1302" s="13"/>
      <c r="H1302" s="13"/>
      <c r="I1302" s="13"/>
      <c r="J1302" s="13"/>
      <c r="K1302" s="13"/>
      <c r="L1302" s="13"/>
      <c r="M1302" s="13"/>
      <c r="N1302" s="13"/>
      <c r="O1302" s="13"/>
      <c r="P1302" s="13"/>
      <c r="Q1302" s="13"/>
      <c r="R1302" s="13"/>
      <c r="S1302" s="13"/>
      <c r="T1302" s="13"/>
      <c r="U1302" s="13"/>
      <c r="V1302" s="13"/>
      <c r="W1302" s="13"/>
      <c r="X1302" s="13"/>
      <c r="Y1302" s="13"/>
      <c r="Z1302" s="13"/>
    </row>
    <row r="1303">
      <c r="A1303" s="13"/>
      <c r="B1303" s="13"/>
      <c r="C1303" s="13"/>
      <c r="D1303" s="13"/>
      <c r="E1303" s="13"/>
      <c r="F1303" s="13"/>
      <c r="G1303" s="13"/>
      <c r="H1303" s="13"/>
      <c r="I1303" s="13"/>
      <c r="J1303" s="13"/>
      <c r="K1303" s="13"/>
      <c r="L1303" s="13"/>
      <c r="M1303" s="13"/>
      <c r="N1303" s="13"/>
      <c r="O1303" s="13"/>
      <c r="P1303" s="13"/>
      <c r="Q1303" s="13"/>
      <c r="R1303" s="13"/>
      <c r="S1303" s="13"/>
      <c r="T1303" s="13"/>
      <c r="U1303" s="13"/>
      <c r="V1303" s="13"/>
      <c r="W1303" s="13"/>
      <c r="X1303" s="13"/>
      <c r="Y1303" s="13"/>
      <c r="Z1303" s="13"/>
    </row>
    <row r="1304">
      <c r="A1304" s="13"/>
      <c r="B1304" s="13"/>
      <c r="C1304" s="13"/>
      <c r="D1304" s="13"/>
      <c r="E1304" s="13"/>
      <c r="F1304" s="13"/>
      <c r="G1304" s="13"/>
      <c r="H1304" s="13"/>
      <c r="I1304" s="13"/>
      <c r="J1304" s="13"/>
      <c r="K1304" s="13"/>
      <c r="L1304" s="13"/>
      <c r="M1304" s="13"/>
      <c r="N1304" s="13"/>
      <c r="O1304" s="13"/>
      <c r="P1304" s="13"/>
      <c r="Q1304" s="13"/>
      <c r="R1304" s="13"/>
      <c r="S1304" s="13"/>
      <c r="T1304" s="13"/>
      <c r="U1304" s="13"/>
      <c r="V1304" s="13"/>
      <c r="W1304" s="13"/>
      <c r="X1304" s="13"/>
      <c r="Y1304" s="13"/>
      <c r="Z1304" s="13"/>
    </row>
    <row r="1305">
      <c r="A1305" s="13"/>
      <c r="B1305" s="13"/>
      <c r="C1305" s="13"/>
      <c r="D1305" s="13"/>
      <c r="E1305" s="13"/>
      <c r="F1305" s="13"/>
      <c r="G1305" s="13"/>
      <c r="H1305" s="13"/>
      <c r="I1305" s="13"/>
      <c r="J1305" s="13"/>
      <c r="K1305" s="13"/>
      <c r="L1305" s="13"/>
      <c r="M1305" s="13"/>
      <c r="N1305" s="13"/>
      <c r="O1305" s="13"/>
      <c r="P1305" s="13"/>
      <c r="Q1305" s="13"/>
      <c r="R1305" s="13"/>
      <c r="S1305" s="13"/>
      <c r="T1305" s="13"/>
      <c r="U1305" s="13"/>
      <c r="V1305" s="13"/>
      <c r="W1305" s="13"/>
      <c r="X1305" s="13"/>
      <c r="Y1305" s="13"/>
      <c r="Z1305" s="13"/>
    </row>
    <row r="1306">
      <c r="A1306" s="13"/>
      <c r="B1306" s="13"/>
      <c r="C1306" s="13"/>
      <c r="D1306" s="13"/>
      <c r="E1306" s="13"/>
      <c r="F1306" s="13"/>
      <c r="G1306" s="13"/>
      <c r="H1306" s="13"/>
      <c r="I1306" s="13"/>
      <c r="J1306" s="13"/>
      <c r="K1306" s="13"/>
      <c r="L1306" s="13"/>
      <c r="M1306" s="13"/>
      <c r="N1306" s="13"/>
      <c r="O1306" s="13"/>
      <c r="P1306" s="13"/>
      <c r="Q1306" s="13"/>
      <c r="R1306" s="13"/>
      <c r="S1306" s="13"/>
      <c r="T1306" s="13"/>
      <c r="U1306" s="13"/>
      <c r="V1306" s="13"/>
      <c r="W1306" s="13"/>
      <c r="X1306" s="13"/>
      <c r="Y1306" s="13"/>
      <c r="Z1306" s="13"/>
    </row>
    <row r="1307">
      <c r="A1307" s="13"/>
      <c r="B1307" s="13"/>
      <c r="C1307" s="13"/>
      <c r="D1307" s="13"/>
      <c r="E1307" s="13"/>
      <c r="F1307" s="13"/>
      <c r="G1307" s="13"/>
      <c r="H1307" s="13"/>
      <c r="I1307" s="13"/>
      <c r="J1307" s="13"/>
      <c r="K1307" s="13"/>
      <c r="L1307" s="13"/>
      <c r="M1307" s="13"/>
      <c r="N1307" s="13"/>
      <c r="O1307" s="13"/>
      <c r="P1307" s="13"/>
      <c r="Q1307" s="13"/>
      <c r="R1307" s="13"/>
      <c r="S1307" s="13"/>
      <c r="T1307" s="13"/>
      <c r="U1307" s="13"/>
      <c r="V1307" s="13"/>
      <c r="W1307" s="13"/>
      <c r="X1307" s="13"/>
      <c r="Y1307" s="13"/>
      <c r="Z1307" s="13"/>
    </row>
    <row r="1308">
      <c r="A1308" s="13"/>
      <c r="B1308" s="13"/>
      <c r="C1308" s="13"/>
      <c r="D1308" s="13"/>
      <c r="E1308" s="13"/>
      <c r="F1308" s="13"/>
      <c r="G1308" s="13"/>
      <c r="H1308" s="13"/>
      <c r="I1308" s="13"/>
      <c r="J1308" s="13"/>
      <c r="K1308" s="13"/>
      <c r="L1308" s="13"/>
      <c r="M1308" s="13"/>
      <c r="N1308" s="13"/>
      <c r="O1308" s="13"/>
      <c r="P1308" s="13"/>
      <c r="Q1308" s="13"/>
      <c r="R1308" s="13"/>
      <c r="S1308" s="13"/>
      <c r="T1308" s="13"/>
      <c r="U1308" s="13"/>
      <c r="V1308" s="13"/>
      <c r="W1308" s="13"/>
      <c r="X1308" s="13"/>
      <c r="Y1308" s="13"/>
      <c r="Z1308" s="13"/>
    </row>
    <row r="1309">
      <c r="A1309" s="13"/>
      <c r="B1309" s="13"/>
      <c r="C1309" s="13"/>
      <c r="D1309" s="13"/>
      <c r="E1309" s="13"/>
      <c r="F1309" s="13"/>
      <c r="G1309" s="13"/>
      <c r="H1309" s="13"/>
      <c r="I1309" s="13"/>
      <c r="J1309" s="13"/>
      <c r="K1309" s="13"/>
      <c r="L1309" s="13"/>
      <c r="M1309" s="13"/>
      <c r="N1309" s="13"/>
      <c r="O1309" s="13"/>
      <c r="P1309" s="13"/>
      <c r="Q1309" s="13"/>
      <c r="R1309" s="13"/>
      <c r="S1309" s="13"/>
      <c r="T1309" s="13"/>
      <c r="U1309" s="13"/>
      <c r="V1309" s="13"/>
      <c r="W1309" s="13"/>
      <c r="X1309" s="13"/>
      <c r="Y1309" s="13"/>
      <c r="Z1309" s="13"/>
    </row>
    <row r="1310">
      <c r="A1310" s="13"/>
      <c r="B1310" s="13"/>
      <c r="C1310" s="13"/>
      <c r="D1310" s="13"/>
      <c r="E1310" s="13"/>
      <c r="F1310" s="13"/>
      <c r="G1310" s="13"/>
      <c r="H1310" s="13"/>
      <c r="I1310" s="13"/>
      <c r="J1310" s="13"/>
      <c r="K1310" s="13"/>
      <c r="L1310" s="13"/>
      <c r="M1310" s="13"/>
      <c r="N1310" s="13"/>
      <c r="O1310" s="13"/>
      <c r="P1310" s="13"/>
      <c r="Q1310" s="13"/>
      <c r="R1310" s="13"/>
      <c r="S1310" s="13"/>
      <c r="T1310" s="13"/>
      <c r="U1310" s="13"/>
      <c r="V1310" s="13"/>
      <c r="W1310" s="13"/>
      <c r="X1310" s="13"/>
      <c r="Y1310" s="13"/>
      <c r="Z1310" s="13"/>
    </row>
    <row r="1311">
      <c r="A1311" s="13"/>
      <c r="B1311" s="13"/>
      <c r="C1311" s="13"/>
      <c r="D1311" s="13"/>
      <c r="E1311" s="13"/>
      <c r="F1311" s="13"/>
      <c r="G1311" s="13"/>
      <c r="H1311" s="13"/>
      <c r="I1311" s="13"/>
      <c r="J1311" s="13"/>
      <c r="K1311" s="13"/>
      <c r="L1311" s="13"/>
      <c r="M1311" s="13"/>
      <c r="N1311" s="13"/>
      <c r="O1311" s="13"/>
      <c r="P1311" s="13"/>
      <c r="Q1311" s="13"/>
      <c r="R1311" s="13"/>
      <c r="S1311" s="13"/>
      <c r="T1311" s="13"/>
      <c r="U1311" s="13"/>
      <c r="V1311" s="13"/>
      <c r="W1311" s="13"/>
      <c r="X1311" s="13"/>
      <c r="Y1311" s="13"/>
      <c r="Z1311" s="13"/>
    </row>
    <row r="1312">
      <c r="A1312" s="13"/>
      <c r="B1312" s="13"/>
      <c r="C1312" s="13"/>
      <c r="D1312" s="13"/>
      <c r="E1312" s="13"/>
      <c r="F1312" s="13"/>
      <c r="G1312" s="13"/>
      <c r="H1312" s="13"/>
      <c r="I1312" s="13"/>
      <c r="J1312" s="13"/>
      <c r="K1312" s="13"/>
      <c r="L1312" s="13"/>
      <c r="M1312" s="13"/>
      <c r="N1312" s="13"/>
      <c r="O1312" s="13"/>
      <c r="P1312" s="13"/>
      <c r="Q1312" s="13"/>
      <c r="R1312" s="13"/>
      <c r="S1312" s="13"/>
      <c r="T1312" s="13"/>
      <c r="U1312" s="13"/>
      <c r="V1312" s="13"/>
      <c r="W1312" s="13"/>
      <c r="X1312" s="13"/>
      <c r="Y1312" s="13"/>
      <c r="Z1312" s="13"/>
    </row>
    <row r="1313">
      <c r="A1313" s="13"/>
      <c r="B1313" s="13"/>
      <c r="C1313" s="13"/>
      <c r="D1313" s="13"/>
      <c r="E1313" s="13"/>
      <c r="F1313" s="13"/>
      <c r="G1313" s="13"/>
      <c r="H1313" s="13"/>
      <c r="I1313" s="13"/>
      <c r="J1313" s="13"/>
      <c r="K1313" s="13"/>
      <c r="L1313" s="13"/>
      <c r="M1313" s="13"/>
      <c r="N1313" s="13"/>
      <c r="O1313" s="13"/>
      <c r="P1313" s="13"/>
      <c r="Q1313" s="13"/>
      <c r="R1313" s="13"/>
      <c r="S1313" s="13"/>
      <c r="T1313" s="13"/>
      <c r="U1313" s="13"/>
      <c r="V1313" s="13"/>
      <c r="W1313" s="13"/>
      <c r="X1313" s="13"/>
      <c r="Y1313" s="13"/>
      <c r="Z1313" s="13"/>
    </row>
    <row r="1314">
      <c r="A1314" s="13"/>
      <c r="B1314" s="13"/>
      <c r="C1314" s="13"/>
      <c r="D1314" s="13"/>
      <c r="E1314" s="13"/>
      <c r="F1314" s="13"/>
      <c r="G1314" s="13"/>
      <c r="H1314" s="13"/>
      <c r="I1314" s="13"/>
      <c r="J1314" s="13"/>
      <c r="K1314" s="13"/>
      <c r="L1314" s="13"/>
      <c r="M1314" s="13"/>
      <c r="N1314" s="13"/>
      <c r="O1314" s="13"/>
      <c r="P1314" s="13"/>
      <c r="Q1314" s="13"/>
      <c r="R1314" s="13"/>
      <c r="S1314" s="13"/>
      <c r="T1314" s="13"/>
      <c r="U1314" s="13"/>
      <c r="V1314" s="13"/>
      <c r="W1314" s="13"/>
      <c r="X1314" s="13"/>
      <c r="Y1314" s="13"/>
      <c r="Z1314" s="13"/>
    </row>
    <row r="1315">
      <c r="A1315" s="13"/>
      <c r="B1315" s="13"/>
      <c r="C1315" s="13"/>
      <c r="D1315" s="13"/>
      <c r="E1315" s="13"/>
      <c r="F1315" s="13"/>
      <c r="G1315" s="13"/>
      <c r="H1315" s="13"/>
      <c r="I1315" s="13"/>
      <c r="J1315" s="13"/>
      <c r="K1315" s="13"/>
      <c r="L1315" s="13"/>
      <c r="M1315" s="13"/>
      <c r="N1315" s="13"/>
      <c r="O1315" s="13"/>
      <c r="P1315" s="13"/>
      <c r="Q1315" s="13"/>
      <c r="R1315" s="13"/>
      <c r="S1315" s="13"/>
      <c r="T1315" s="13"/>
      <c r="U1315" s="13"/>
      <c r="V1315" s="13"/>
      <c r="W1315" s="13"/>
      <c r="X1315" s="13"/>
      <c r="Y1315" s="13"/>
      <c r="Z1315" s="13"/>
    </row>
    <row r="1316">
      <c r="A1316" s="13"/>
      <c r="B1316" s="13"/>
      <c r="C1316" s="13"/>
      <c r="D1316" s="13"/>
      <c r="E1316" s="13"/>
      <c r="F1316" s="13"/>
      <c r="G1316" s="13"/>
      <c r="H1316" s="13"/>
      <c r="I1316" s="13"/>
      <c r="J1316" s="13"/>
      <c r="K1316" s="13"/>
      <c r="L1316" s="13"/>
      <c r="M1316" s="13"/>
      <c r="N1316" s="13"/>
      <c r="O1316" s="13"/>
      <c r="P1316" s="13"/>
      <c r="Q1316" s="13"/>
      <c r="R1316" s="13"/>
      <c r="S1316" s="13"/>
      <c r="T1316" s="13"/>
      <c r="U1316" s="13"/>
      <c r="V1316" s="13"/>
      <c r="W1316" s="13"/>
      <c r="X1316" s="13"/>
      <c r="Y1316" s="13"/>
      <c r="Z1316" s="13"/>
    </row>
    <row r="1317">
      <c r="A1317" s="13"/>
      <c r="B1317" s="13"/>
      <c r="C1317" s="13"/>
      <c r="D1317" s="13"/>
      <c r="E1317" s="13"/>
      <c r="F1317" s="13"/>
      <c r="G1317" s="13"/>
      <c r="H1317" s="13"/>
      <c r="I1317" s="13"/>
      <c r="J1317" s="13"/>
      <c r="K1317" s="13"/>
      <c r="L1317" s="13"/>
      <c r="M1317" s="13"/>
      <c r="N1317" s="13"/>
      <c r="O1317" s="13"/>
      <c r="P1317" s="13"/>
      <c r="Q1317" s="13"/>
      <c r="R1317" s="13"/>
      <c r="S1317" s="13"/>
      <c r="T1317" s="13"/>
      <c r="U1317" s="13"/>
      <c r="V1317" s="13"/>
      <c r="W1317" s="13"/>
      <c r="X1317" s="13"/>
      <c r="Y1317" s="13"/>
      <c r="Z1317" s="13"/>
    </row>
    <row r="1318">
      <c r="A1318" s="13"/>
      <c r="B1318" s="13"/>
      <c r="C1318" s="13"/>
      <c r="D1318" s="13"/>
      <c r="E1318" s="13"/>
      <c r="F1318" s="13"/>
      <c r="G1318" s="13"/>
      <c r="H1318" s="13"/>
      <c r="I1318" s="13"/>
      <c r="J1318" s="13"/>
      <c r="K1318" s="13"/>
      <c r="L1318" s="13"/>
      <c r="M1318" s="13"/>
      <c r="N1318" s="13"/>
      <c r="O1318" s="13"/>
      <c r="P1318" s="13"/>
      <c r="Q1318" s="13"/>
      <c r="R1318" s="13"/>
      <c r="S1318" s="13"/>
      <c r="T1318" s="13"/>
      <c r="U1318" s="13"/>
      <c r="V1318" s="13"/>
      <c r="W1318" s="13"/>
      <c r="X1318" s="13"/>
      <c r="Y1318" s="13"/>
      <c r="Z1318" s="13"/>
    </row>
    <row r="1319">
      <c r="A1319" s="13"/>
      <c r="B1319" s="13"/>
      <c r="C1319" s="13"/>
      <c r="D1319" s="13"/>
      <c r="E1319" s="13"/>
      <c r="F1319" s="13"/>
      <c r="G1319" s="13"/>
      <c r="H1319" s="13"/>
      <c r="I1319" s="13"/>
      <c r="J1319" s="13"/>
      <c r="K1319" s="13"/>
      <c r="L1319" s="13"/>
      <c r="M1319" s="13"/>
      <c r="N1319" s="13"/>
      <c r="O1319" s="13"/>
      <c r="P1319" s="13"/>
      <c r="Q1319" s="13"/>
      <c r="R1319" s="13"/>
      <c r="S1319" s="13"/>
      <c r="T1319" s="13"/>
      <c r="U1319" s="13"/>
      <c r="V1319" s="13"/>
      <c r="W1319" s="13"/>
      <c r="X1319" s="13"/>
      <c r="Y1319" s="13"/>
      <c r="Z1319" s="13"/>
    </row>
    <row r="1320">
      <c r="A1320" s="13"/>
      <c r="B1320" s="13"/>
      <c r="C1320" s="13"/>
      <c r="D1320" s="13"/>
      <c r="E1320" s="13"/>
      <c r="F1320" s="13"/>
      <c r="G1320" s="13"/>
      <c r="H1320" s="13"/>
      <c r="I1320" s="13"/>
      <c r="J1320" s="13"/>
      <c r="K1320" s="13"/>
      <c r="L1320" s="13"/>
      <c r="M1320" s="13"/>
      <c r="N1320" s="13"/>
      <c r="O1320" s="13"/>
      <c r="P1320" s="13"/>
      <c r="Q1320" s="13"/>
      <c r="R1320" s="13"/>
      <c r="S1320" s="13"/>
      <c r="T1320" s="13"/>
      <c r="U1320" s="13"/>
      <c r="V1320" s="13"/>
      <c r="W1320" s="13"/>
      <c r="X1320" s="13"/>
      <c r="Y1320" s="13"/>
      <c r="Z1320" s="13"/>
    </row>
    <row r="1321">
      <c r="A1321" s="13"/>
      <c r="B1321" s="13"/>
      <c r="C1321" s="13"/>
      <c r="D1321" s="13"/>
      <c r="E1321" s="13"/>
      <c r="F1321" s="13"/>
      <c r="G1321" s="13"/>
      <c r="H1321" s="13"/>
      <c r="I1321" s="13"/>
      <c r="J1321" s="13"/>
      <c r="K1321" s="13"/>
      <c r="L1321" s="13"/>
      <c r="M1321" s="13"/>
      <c r="N1321" s="13"/>
      <c r="O1321" s="13"/>
      <c r="P1321" s="13"/>
      <c r="Q1321" s="13"/>
      <c r="R1321" s="13"/>
      <c r="S1321" s="13"/>
      <c r="T1321" s="13"/>
      <c r="U1321" s="13"/>
      <c r="V1321" s="13"/>
      <c r="W1321" s="13"/>
      <c r="X1321" s="13"/>
      <c r="Y1321" s="13"/>
      <c r="Z1321" s="13"/>
    </row>
    <row r="1322">
      <c r="A1322" s="13"/>
      <c r="B1322" s="13"/>
      <c r="C1322" s="13"/>
      <c r="D1322" s="13"/>
      <c r="E1322" s="13"/>
      <c r="F1322" s="13"/>
      <c r="G1322" s="13"/>
      <c r="H1322" s="13"/>
      <c r="I1322" s="13"/>
      <c r="J1322" s="13"/>
      <c r="K1322" s="13"/>
      <c r="L1322" s="13"/>
      <c r="M1322" s="13"/>
      <c r="N1322" s="13"/>
      <c r="O1322" s="13"/>
      <c r="P1322" s="13"/>
      <c r="Q1322" s="13"/>
      <c r="R1322" s="13"/>
      <c r="S1322" s="13"/>
      <c r="T1322" s="13"/>
      <c r="U1322" s="13"/>
      <c r="V1322" s="13"/>
      <c r="W1322" s="13"/>
      <c r="X1322" s="13"/>
      <c r="Y1322" s="13"/>
      <c r="Z1322" s="13"/>
    </row>
    <row r="1323">
      <c r="A1323" s="13"/>
      <c r="B1323" s="13"/>
      <c r="C1323" s="13"/>
      <c r="D1323" s="13"/>
      <c r="E1323" s="13"/>
      <c r="F1323" s="13"/>
      <c r="G1323" s="13"/>
      <c r="H1323" s="13"/>
      <c r="I1323" s="13"/>
      <c r="J1323" s="13"/>
      <c r="K1323" s="13"/>
      <c r="L1323" s="13"/>
      <c r="M1323" s="13"/>
      <c r="N1323" s="13"/>
      <c r="O1323" s="13"/>
      <c r="P1323" s="13"/>
      <c r="Q1323" s="13"/>
      <c r="R1323" s="13"/>
      <c r="S1323" s="13"/>
      <c r="T1323" s="13"/>
      <c r="U1323" s="13"/>
      <c r="V1323" s="13"/>
      <c r="W1323" s="13"/>
      <c r="X1323" s="13"/>
      <c r="Y1323" s="13"/>
      <c r="Z1323" s="13"/>
    </row>
    <row r="1324">
      <c r="A1324" s="13"/>
      <c r="B1324" s="13"/>
      <c r="C1324" s="13"/>
      <c r="D1324" s="13"/>
      <c r="E1324" s="13"/>
      <c r="F1324" s="13"/>
      <c r="G1324" s="13"/>
      <c r="H1324" s="13"/>
      <c r="I1324" s="13"/>
      <c r="J1324" s="13"/>
      <c r="K1324" s="13"/>
      <c r="L1324" s="13"/>
      <c r="M1324" s="13"/>
      <c r="N1324" s="13"/>
      <c r="O1324" s="13"/>
      <c r="P1324" s="13"/>
      <c r="Q1324" s="13"/>
      <c r="R1324" s="13"/>
      <c r="S1324" s="13"/>
      <c r="T1324" s="13"/>
      <c r="U1324" s="13"/>
      <c r="V1324" s="13"/>
      <c r="W1324" s="13"/>
      <c r="X1324" s="13"/>
      <c r="Y1324" s="13"/>
      <c r="Z1324" s="13"/>
    </row>
    <row r="1325">
      <c r="A1325" s="13"/>
      <c r="B1325" s="13"/>
      <c r="C1325" s="13"/>
      <c r="D1325" s="13"/>
      <c r="E1325" s="13"/>
      <c r="F1325" s="13"/>
      <c r="G1325" s="13"/>
      <c r="H1325" s="13"/>
      <c r="I1325" s="13"/>
      <c r="J1325" s="13"/>
      <c r="K1325" s="13"/>
      <c r="L1325" s="13"/>
      <c r="M1325" s="13"/>
      <c r="N1325" s="13"/>
      <c r="O1325" s="13"/>
      <c r="P1325" s="13"/>
      <c r="Q1325" s="13"/>
      <c r="R1325" s="13"/>
      <c r="S1325" s="13"/>
      <c r="T1325" s="13"/>
      <c r="U1325" s="13"/>
      <c r="V1325" s="13"/>
      <c r="W1325" s="13"/>
      <c r="X1325" s="13"/>
      <c r="Y1325" s="13"/>
      <c r="Z1325" s="13"/>
    </row>
    <row r="1326">
      <c r="A1326" s="13"/>
      <c r="B1326" s="13"/>
      <c r="C1326" s="13"/>
      <c r="D1326" s="13"/>
      <c r="E1326" s="13"/>
      <c r="F1326" s="13"/>
      <c r="G1326" s="13"/>
      <c r="H1326" s="13"/>
      <c r="I1326" s="13"/>
      <c r="J1326" s="13"/>
      <c r="K1326" s="13"/>
      <c r="L1326" s="13"/>
      <c r="M1326" s="13"/>
      <c r="N1326" s="13"/>
      <c r="O1326" s="13"/>
      <c r="P1326" s="13"/>
      <c r="Q1326" s="13"/>
      <c r="R1326" s="13"/>
      <c r="S1326" s="13"/>
      <c r="T1326" s="13"/>
      <c r="U1326" s="13"/>
      <c r="V1326" s="13"/>
      <c r="W1326" s="13"/>
      <c r="X1326" s="13"/>
      <c r="Y1326" s="13"/>
      <c r="Z1326" s="13"/>
    </row>
    <row r="1327">
      <c r="A1327" s="13"/>
      <c r="B1327" s="13"/>
      <c r="C1327" s="13"/>
      <c r="D1327" s="13"/>
      <c r="E1327" s="13"/>
      <c r="F1327" s="13"/>
      <c r="G1327" s="13"/>
      <c r="H1327" s="13"/>
      <c r="I1327" s="13"/>
      <c r="J1327" s="13"/>
      <c r="K1327" s="13"/>
      <c r="L1327" s="13"/>
      <c r="M1327" s="13"/>
      <c r="N1327" s="13"/>
      <c r="O1327" s="13"/>
      <c r="P1327" s="13"/>
      <c r="Q1327" s="13"/>
      <c r="R1327" s="13"/>
      <c r="S1327" s="13"/>
      <c r="T1327" s="13"/>
      <c r="U1327" s="13"/>
      <c r="V1327" s="13"/>
      <c r="W1327" s="13"/>
      <c r="X1327" s="13"/>
      <c r="Y1327" s="13"/>
      <c r="Z1327" s="13"/>
    </row>
    <row r="1328">
      <c r="A1328" s="13"/>
      <c r="B1328" s="13"/>
      <c r="C1328" s="13"/>
      <c r="D1328" s="13"/>
      <c r="E1328" s="13"/>
      <c r="F1328" s="13"/>
      <c r="G1328" s="13"/>
      <c r="H1328" s="13"/>
      <c r="I1328" s="13"/>
      <c r="J1328" s="13"/>
      <c r="K1328" s="13"/>
      <c r="L1328" s="13"/>
      <c r="M1328" s="13"/>
      <c r="N1328" s="13"/>
      <c r="O1328" s="13"/>
      <c r="P1328" s="13"/>
      <c r="Q1328" s="13"/>
      <c r="R1328" s="13"/>
      <c r="S1328" s="13"/>
      <c r="T1328" s="13"/>
      <c r="U1328" s="13"/>
      <c r="V1328" s="13"/>
      <c r="W1328" s="13"/>
      <c r="X1328" s="13"/>
      <c r="Y1328" s="13"/>
      <c r="Z1328" s="13"/>
    </row>
    <row r="1329">
      <c r="A1329" s="13"/>
      <c r="B1329" s="13"/>
      <c r="C1329" s="13"/>
      <c r="D1329" s="13"/>
      <c r="E1329" s="13"/>
      <c r="F1329" s="13"/>
      <c r="G1329" s="13"/>
      <c r="H1329" s="13"/>
      <c r="I1329" s="13"/>
      <c r="J1329" s="13"/>
      <c r="K1329" s="13"/>
      <c r="L1329" s="13"/>
      <c r="M1329" s="13"/>
      <c r="N1329" s="13"/>
      <c r="O1329" s="13"/>
      <c r="P1329" s="13"/>
      <c r="Q1329" s="13"/>
      <c r="R1329" s="13"/>
      <c r="S1329" s="13"/>
      <c r="T1329" s="13"/>
      <c r="U1329" s="13"/>
      <c r="V1329" s="13"/>
      <c r="W1329" s="13"/>
      <c r="X1329" s="13"/>
      <c r="Y1329" s="13"/>
      <c r="Z1329" s="13"/>
    </row>
    <row r="1330">
      <c r="A1330" s="13"/>
      <c r="B1330" s="13"/>
      <c r="C1330" s="13"/>
      <c r="D1330" s="13"/>
      <c r="E1330" s="13"/>
      <c r="F1330" s="13"/>
      <c r="G1330" s="13"/>
      <c r="H1330" s="13"/>
      <c r="I1330" s="13"/>
      <c r="J1330" s="13"/>
      <c r="K1330" s="13"/>
      <c r="L1330" s="13"/>
      <c r="M1330" s="13"/>
      <c r="N1330" s="13"/>
      <c r="O1330" s="13"/>
      <c r="P1330" s="13"/>
      <c r="Q1330" s="13"/>
      <c r="R1330" s="13"/>
      <c r="S1330" s="13"/>
      <c r="T1330" s="13"/>
      <c r="U1330" s="13"/>
      <c r="V1330" s="13"/>
      <c r="W1330" s="13"/>
      <c r="X1330" s="13"/>
      <c r="Y1330" s="13"/>
      <c r="Z1330" s="13"/>
    </row>
    <row r="1331">
      <c r="A1331" s="13"/>
      <c r="B1331" s="13"/>
      <c r="C1331" s="13"/>
      <c r="D1331" s="13"/>
      <c r="E1331" s="13"/>
      <c r="F1331" s="13"/>
      <c r="G1331" s="13"/>
      <c r="H1331" s="13"/>
      <c r="I1331" s="13"/>
      <c r="J1331" s="13"/>
      <c r="K1331" s="13"/>
      <c r="L1331" s="13"/>
      <c r="M1331" s="13"/>
      <c r="N1331" s="13"/>
      <c r="O1331" s="13"/>
      <c r="P1331" s="13"/>
      <c r="Q1331" s="13"/>
      <c r="R1331" s="13"/>
      <c r="S1331" s="13"/>
      <c r="T1331" s="13"/>
      <c r="U1331" s="13"/>
      <c r="V1331" s="13"/>
      <c r="W1331" s="13"/>
      <c r="X1331" s="13"/>
      <c r="Y1331" s="13"/>
      <c r="Z1331" s="13"/>
    </row>
    <row r="1332">
      <c r="A1332" s="13"/>
      <c r="B1332" s="13"/>
      <c r="C1332" s="13"/>
      <c r="D1332" s="13"/>
      <c r="E1332" s="13"/>
      <c r="F1332" s="13"/>
      <c r="G1332" s="13"/>
      <c r="H1332" s="13"/>
      <c r="I1332" s="13"/>
      <c r="J1332" s="13"/>
      <c r="K1332" s="13"/>
      <c r="L1332" s="13"/>
      <c r="M1332" s="13"/>
      <c r="N1332" s="13"/>
      <c r="O1332" s="13"/>
      <c r="P1332" s="13"/>
      <c r="Q1332" s="13"/>
      <c r="R1332" s="13"/>
      <c r="S1332" s="13"/>
      <c r="T1332" s="13"/>
      <c r="U1332" s="13"/>
      <c r="V1332" s="13"/>
      <c r="W1332" s="13"/>
      <c r="X1332" s="13"/>
      <c r="Y1332" s="13"/>
      <c r="Z1332" s="13"/>
    </row>
    <row r="1333">
      <c r="A1333" s="13"/>
      <c r="B1333" s="13"/>
      <c r="C1333" s="13"/>
      <c r="D1333" s="13"/>
      <c r="E1333" s="13"/>
      <c r="F1333" s="13"/>
      <c r="G1333" s="13"/>
      <c r="H1333" s="13"/>
      <c r="I1333" s="13"/>
      <c r="J1333" s="13"/>
      <c r="K1333" s="13"/>
      <c r="L1333" s="13"/>
      <c r="M1333" s="13"/>
      <c r="N1333" s="13"/>
      <c r="O1333" s="13"/>
      <c r="P1333" s="13"/>
      <c r="Q1333" s="13"/>
      <c r="R1333" s="13"/>
      <c r="S1333" s="13"/>
      <c r="T1333" s="13"/>
      <c r="U1333" s="13"/>
      <c r="V1333" s="13"/>
      <c r="W1333" s="13"/>
      <c r="X1333" s="13"/>
      <c r="Y1333" s="13"/>
      <c r="Z1333" s="13"/>
    </row>
    <row r="1334">
      <c r="A1334" s="13"/>
      <c r="B1334" s="13"/>
      <c r="C1334" s="13"/>
      <c r="D1334" s="13"/>
      <c r="E1334" s="13"/>
      <c r="F1334" s="13"/>
      <c r="G1334" s="13"/>
      <c r="H1334" s="13"/>
      <c r="I1334" s="13"/>
      <c r="J1334" s="13"/>
      <c r="K1334" s="13"/>
      <c r="L1334" s="13"/>
      <c r="M1334" s="13"/>
      <c r="N1334" s="13"/>
      <c r="O1334" s="13"/>
      <c r="P1334" s="13"/>
      <c r="Q1334" s="13"/>
      <c r="R1334" s="13"/>
      <c r="S1334" s="13"/>
      <c r="T1334" s="13"/>
      <c r="U1334" s="13"/>
      <c r="V1334" s="13"/>
      <c r="W1334" s="13"/>
      <c r="X1334" s="13"/>
      <c r="Y1334" s="13"/>
      <c r="Z1334" s="13"/>
    </row>
    <row r="1335">
      <c r="A1335" s="13"/>
      <c r="B1335" s="13"/>
      <c r="C1335" s="13"/>
      <c r="D1335" s="13"/>
      <c r="E1335" s="13"/>
      <c r="F1335" s="13"/>
      <c r="G1335" s="13"/>
      <c r="H1335" s="13"/>
      <c r="I1335" s="13"/>
      <c r="J1335" s="13"/>
      <c r="K1335" s="13"/>
      <c r="L1335" s="13"/>
      <c r="M1335" s="13"/>
      <c r="N1335" s="13"/>
      <c r="O1335" s="13"/>
      <c r="P1335" s="13"/>
      <c r="Q1335" s="13"/>
      <c r="R1335" s="13"/>
      <c r="S1335" s="13"/>
      <c r="T1335" s="13"/>
      <c r="U1335" s="13"/>
      <c r="V1335" s="13"/>
      <c r="W1335" s="13"/>
      <c r="X1335" s="13"/>
      <c r="Y1335" s="13"/>
      <c r="Z1335" s="13"/>
    </row>
    <row r="1336">
      <c r="A1336" s="13"/>
      <c r="B1336" s="13"/>
      <c r="C1336" s="13"/>
      <c r="D1336" s="13"/>
      <c r="E1336" s="13"/>
      <c r="F1336" s="13"/>
      <c r="G1336" s="13"/>
      <c r="H1336" s="13"/>
      <c r="I1336" s="13"/>
      <c r="J1336" s="13"/>
      <c r="K1336" s="13"/>
      <c r="L1336" s="13"/>
      <c r="M1336" s="13"/>
      <c r="N1336" s="13"/>
      <c r="O1336" s="13"/>
      <c r="P1336" s="13"/>
      <c r="Q1336" s="13"/>
      <c r="R1336" s="13"/>
      <c r="S1336" s="13"/>
      <c r="T1336" s="13"/>
      <c r="U1336" s="13"/>
      <c r="V1336" s="13"/>
      <c r="W1336" s="13"/>
      <c r="X1336" s="13"/>
      <c r="Y1336" s="13"/>
      <c r="Z1336" s="13"/>
    </row>
    <row r="1337">
      <c r="A1337" s="13"/>
      <c r="B1337" s="13"/>
      <c r="C1337" s="13"/>
      <c r="D1337" s="13"/>
      <c r="E1337" s="13"/>
      <c r="F1337" s="13"/>
      <c r="G1337" s="13"/>
      <c r="H1337" s="13"/>
      <c r="I1337" s="13"/>
      <c r="J1337" s="13"/>
      <c r="K1337" s="13"/>
      <c r="L1337" s="13"/>
      <c r="M1337" s="13"/>
      <c r="N1337" s="13"/>
      <c r="O1337" s="13"/>
      <c r="P1337" s="13"/>
      <c r="Q1337" s="13"/>
      <c r="R1337" s="13"/>
      <c r="S1337" s="13"/>
      <c r="T1337" s="13"/>
      <c r="U1337" s="13"/>
      <c r="V1337" s="13"/>
      <c r="W1337" s="13"/>
      <c r="X1337" s="13"/>
      <c r="Y1337" s="13"/>
      <c r="Z1337" s="13"/>
    </row>
    <row r="1338">
      <c r="A1338" s="13"/>
      <c r="B1338" s="13"/>
      <c r="C1338" s="13"/>
      <c r="D1338" s="13"/>
      <c r="E1338" s="13"/>
      <c r="F1338" s="13"/>
      <c r="G1338" s="13"/>
      <c r="H1338" s="13"/>
      <c r="I1338" s="13"/>
      <c r="J1338" s="13"/>
      <c r="K1338" s="13"/>
      <c r="L1338" s="13"/>
      <c r="M1338" s="13"/>
      <c r="N1338" s="13"/>
      <c r="O1338" s="13"/>
      <c r="P1338" s="13"/>
      <c r="Q1338" s="13"/>
      <c r="R1338" s="13"/>
      <c r="S1338" s="13"/>
      <c r="T1338" s="13"/>
      <c r="U1338" s="13"/>
      <c r="V1338" s="13"/>
      <c r="W1338" s="13"/>
      <c r="X1338" s="13"/>
      <c r="Y1338" s="13"/>
      <c r="Z1338" s="13"/>
    </row>
    <row r="1339">
      <c r="A1339" s="13"/>
      <c r="B1339" s="13"/>
      <c r="C1339" s="13"/>
      <c r="D1339" s="13"/>
      <c r="E1339" s="13"/>
      <c r="F1339" s="13"/>
      <c r="G1339" s="13"/>
      <c r="H1339" s="13"/>
      <c r="I1339" s="13"/>
      <c r="J1339" s="13"/>
      <c r="K1339" s="13"/>
      <c r="L1339" s="13"/>
      <c r="M1339" s="13"/>
      <c r="N1339" s="13"/>
      <c r="O1339" s="13"/>
      <c r="P1339" s="13"/>
      <c r="Q1339" s="13"/>
      <c r="R1339" s="13"/>
      <c r="S1339" s="13"/>
      <c r="T1339" s="13"/>
      <c r="U1339" s="13"/>
      <c r="V1339" s="13"/>
      <c r="W1339" s="13"/>
      <c r="X1339" s="13"/>
      <c r="Y1339" s="13"/>
      <c r="Z1339" s="13"/>
    </row>
    <row r="1340">
      <c r="A1340" s="13"/>
      <c r="B1340" s="13"/>
      <c r="C1340" s="13"/>
      <c r="D1340" s="13"/>
      <c r="E1340" s="13"/>
      <c r="F1340" s="13"/>
      <c r="G1340" s="13"/>
      <c r="H1340" s="13"/>
      <c r="I1340" s="13"/>
      <c r="J1340" s="13"/>
      <c r="K1340" s="13"/>
      <c r="L1340" s="13"/>
      <c r="M1340" s="13"/>
      <c r="N1340" s="13"/>
      <c r="O1340" s="13"/>
      <c r="P1340" s="13"/>
      <c r="Q1340" s="13"/>
      <c r="R1340" s="13"/>
      <c r="S1340" s="13"/>
      <c r="T1340" s="13"/>
      <c r="U1340" s="13"/>
      <c r="V1340" s="13"/>
      <c r="W1340" s="13"/>
      <c r="X1340" s="13"/>
      <c r="Y1340" s="13"/>
      <c r="Z1340" s="13"/>
    </row>
    <row r="1341">
      <c r="A1341" s="13"/>
      <c r="B1341" s="13"/>
      <c r="C1341" s="13"/>
      <c r="D1341" s="13"/>
      <c r="E1341" s="13"/>
      <c r="F1341" s="13"/>
      <c r="G1341" s="13"/>
      <c r="H1341" s="13"/>
      <c r="I1341" s="13"/>
      <c r="J1341" s="13"/>
      <c r="K1341" s="13"/>
      <c r="L1341" s="13"/>
      <c r="M1341" s="13"/>
      <c r="N1341" s="13"/>
      <c r="O1341" s="13"/>
      <c r="P1341" s="13"/>
      <c r="Q1341" s="13"/>
      <c r="R1341" s="13"/>
      <c r="S1341" s="13"/>
      <c r="T1341" s="13"/>
      <c r="U1341" s="13"/>
      <c r="V1341" s="13"/>
      <c r="W1341" s="13"/>
      <c r="X1341" s="13"/>
      <c r="Y1341" s="13"/>
      <c r="Z1341" s="13"/>
    </row>
    <row r="1342">
      <c r="A1342" s="13"/>
      <c r="B1342" s="13"/>
      <c r="C1342" s="13"/>
      <c r="D1342" s="13"/>
      <c r="E1342" s="13"/>
      <c r="F1342" s="13"/>
      <c r="G1342" s="13"/>
      <c r="H1342" s="13"/>
      <c r="I1342" s="13"/>
      <c r="J1342" s="13"/>
      <c r="K1342" s="13"/>
      <c r="L1342" s="13"/>
      <c r="M1342" s="13"/>
      <c r="N1342" s="13"/>
      <c r="O1342" s="13"/>
      <c r="P1342" s="13"/>
      <c r="Q1342" s="13"/>
      <c r="R1342" s="13"/>
      <c r="S1342" s="13"/>
      <c r="T1342" s="13"/>
      <c r="U1342" s="13"/>
      <c r="V1342" s="13"/>
      <c r="W1342" s="13"/>
      <c r="X1342" s="13"/>
      <c r="Y1342" s="13"/>
      <c r="Z1342" s="13"/>
    </row>
    <row r="1343">
      <c r="A1343" s="13"/>
      <c r="B1343" s="13"/>
      <c r="C1343" s="13"/>
      <c r="D1343" s="13"/>
      <c r="E1343" s="13"/>
      <c r="F1343" s="13"/>
      <c r="G1343" s="13"/>
      <c r="H1343" s="13"/>
      <c r="I1343" s="13"/>
      <c r="J1343" s="13"/>
      <c r="K1343" s="13"/>
      <c r="L1343" s="13"/>
      <c r="M1343" s="13"/>
      <c r="N1343" s="13"/>
      <c r="O1343" s="13"/>
      <c r="P1343" s="13"/>
      <c r="Q1343" s="13"/>
      <c r="R1343" s="13"/>
      <c r="S1343" s="13"/>
      <c r="T1343" s="13"/>
      <c r="U1343" s="13"/>
      <c r="V1343" s="13"/>
      <c r="W1343" s="13"/>
      <c r="X1343" s="13"/>
      <c r="Y1343" s="13"/>
      <c r="Z1343" s="13"/>
    </row>
    <row r="1344">
      <c r="A1344" s="13"/>
      <c r="B1344" s="13"/>
      <c r="C1344" s="13"/>
      <c r="D1344" s="13"/>
      <c r="E1344" s="13"/>
      <c r="F1344" s="13"/>
      <c r="G1344" s="13"/>
      <c r="H1344" s="13"/>
      <c r="I1344" s="13"/>
      <c r="J1344" s="13"/>
      <c r="K1344" s="13"/>
      <c r="L1344" s="13"/>
      <c r="M1344" s="13"/>
      <c r="N1344" s="13"/>
      <c r="O1344" s="13"/>
      <c r="P1344" s="13"/>
      <c r="Q1344" s="13"/>
      <c r="R1344" s="13"/>
      <c r="S1344" s="13"/>
      <c r="T1344" s="13"/>
      <c r="U1344" s="13"/>
      <c r="V1344" s="13"/>
      <c r="W1344" s="13"/>
      <c r="X1344" s="13"/>
      <c r="Y1344" s="13"/>
      <c r="Z1344" s="13"/>
    </row>
    <row r="1345">
      <c r="A1345" s="13"/>
      <c r="B1345" s="13"/>
      <c r="C1345" s="13"/>
      <c r="D1345" s="13"/>
      <c r="E1345" s="13"/>
      <c r="F1345" s="13"/>
      <c r="G1345" s="13"/>
      <c r="H1345" s="13"/>
      <c r="I1345" s="13"/>
      <c r="J1345" s="13"/>
      <c r="K1345" s="13"/>
      <c r="L1345" s="13"/>
      <c r="M1345" s="13"/>
      <c r="N1345" s="13"/>
      <c r="O1345" s="13"/>
      <c r="P1345" s="13"/>
      <c r="Q1345" s="13"/>
      <c r="R1345" s="13"/>
      <c r="S1345" s="13"/>
      <c r="T1345" s="13"/>
      <c r="U1345" s="13"/>
      <c r="V1345" s="13"/>
      <c r="W1345" s="13"/>
      <c r="X1345" s="13"/>
      <c r="Y1345" s="13"/>
      <c r="Z1345" s="13"/>
    </row>
    <row r="1346">
      <c r="A1346" s="13"/>
      <c r="B1346" s="13"/>
      <c r="C1346" s="13"/>
      <c r="D1346" s="13"/>
      <c r="E1346" s="13"/>
      <c r="F1346" s="13"/>
      <c r="G1346" s="13"/>
      <c r="H1346" s="13"/>
      <c r="I1346" s="13"/>
      <c r="J1346" s="13"/>
      <c r="K1346" s="13"/>
      <c r="L1346" s="13"/>
      <c r="M1346" s="13"/>
      <c r="N1346" s="13"/>
      <c r="O1346" s="13"/>
      <c r="P1346" s="13"/>
      <c r="Q1346" s="13"/>
      <c r="R1346" s="13"/>
      <c r="S1346" s="13"/>
      <c r="T1346" s="13"/>
      <c r="U1346" s="13"/>
      <c r="V1346" s="13"/>
      <c r="W1346" s="13"/>
      <c r="X1346" s="13"/>
      <c r="Y1346" s="13"/>
      <c r="Z1346" s="13"/>
    </row>
    <row r="1347">
      <c r="A1347" s="13"/>
      <c r="B1347" s="13"/>
      <c r="C1347" s="13"/>
      <c r="D1347" s="13"/>
      <c r="E1347" s="13"/>
      <c r="F1347" s="13"/>
      <c r="G1347" s="13"/>
      <c r="H1347" s="13"/>
      <c r="I1347" s="13"/>
      <c r="J1347" s="13"/>
      <c r="K1347" s="13"/>
      <c r="L1347" s="13"/>
      <c r="M1347" s="13"/>
      <c r="N1347" s="13"/>
      <c r="O1347" s="13"/>
      <c r="P1347" s="13"/>
      <c r="Q1347" s="13"/>
      <c r="R1347" s="13"/>
      <c r="S1347" s="13"/>
      <c r="T1347" s="13"/>
      <c r="U1347" s="13"/>
      <c r="V1347" s="13"/>
      <c r="W1347" s="13"/>
      <c r="X1347" s="13"/>
      <c r="Y1347" s="13"/>
      <c r="Z1347" s="13"/>
    </row>
    <row r="1348">
      <c r="A1348" s="13"/>
      <c r="B1348" s="13"/>
      <c r="C1348" s="13"/>
      <c r="D1348" s="13"/>
      <c r="E1348" s="13"/>
      <c r="F1348" s="13"/>
      <c r="G1348" s="13"/>
      <c r="H1348" s="13"/>
      <c r="I1348" s="13"/>
      <c r="J1348" s="13"/>
      <c r="K1348" s="13"/>
      <c r="L1348" s="13"/>
      <c r="M1348" s="13"/>
      <c r="N1348" s="13"/>
      <c r="O1348" s="13"/>
      <c r="P1348" s="13"/>
      <c r="Q1348" s="13"/>
      <c r="R1348" s="13"/>
      <c r="S1348" s="13"/>
      <c r="T1348" s="13"/>
      <c r="U1348" s="13"/>
      <c r="V1348" s="13"/>
      <c r="W1348" s="13"/>
      <c r="X1348" s="13"/>
      <c r="Y1348" s="13"/>
      <c r="Z1348" s="13"/>
    </row>
    <row r="1349">
      <c r="A1349" s="13"/>
      <c r="B1349" s="13"/>
      <c r="C1349" s="13"/>
      <c r="D1349" s="13"/>
      <c r="E1349" s="13"/>
      <c r="F1349" s="13"/>
      <c r="G1349" s="13"/>
      <c r="H1349" s="13"/>
      <c r="I1349" s="13"/>
      <c r="J1349" s="13"/>
      <c r="K1349" s="13"/>
      <c r="L1349" s="13"/>
      <c r="M1349" s="13"/>
      <c r="N1349" s="13"/>
      <c r="O1349" s="13"/>
      <c r="P1349" s="13"/>
      <c r="Q1349" s="13"/>
      <c r="R1349" s="13"/>
      <c r="S1349" s="13"/>
      <c r="T1349" s="13"/>
      <c r="U1349" s="13"/>
      <c r="V1349" s="13"/>
      <c r="W1349" s="13"/>
      <c r="X1349" s="13"/>
      <c r="Y1349" s="13"/>
      <c r="Z1349" s="13"/>
    </row>
    <row r="1350">
      <c r="A1350" s="13"/>
      <c r="B1350" s="13"/>
      <c r="C1350" s="13"/>
      <c r="D1350" s="13"/>
      <c r="E1350" s="13"/>
      <c r="F1350" s="13"/>
      <c r="G1350" s="13"/>
      <c r="H1350" s="13"/>
      <c r="I1350" s="13"/>
      <c r="J1350" s="13"/>
      <c r="K1350" s="13"/>
      <c r="L1350" s="13"/>
      <c r="M1350" s="13"/>
      <c r="N1350" s="13"/>
      <c r="O1350" s="13"/>
      <c r="P1350" s="13"/>
      <c r="Q1350" s="13"/>
      <c r="R1350" s="13"/>
      <c r="S1350" s="13"/>
      <c r="T1350" s="13"/>
      <c r="U1350" s="13"/>
      <c r="V1350" s="13"/>
      <c r="W1350" s="13"/>
      <c r="X1350" s="13"/>
      <c r="Y1350" s="13"/>
      <c r="Z1350" s="13"/>
    </row>
    <row r="1351">
      <c r="A1351" s="13"/>
      <c r="B1351" s="13"/>
      <c r="C1351" s="13"/>
      <c r="D1351" s="13"/>
      <c r="E1351" s="13"/>
      <c r="F1351" s="13"/>
      <c r="G1351" s="13"/>
      <c r="H1351" s="13"/>
      <c r="I1351" s="13"/>
      <c r="J1351" s="13"/>
      <c r="K1351" s="13"/>
      <c r="L1351" s="13"/>
      <c r="M1351" s="13"/>
      <c r="N1351" s="13"/>
      <c r="O1351" s="13"/>
      <c r="P1351" s="13"/>
      <c r="Q1351" s="13"/>
      <c r="R1351" s="13"/>
      <c r="S1351" s="13"/>
      <c r="T1351" s="13"/>
      <c r="U1351" s="13"/>
      <c r="V1351" s="13"/>
      <c r="W1351" s="13"/>
      <c r="X1351" s="13"/>
      <c r="Y1351" s="13"/>
      <c r="Z1351" s="13"/>
    </row>
    <row r="1352">
      <c r="A1352" s="13"/>
      <c r="B1352" s="13"/>
      <c r="C1352" s="13"/>
      <c r="D1352" s="13"/>
      <c r="E1352" s="13"/>
      <c r="F1352" s="13"/>
      <c r="G1352" s="13"/>
      <c r="H1352" s="13"/>
      <c r="I1352" s="13"/>
      <c r="J1352" s="13"/>
      <c r="K1352" s="13"/>
      <c r="L1352" s="13"/>
      <c r="M1352" s="13"/>
      <c r="N1352" s="13"/>
      <c r="O1352" s="13"/>
      <c r="P1352" s="13"/>
      <c r="Q1352" s="13"/>
      <c r="R1352" s="13"/>
      <c r="S1352" s="13"/>
      <c r="T1352" s="13"/>
      <c r="U1352" s="13"/>
      <c r="V1352" s="13"/>
      <c r="W1352" s="13"/>
      <c r="X1352" s="13"/>
      <c r="Y1352" s="13"/>
      <c r="Z1352" s="13"/>
    </row>
    <row r="1353">
      <c r="A1353" s="13"/>
      <c r="B1353" s="13"/>
      <c r="C1353" s="13"/>
      <c r="D1353" s="13"/>
      <c r="E1353" s="13"/>
      <c r="F1353" s="13"/>
      <c r="G1353" s="13"/>
      <c r="H1353" s="13"/>
      <c r="I1353" s="13"/>
      <c r="J1353" s="13"/>
      <c r="K1353" s="13"/>
      <c r="L1353" s="13"/>
      <c r="M1353" s="13"/>
      <c r="N1353" s="13"/>
      <c r="O1353" s="13"/>
      <c r="P1353" s="13"/>
      <c r="Q1353" s="13"/>
      <c r="R1353" s="13"/>
      <c r="S1353" s="13"/>
      <c r="T1353" s="13"/>
      <c r="U1353" s="13"/>
      <c r="V1353" s="13"/>
      <c r="W1353" s="13"/>
      <c r="X1353" s="13"/>
      <c r="Y1353" s="13"/>
      <c r="Z1353" s="13"/>
    </row>
    <row r="1354">
      <c r="A1354" s="13"/>
      <c r="B1354" s="13"/>
      <c r="C1354" s="13"/>
      <c r="D1354" s="13"/>
      <c r="E1354" s="13"/>
      <c r="F1354" s="13"/>
      <c r="G1354" s="13"/>
      <c r="H1354" s="13"/>
      <c r="I1354" s="13"/>
      <c r="J1354" s="13"/>
      <c r="K1354" s="13"/>
      <c r="L1354" s="13"/>
      <c r="M1354" s="13"/>
      <c r="N1354" s="13"/>
      <c r="O1354" s="13"/>
      <c r="P1354" s="13"/>
      <c r="Q1354" s="13"/>
      <c r="R1354" s="13"/>
      <c r="S1354" s="13"/>
      <c r="T1354" s="13"/>
      <c r="U1354" s="13"/>
      <c r="V1354" s="13"/>
      <c r="W1354" s="13"/>
      <c r="X1354" s="13"/>
      <c r="Y1354" s="13"/>
      <c r="Z1354" s="13"/>
    </row>
    <row r="1355">
      <c r="A1355" s="13"/>
      <c r="B1355" s="13"/>
      <c r="C1355" s="13"/>
      <c r="D1355" s="13"/>
      <c r="E1355" s="13"/>
      <c r="F1355" s="13"/>
      <c r="G1355" s="13"/>
      <c r="H1355" s="13"/>
      <c r="I1355" s="13"/>
      <c r="J1355" s="13"/>
      <c r="K1355" s="13"/>
      <c r="L1355" s="13"/>
      <c r="M1355" s="13"/>
      <c r="N1355" s="13"/>
      <c r="O1355" s="13"/>
      <c r="P1355" s="13"/>
      <c r="Q1355" s="13"/>
      <c r="R1355" s="13"/>
      <c r="S1355" s="13"/>
      <c r="T1355" s="13"/>
      <c r="U1355" s="13"/>
      <c r="V1355" s="13"/>
      <c r="W1355" s="13"/>
      <c r="X1355" s="13"/>
      <c r="Y1355" s="13"/>
      <c r="Z1355" s="13"/>
    </row>
    <row r="1356">
      <c r="A1356" s="13"/>
      <c r="B1356" s="13"/>
      <c r="C1356" s="13"/>
      <c r="D1356" s="13"/>
      <c r="E1356" s="13"/>
      <c r="F1356" s="13"/>
      <c r="G1356" s="13"/>
      <c r="H1356" s="13"/>
      <c r="I1356" s="13"/>
      <c r="J1356" s="13"/>
      <c r="K1356" s="13"/>
      <c r="L1356" s="13"/>
      <c r="M1356" s="13"/>
      <c r="N1356" s="13"/>
      <c r="O1356" s="13"/>
      <c r="P1356" s="13"/>
      <c r="Q1356" s="13"/>
      <c r="R1356" s="13"/>
      <c r="S1356" s="13"/>
      <c r="T1356" s="13"/>
      <c r="U1356" s="13"/>
      <c r="V1356" s="13"/>
      <c r="W1356" s="13"/>
      <c r="X1356" s="13"/>
      <c r="Y1356" s="13"/>
      <c r="Z1356" s="13"/>
    </row>
    <row r="1357">
      <c r="A1357" s="13"/>
      <c r="B1357" s="13"/>
      <c r="C1357" s="13"/>
      <c r="D1357" s="13"/>
      <c r="E1357" s="13"/>
      <c r="F1357" s="13"/>
      <c r="G1357" s="13"/>
      <c r="H1357" s="13"/>
      <c r="I1357" s="13"/>
      <c r="J1357" s="13"/>
      <c r="K1357" s="13"/>
      <c r="L1357" s="13"/>
      <c r="M1357" s="13"/>
      <c r="N1357" s="13"/>
      <c r="O1357" s="13"/>
      <c r="P1357" s="13"/>
      <c r="Q1357" s="13"/>
      <c r="R1357" s="13"/>
      <c r="S1357" s="13"/>
      <c r="T1357" s="13"/>
      <c r="U1357" s="13"/>
      <c r="V1357" s="13"/>
      <c r="W1357" s="13"/>
      <c r="X1357" s="13"/>
      <c r="Y1357" s="13"/>
      <c r="Z1357" s="13"/>
    </row>
    <row r="1358">
      <c r="A1358" s="13"/>
      <c r="B1358" s="13"/>
      <c r="C1358" s="13"/>
      <c r="D1358" s="13"/>
      <c r="E1358" s="13"/>
      <c r="F1358" s="13"/>
      <c r="G1358" s="13"/>
      <c r="H1358" s="13"/>
      <c r="I1358" s="13"/>
      <c r="J1358" s="13"/>
      <c r="K1358" s="13"/>
      <c r="L1358" s="13"/>
      <c r="M1358" s="13"/>
      <c r="N1358" s="13"/>
      <c r="O1358" s="13"/>
      <c r="P1358" s="13"/>
      <c r="Q1358" s="13"/>
      <c r="R1358" s="13"/>
      <c r="S1358" s="13"/>
      <c r="T1358" s="13"/>
      <c r="U1358" s="13"/>
      <c r="V1358" s="13"/>
      <c r="W1358" s="13"/>
      <c r="X1358" s="13"/>
      <c r="Y1358" s="13"/>
      <c r="Z1358" s="13"/>
    </row>
    <row r="1359">
      <c r="A1359" s="13"/>
      <c r="B1359" s="13"/>
      <c r="C1359" s="13"/>
      <c r="D1359" s="13"/>
      <c r="E1359" s="13"/>
      <c r="F1359" s="13"/>
      <c r="G1359" s="13"/>
      <c r="H1359" s="13"/>
      <c r="I1359" s="13"/>
      <c r="J1359" s="13"/>
      <c r="K1359" s="13"/>
      <c r="L1359" s="13"/>
      <c r="M1359" s="13"/>
      <c r="N1359" s="13"/>
      <c r="O1359" s="13"/>
      <c r="P1359" s="13"/>
      <c r="Q1359" s="13"/>
      <c r="R1359" s="13"/>
      <c r="S1359" s="13"/>
      <c r="T1359" s="13"/>
      <c r="U1359" s="13"/>
      <c r="V1359" s="13"/>
      <c r="W1359" s="13"/>
      <c r="X1359" s="13"/>
      <c r="Y1359" s="13"/>
      <c r="Z1359" s="13"/>
    </row>
    <row r="1360">
      <c r="A1360" s="13"/>
      <c r="B1360" s="13"/>
      <c r="C1360" s="13"/>
      <c r="D1360" s="13"/>
      <c r="E1360" s="13"/>
      <c r="F1360" s="13"/>
      <c r="G1360" s="13"/>
      <c r="H1360" s="13"/>
      <c r="I1360" s="13"/>
      <c r="J1360" s="13"/>
      <c r="K1360" s="13"/>
      <c r="L1360" s="13"/>
      <c r="M1360" s="13"/>
      <c r="N1360" s="13"/>
      <c r="O1360" s="13"/>
      <c r="P1360" s="13"/>
      <c r="Q1360" s="13"/>
      <c r="R1360" s="13"/>
      <c r="S1360" s="13"/>
      <c r="T1360" s="13"/>
      <c r="U1360" s="13"/>
      <c r="V1360" s="13"/>
      <c r="W1360" s="13"/>
      <c r="X1360" s="13"/>
      <c r="Y1360" s="13"/>
      <c r="Z1360" s="13"/>
    </row>
    <row r="1361">
      <c r="A1361" s="13"/>
      <c r="B1361" s="13"/>
      <c r="C1361" s="13"/>
      <c r="D1361" s="13"/>
      <c r="E1361" s="13"/>
      <c r="F1361" s="13"/>
      <c r="G1361" s="13"/>
      <c r="H1361" s="13"/>
      <c r="I1361" s="13"/>
      <c r="J1361" s="13"/>
      <c r="K1361" s="13"/>
      <c r="L1361" s="13"/>
      <c r="M1361" s="13"/>
      <c r="N1361" s="13"/>
      <c r="O1361" s="13"/>
      <c r="P1361" s="13"/>
      <c r="Q1361" s="13"/>
      <c r="R1361" s="13"/>
      <c r="S1361" s="13"/>
      <c r="T1361" s="13"/>
      <c r="U1361" s="13"/>
      <c r="V1361" s="13"/>
      <c r="W1361" s="13"/>
      <c r="X1361" s="13"/>
      <c r="Y1361" s="13"/>
      <c r="Z1361" s="13"/>
    </row>
    <row r="1362">
      <c r="A1362" s="13"/>
      <c r="B1362" s="13"/>
      <c r="C1362" s="13"/>
      <c r="D1362" s="13"/>
      <c r="E1362" s="13"/>
      <c r="F1362" s="13"/>
      <c r="G1362" s="13"/>
      <c r="H1362" s="13"/>
      <c r="I1362" s="13"/>
      <c r="J1362" s="13"/>
      <c r="K1362" s="13"/>
      <c r="L1362" s="13"/>
      <c r="M1362" s="13"/>
      <c r="N1362" s="13"/>
      <c r="O1362" s="13"/>
      <c r="P1362" s="13"/>
      <c r="Q1362" s="13"/>
      <c r="R1362" s="13"/>
      <c r="S1362" s="13"/>
      <c r="T1362" s="13"/>
      <c r="U1362" s="13"/>
      <c r="V1362" s="13"/>
      <c r="W1362" s="13"/>
      <c r="X1362" s="13"/>
      <c r="Y1362" s="13"/>
      <c r="Z1362" s="13"/>
    </row>
    <row r="1363">
      <c r="A1363" s="13"/>
      <c r="B1363" s="13"/>
      <c r="C1363" s="13"/>
      <c r="D1363" s="13"/>
      <c r="E1363" s="13"/>
      <c r="F1363" s="13"/>
      <c r="G1363" s="13"/>
      <c r="H1363" s="13"/>
      <c r="I1363" s="13"/>
      <c r="J1363" s="13"/>
      <c r="K1363" s="13"/>
      <c r="L1363" s="13"/>
      <c r="M1363" s="13"/>
      <c r="N1363" s="13"/>
      <c r="O1363" s="13"/>
      <c r="P1363" s="13"/>
      <c r="Q1363" s="13"/>
      <c r="R1363" s="13"/>
      <c r="S1363" s="13"/>
      <c r="T1363" s="13"/>
      <c r="U1363" s="13"/>
      <c r="V1363" s="13"/>
      <c r="W1363" s="13"/>
      <c r="X1363" s="13"/>
      <c r="Y1363" s="13"/>
      <c r="Z1363" s="13"/>
    </row>
    <row r="1364">
      <c r="A1364" s="13"/>
      <c r="B1364" s="13"/>
      <c r="C1364" s="13"/>
      <c r="D1364" s="13"/>
      <c r="E1364" s="13"/>
      <c r="F1364" s="13"/>
      <c r="G1364" s="13"/>
      <c r="H1364" s="13"/>
      <c r="I1364" s="13"/>
      <c r="J1364" s="13"/>
      <c r="K1364" s="13"/>
      <c r="L1364" s="13"/>
      <c r="M1364" s="13"/>
      <c r="N1364" s="13"/>
      <c r="O1364" s="13"/>
      <c r="P1364" s="13"/>
      <c r="Q1364" s="13"/>
      <c r="R1364" s="13"/>
      <c r="S1364" s="13"/>
      <c r="T1364" s="13"/>
      <c r="U1364" s="13"/>
      <c r="V1364" s="13"/>
      <c r="W1364" s="13"/>
      <c r="X1364" s="13"/>
      <c r="Y1364" s="13"/>
      <c r="Z1364" s="13"/>
    </row>
    <row r="1365">
      <c r="A1365" s="13"/>
      <c r="B1365" s="13"/>
      <c r="C1365" s="13"/>
      <c r="D1365" s="13"/>
      <c r="E1365" s="13"/>
      <c r="F1365" s="13"/>
      <c r="G1365" s="13"/>
      <c r="H1365" s="13"/>
      <c r="I1365" s="13"/>
      <c r="J1365" s="13"/>
      <c r="K1365" s="13"/>
      <c r="L1365" s="13"/>
      <c r="M1365" s="13"/>
      <c r="N1365" s="13"/>
      <c r="O1365" s="13"/>
      <c r="P1365" s="13"/>
      <c r="Q1365" s="13"/>
      <c r="R1365" s="13"/>
      <c r="S1365" s="13"/>
      <c r="T1365" s="13"/>
      <c r="U1365" s="13"/>
      <c r="V1365" s="13"/>
      <c r="W1365" s="13"/>
      <c r="X1365" s="13"/>
      <c r="Y1365" s="13"/>
      <c r="Z1365" s="13"/>
    </row>
    <row r="1366">
      <c r="A1366" s="13"/>
      <c r="B1366" s="13"/>
      <c r="C1366" s="13"/>
      <c r="D1366" s="13"/>
      <c r="E1366" s="13"/>
      <c r="F1366" s="13"/>
      <c r="G1366" s="13"/>
      <c r="H1366" s="13"/>
      <c r="I1366" s="13"/>
      <c r="J1366" s="13"/>
      <c r="K1366" s="13"/>
      <c r="L1366" s="13"/>
      <c r="M1366" s="13"/>
      <c r="N1366" s="13"/>
      <c r="O1366" s="13"/>
      <c r="P1366" s="13"/>
      <c r="Q1366" s="13"/>
      <c r="R1366" s="13"/>
      <c r="S1366" s="13"/>
      <c r="T1366" s="13"/>
      <c r="U1366" s="13"/>
      <c r="V1366" s="13"/>
      <c r="W1366" s="13"/>
      <c r="X1366" s="13"/>
      <c r="Y1366" s="13"/>
      <c r="Z1366" s="13"/>
    </row>
    <row r="1367">
      <c r="A1367" s="13"/>
      <c r="B1367" s="13"/>
      <c r="C1367" s="13"/>
      <c r="D1367" s="13"/>
      <c r="E1367" s="13"/>
      <c r="F1367" s="13"/>
      <c r="G1367" s="13"/>
      <c r="H1367" s="13"/>
      <c r="I1367" s="13"/>
      <c r="J1367" s="13"/>
      <c r="K1367" s="13"/>
      <c r="L1367" s="13"/>
      <c r="M1367" s="13"/>
      <c r="N1367" s="13"/>
      <c r="O1367" s="13"/>
      <c r="P1367" s="13"/>
      <c r="Q1367" s="13"/>
      <c r="R1367" s="13"/>
      <c r="S1367" s="13"/>
      <c r="T1367" s="13"/>
      <c r="U1367" s="13"/>
      <c r="V1367" s="13"/>
      <c r="W1367" s="13"/>
      <c r="X1367" s="13"/>
      <c r="Y1367" s="13"/>
      <c r="Z1367" s="13"/>
    </row>
    <row r="1368">
      <c r="A1368" s="13"/>
      <c r="B1368" s="13"/>
      <c r="C1368" s="13"/>
      <c r="D1368" s="13"/>
      <c r="E1368" s="13"/>
      <c r="F1368" s="13"/>
      <c r="G1368" s="13"/>
      <c r="H1368" s="13"/>
      <c r="I1368" s="13"/>
      <c r="J1368" s="13"/>
      <c r="K1368" s="13"/>
      <c r="L1368" s="13"/>
      <c r="M1368" s="13"/>
      <c r="N1368" s="13"/>
      <c r="O1368" s="13"/>
      <c r="P1368" s="13"/>
      <c r="Q1368" s="13"/>
      <c r="R1368" s="13"/>
      <c r="S1368" s="13"/>
      <c r="T1368" s="13"/>
      <c r="U1368" s="13"/>
      <c r="V1368" s="13"/>
      <c r="W1368" s="13"/>
      <c r="X1368" s="13"/>
      <c r="Y1368" s="13"/>
      <c r="Z1368" s="13"/>
    </row>
    <row r="1369">
      <c r="A1369" s="13"/>
      <c r="B1369" s="13"/>
      <c r="C1369" s="13"/>
      <c r="D1369" s="13"/>
      <c r="E1369" s="13"/>
      <c r="F1369" s="13"/>
      <c r="G1369" s="13"/>
      <c r="H1369" s="13"/>
      <c r="I1369" s="13"/>
      <c r="J1369" s="13"/>
      <c r="K1369" s="13"/>
      <c r="L1369" s="13"/>
      <c r="M1369" s="13"/>
      <c r="N1369" s="13"/>
      <c r="O1369" s="13"/>
      <c r="P1369" s="13"/>
      <c r="Q1369" s="13"/>
      <c r="R1369" s="13"/>
      <c r="S1369" s="13"/>
      <c r="T1369" s="13"/>
      <c r="U1369" s="13"/>
      <c r="V1369" s="13"/>
      <c r="W1369" s="13"/>
      <c r="X1369" s="13"/>
      <c r="Y1369" s="13"/>
      <c r="Z1369" s="13"/>
    </row>
    <row r="1370">
      <c r="A1370" s="13"/>
      <c r="B1370" s="13"/>
      <c r="C1370" s="13"/>
      <c r="D1370" s="13"/>
      <c r="E1370" s="13"/>
      <c r="F1370" s="13"/>
      <c r="G1370" s="13"/>
      <c r="H1370" s="13"/>
      <c r="I1370" s="13"/>
      <c r="J1370" s="13"/>
      <c r="K1370" s="13"/>
      <c r="L1370" s="13"/>
      <c r="M1370" s="13"/>
      <c r="N1370" s="13"/>
      <c r="O1370" s="13"/>
      <c r="P1370" s="13"/>
      <c r="Q1370" s="13"/>
      <c r="R1370" s="13"/>
      <c r="S1370" s="13"/>
      <c r="T1370" s="13"/>
      <c r="U1370" s="13"/>
      <c r="V1370" s="13"/>
      <c r="W1370" s="13"/>
      <c r="X1370" s="13"/>
      <c r="Y1370" s="13"/>
      <c r="Z1370" s="13"/>
    </row>
    <row r="1371">
      <c r="A1371" s="13"/>
      <c r="B1371" s="13"/>
      <c r="C1371" s="13"/>
      <c r="D1371" s="13"/>
      <c r="E1371" s="13"/>
      <c r="F1371" s="13"/>
      <c r="G1371" s="13"/>
      <c r="H1371" s="13"/>
      <c r="I1371" s="13"/>
      <c r="J1371" s="13"/>
      <c r="K1371" s="13"/>
      <c r="L1371" s="13"/>
      <c r="M1371" s="13"/>
      <c r="N1371" s="13"/>
      <c r="O1371" s="13"/>
      <c r="P1371" s="13"/>
      <c r="Q1371" s="13"/>
      <c r="R1371" s="13"/>
      <c r="S1371" s="13"/>
      <c r="T1371" s="13"/>
      <c r="U1371" s="13"/>
      <c r="V1371" s="13"/>
      <c r="W1371" s="13"/>
      <c r="X1371" s="13"/>
      <c r="Y1371" s="13"/>
      <c r="Z1371" s="13"/>
    </row>
    <row r="1372">
      <c r="A1372" s="13"/>
      <c r="B1372" s="13"/>
      <c r="C1372" s="13"/>
      <c r="D1372" s="13"/>
      <c r="E1372" s="13"/>
      <c r="F1372" s="13"/>
      <c r="G1372" s="13"/>
      <c r="H1372" s="13"/>
      <c r="I1372" s="13"/>
      <c r="J1372" s="13"/>
      <c r="K1372" s="13"/>
      <c r="L1372" s="13"/>
      <c r="M1372" s="13"/>
      <c r="N1372" s="13"/>
      <c r="O1372" s="13"/>
      <c r="P1372" s="13"/>
      <c r="Q1372" s="13"/>
      <c r="R1372" s="13"/>
      <c r="S1372" s="13"/>
      <c r="T1372" s="13"/>
      <c r="U1372" s="13"/>
      <c r="V1372" s="13"/>
      <c r="W1372" s="13"/>
      <c r="X1372" s="13"/>
      <c r="Y1372" s="13"/>
      <c r="Z1372" s="13"/>
    </row>
    <row r="1373">
      <c r="A1373" s="13"/>
      <c r="B1373" s="13"/>
      <c r="C1373" s="13"/>
      <c r="D1373" s="13"/>
      <c r="E1373" s="13"/>
      <c r="F1373" s="13"/>
      <c r="G1373" s="13"/>
      <c r="H1373" s="13"/>
      <c r="I1373" s="13"/>
      <c r="J1373" s="13"/>
      <c r="K1373" s="13"/>
      <c r="L1373" s="13"/>
      <c r="M1373" s="13"/>
      <c r="N1373" s="13"/>
      <c r="O1373" s="13"/>
      <c r="P1373" s="13"/>
      <c r="Q1373" s="13"/>
      <c r="R1373" s="13"/>
      <c r="S1373" s="13"/>
      <c r="T1373" s="13"/>
      <c r="U1373" s="13"/>
      <c r="V1373" s="13"/>
      <c r="W1373" s="13"/>
      <c r="X1373" s="13"/>
      <c r="Y1373" s="13"/>
      <c r="Z1373" s="13"/>
    </row>
    <row r="1374">
      <c r="A1374" s="13"/>
      <c r="B1374" s="13"/>
      <c r="C1374" s="13"/>
      <c r="D1374" s="13"/>
      <c r="E1374" s="13"/>
      <c r="F1374" s="13"/>
      <c r="G1374" s="13"/>
      <c r="H1374" s="13"/>
      <c r="I1374" s="13"/>
      <c r="J1374" s="13"/>
      <c r="K1374" s="13"/>
      <c r="L1374" s="13"/>
      <c r="M1374" s="13"/>
      <c r="N1374" s="13"/>
      <c r="O1374" s="13"/>
      <c r="P1374" s="13"/>
      <c r="Q1374" s="13"/>
      <c r="R1374" s="13"/>
      <c r="S1374" s="13"/>
      <c r="T1374" s="13"/>
      <c r="U1374" s="13"/>
      <c r="V1374" s="13"/>
      <c r="W1374" s="13"/>
      <c r="X1374" s="13"/>
      <c r="Y1374" s="13"/>
      <c r="Z1374" s="13"/>
    </row>
    <row r="1375">
      <c r="A1375" s="13"/>
      <c r="B1375" s="13"/>
      <c r="C1375" s="13"/>
      <c r="D1375" s="13"/>
      <c r="E1375" s="13"/>
      <c r="F1375" s="13"/>
      <c r="G1375" s="13"/>
      <c r="H1375" s="13"/>
      <c r="I1375" s="13"/>
      <c r="J1375" s="13"/>
      <c r="K1375" s="13"/>
      <c r="L1375" s="13"/>
      <c r="M1375" s="13"/>
      <c r="N1375" s="13"/>
      <c r="O1375" s="13"/>
      <c r="P1375" s="13"/>
      <c r="Q1375" s="13"/>
      <c r="R1375" s="13"/>
      <c r="S1375" s="13"/>
      <c r="T1375" s="13"/>
      <c r="U1375" s="13"/>
      <c r="V1375" s="13"/>
      <c r="W1375" s="13"/>
      <c r="X1375" s="13"/>
      <c r="Y1375" s="13"/>
      <c r="Z1375" s="13"/>
    </row>
    <row r="1376">
      <c r="A1376" s="13"/>
      <c r="B1376" s="13"/>
      <c r="C1376" s="13"/>
      <c r="D1376" s="13"/>
      <c r="E1376" s="13"/>
      <c r="F1376" s="13"/>
      <c r="G1376" s="13"/>
      <c r="H1376" s="13"/>
      <c r="I1376" s="13"/>
      <c r="J1376" s="13"/>
      <c r="K1376" s="13"/>
      <c r="L1376" s="13"/>
      <c r="M1376" s="13"/>
      <c r="N1376" s="13"/>
      <c r="O1376" s="13"/>
      <c r="P1376" s="13"/>
      <c r="Q1376" s="13"/>
      <c r="R1376" s="13"/>
      <c r="S1376" s="13"/>
      <c r="T1376" s="13"/>
      <c r="U1376" s="13"/>
      <c r="V1376" s="13"/>
      <c r="W1376" s="13"/>
      <c r="X1376" s="13"/>
      <c r="Y1376" s="13"/>
      <c r="Z1376" s="13"/>
    </row>
    <row r="1377">
      <c r="A1377" s="13"/>
      <c r="B1377" s="13"/>
      <c r="C1377" s="13"/>
      <c r="D1377" s="13"/>
      <c r="E1377" s="13"/>
      <c r="F1377" s="13"/>
      <c r="G1377" s="13"/>
      <c r="H1377" s="13"/>
      <c r="I1377" s="13"/>
      <c r="J1377" s="13"/>
      <c r="K1377" s="13"/>
      <c r="L1377" s="13"/>
      <c r="M1377" s="13"/>
      <c r="N1377" s="13"/>
      <c r="O1377" s="13"/>
      <c r="P1377" s="13"/>
      <c r="Q1377" s="13"/>
      <c r="R1377" s="13"/>
      <c r="S1377" s="13"/>
      <c r="T1377" s="13"/>
      <c r="U1377" s="13"/>
      <c r="V1377" s="13"/>
      <c r="W1377" s="13"/>
      <c r="X1377" s="13"/>
      <c r="Y1377" s="13"/>
      <c r="Z1377" s="13"/>
    </row>
    <row r="1378">
      <c r="A1378" s="13"/>
      <c r="B1378" s="13"/>
      <c r="C1378" s="13"/>
      <c r="D1378" s="13"/>
      <c r="E1378" s="13"/>
      <c r="F1378" s="13"/>
      <c r="G1378" s="13"/>
      <c r="H1378" s="13"/>
      <c r="I1378" s="13"/>
      <c r="J1378" s="13"/>
      <c r="K1378" s="13"/>
      <c r="L1378" s="13"/>
      <c r="M1378" s="13"/>
      <c r="N1378" s="13"/>
      <c r="O1378" s="13"/>
      <c r="P1378" s="13"/>
      <c r="Q1378" s="13"/>
      <c r="R1378" s="13"/>
      <c r="S1378" s="13"/>
      <c r="T1378" s="13"/>
      <c r="U1378" s="13"/>
      <c r="V1378" s="13"/>
      <c r="W1378" s="13"/>
      <c r="X1378" s="13"/>
      <c r="Y1378" s="13"/>
      <c r="Z1378" s="13"/>
    </row>
    <row r="1379">
      <c r="A1379" s="13"/>
      <c r="B1379" s="13"/>
      <c r="C1379" s="13"/>
      <c r="D1379" s="13"/>
      <c r="E1379" s="13"/>
      <c r="F1379" s="13"/>
      <c r="G1379" s="13"/>
      <c r="H1379" s="13"/>
      <c r="I1379" s="13"/>
      <c r="J1379" s="13"/>
      <c r="K1379" s="13"/>
      <c r="L1379" s="13"/>
      <c r="M1379" s="13"/>
      <c r="N1379" s="13"/>
      <c r="O1379" s="13"/>
      <c r="P1379" s="13"/>
      <c r="Q1379" s="13"/>
      <c r="R1379" s="13"/>
      <c r="S1379" s="13"/>
      <c r="T1379" s="13"/>
      <c r="U1379" s="13"/>
      <c r="V1379" s="13"/>
      <c r="W1379" s="13"/>
      <c r="X1379" s="13"/>
      <c r="Y1379" s="13"/>
      <c r="Z1379" s="13"/>
    </row>
    <row r="1380">
      <c r="A1380" s="13"/>
      <c r="B1380" s="13"/>
      <c r="C1380" s="13"/>
      <c r="D1380" s="13"/>
      <c r="E1380" s="13"/>
      <c r="F1380" s="13"/>
      <c r="G1380" s="13"/>
      <c r="H1380" s="13"/>
      <c r="I1380" s="13"/>
      <c r="J1380" s="13"/>
      <c r="K1380" s="13"/>
      <c r="L1380" s="13"/>
      <c r="M1380" s="13"/>
      <c r="N1380" s="13"/>
      <c r="O1380" s="13"/>
      <c r="P1380" s="13"/>
      <c r="Q1380" s="13"/>
      <c r="R1380" s="13"/>
      <c r="S1380" s="13"/>
      <c r="T1380" s="13"/>
      <c r="U1380" s="13"/>
      <c r="V1380" s="13"/>
      <c r="W1380" s="13"/>
      <c r="X1380" s="13"/>
      <c r="Y1380" s="13"/>
      <c r="Z1380" s="13"/>
    </row>
    <row r="1381">
      <c r="A1381" s="13"/>
      <c r="B1381" s="13"/>
      <c r="C1381" s="13"/>
      <c r="D1381" s="13"/>
      <c r="E1381" s="13"/>
      <c r="F1381" s="13"/>
      <c r="G1381" s="13"/>
      <c r="H1381" s="13"/>
      <c r="I1381" s="13"/>
      <c r="J1381" s="13"/>
      <c r="K1381" s="13"/>
      <c r="L1381" s="13"/>
      <c r="M1381" s="13"/>
      <c r="N1381" s="13"/>
      <c r="O1381" s="13"/>
      <c r="P1381" s="13"/>
      <c r="Q1381" s="13"/>
      <c r="R1381" s="13"/>
      <c r="S1381" s="13"/>
      <c r="T1381" s="13"/>
      <c r="U1381" s="13"/>
      <c r="V1381" s="13"/>
      <c r="W1381" s="13"/>
      <c r="X1381" s="13"/>
      <c r="Y1381" s="13"/>
      <c r="Z1381" s="13"/>
    </row>
    <row r="1382">
      <c r="A1382" s="13"/>
      <c r="B1382" s="13"/>
      <c r="C1382" s="13"/>
      <c r="D1382" s="13"/>
      <c r="E1382" s="13"/>
      <c r="F1382" s="13"/>
      <c r="G1382" s="13"/>
      <c r="H1382" s="13"/>
      <c r="I1382" s="13"/>
      <c r="J1382" s="13"/>
      <c r="K1382" s="13"/>
      <c r="L1382" s="13"/>
      <c r="M1382" s="13"/>
      <c r="N1382" s="13"/>
      <c r="O1382" s="13"/>
      <c r="P1382" s="13"/>
      <c r="Q1382" s="13"/>
      <c r="R1382" s="13"/>
      <c r="S1382" s="13"/>
      <c r="T1382" s="13"/>
      <c r="U1382" s="13"/>
      <c r="V1382" s="13"/>
      <c r="W1382" s="13"/>
      <c r="X1382" s="13"/>
      <c r="Y1382" s="13"/>
      <c r="Z1382" s="13"/>
    </row>
    <row r="1383">
      <c r="A1383" s="13"/>
      <c r="B1383" s="13"/>
      <c r="C1383" s="13"/>
      <c r="D1383" s="13"/>
      <c r="E1383" s="13"/>
      <c r="F1383" s="13"/>
      <c r="G1383" s="13"/>
      <c r="H1383" s="13"/>
      <c r="I1383" s="13"/>
      <c r="J1383" s="13"/>
      <c r="K1383" s="13"/>
      <c r="L1383" s="13"/>
      <c r="M1383" s="13"/>
      <c r="N1383" s="13"/>
      <c r="O1383" s="13"/>
      <c r="P1383" s="13"/>
      <c r="Q1383" s="13"/>
      <c r="R1383" s="13"/>
      <c r="S1383" s="13"/>
      <c r="T1383" s="13"/>
      <c r="U1383" s="13"/>
      <c r="V1383" s="13"/>
      <c r="W1383" s="13"/>
      <c r="X1383" s="13"/>
      <c r="Y1383" s="13"/>
      <c r="Z1383" s="13"/>
    </row>
    <row r="1384">
      <c r="A1384" s="13"/>
      <c r="B1384" s="13"/>
      <c r="C1384" s="13"/>
      <c r="D1384" s="13"/>
      <c r="E1384" s="13"/>
      <c r="F1384" s="13"/>
      <c r="G1384" s="13"/>
      <c r="H1384" s="13"/>
      <c r="I1384" s="13"/>
      <c r="J1384" s="13"/>
      <c r="K1384" s="13"/>
      <c r="L1384" s="13"/>
      <c r="M1384" s="13"/>
      <c r="N1384" s="13"/>
      <c r="O1384" s="13"/>
      <c r="P1384" s="13"/>
      <c r="Q1384" s="13"/>
      <c r="R1384" s="13"/>
      <c r="S1384" s="13"/>
      <c r="T1384" s="13"/>
      <c r="U1384" s="13"/>
      <c r="V1384" s="13"/>
      <c r="W1384" s="13"/>
      <c r="X1384" s="13"/>
      <c r="Y1384" s="13"/>
      <c r="Z1384" s="13"/>
    </row>
    <row r="1385">
      <c r="A1385" s="13"/>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row>
    <row r="1386">
      <c r="A1386" s="13"/>
      <c r="B1386" s="13"/>
      <c r="C1386" s="13"/>
      <c r="D1386" s="13"/>
      <c r="E1386" s="13"/>
      <c r="F1386" s="13"/>
      <c r="G1386" s="13"/>
      <c r="H1386" s="13"/>
      <c r="I1386" s="13"/>
      <c r="J1386" s="13"/>
      <c r="K1386" s="13"/>
      <c r="L1386" s="13"/>
      <c r="M1386" s="13"/>
      <c r="N1386" s="13"/>
      <c r="O1386" s="13"/>
      <c r="P1386" s="13"/>
      <c r="Q1386" s="13"/>
      <c r="R1386" s="13"/>
      <c r="S1386" s="13"/>
      <c r="T1386" s="13"/>
      <c r="U1386" s="13"/>
      <c r="V1386" s="13"/>
      <c r="W1386" s="13"/>
      <c r="X1386" s="13"/>
      <c r="Y1386" s="13"/>
      <c r="Z1386" s="13"/>
    </row>
    <row r="1387">
      <c r="A1387" s="13"/>
      <c r="B1387" s="13"/>
      <c r="C1387" s="13"/>
      <c r="D1387" s="13"/>
      <c r="E1387" s="13"/>
      <c r="F1387" s="13"/>
      <c r="G1387" s="13"/>
      <c r="H1387" s="13"/>
      <c r="I1387" s="13"/>
      <c r="J1387" s="13"/>
      <c r="K1387" s="13"/>
      <c r="L1387" s="13"/>
      <c r="M1387" s="13"/>
      <c r="N1387" s="13"/>
      <c r="O1387" s="13"/>
      <c r="P1387" s="13"/>
      <c r="Q1387" s="13"/>
      <c r="R1387" s="13"/>
      <c r="S1387" s="13"/>
      <c r="T1387" s="13"/>
      <c r="U1387" s="13"/>
      <c r="V1387" s="13"/>
      <c r="W1387" s="13"/>
      <c r="X1387" s="13"/>
      <c r="Y1387" s="13"/>
      <c r="Z1387" s="13"/>
    </row>
    <row r="1388">
      <c r="A1388" s="13"/>
      <c r="B1388" s="13"/>
      <c r="C1388" s="13"/>
      <c r="D1388" s="13"/>
      <c r="E1388" s="13"/>
      <c r="F1388" s="13"/>
      <c r="G1388" s="13"/>
      <c r="H1388" s="13"/>
      <c r="I1388" s="13"/>
      <c r="J1388" s="13"/>
      <c r="K1388" s="13"/>
      <c r="L1388" s="13"/>
      <c r="M1388" s="13"/>
      <c r="N1388" s="13"/>
      <c r="O1388" s="13"/>
      <c r="P1388" s="13"/>
      <c r="Q1388" s="13"/>
      <c r="R1388" s="13"/>
      <c r="S1388" s="13"/>
      <c r="T1388" s="13"/>
      <c r="U1388" s="13"/>
      <c r="V1388" s="13"/>
      <c r="W1388" s="13"/>
      <c r="X1388" s="13"/>
      <c r="Y1388" s="13"/>
      <c r="Z1388" s="13"/>
    </row>
    <row r="1389">
      <c r="A1389" s="13"/>
      <c r="B1389" s="13"/>
      <c r="C1389" s="13"/>
      <c r="D1389" s="13"/>
      <c r="E1389" s="13"/>
      <c r="F1389" s="13"/>
      <c r="G1389" s="13"/>
      <c r="H1389" s="13"/>
      <c r="I1389" s="13"/>
      <c r="J1389" s="13"/>
      <c r="K1389" s="13"/>
      <c r="L1389" s="13"/>
      <c r="M1389" s="13"/>
      <c r="N1389" s="13"/>
      <c r="O1389" s="13"/>
      <c r="P1389" s="13"/>
      <c r="Q1389" s="13"/>
      <c r="R1389" s="13"/>
      <c r="S1389" s="13"/>
      <c r="T1389" s="13"/>
      <c r="U1389" s="13"/>
      <c r="V1389" s="13"/>
      <c r="W1389" s="13"/>
      <c r="X1389" s="13"/>
      <c r="Y1389" s="13"/>
      <c r="Z1389" s="13"/>
    </row>
    <row r="1390">
      <c r="A1390" s="13"/>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row>
    <row r="1391">
      <c r="A1391" s="13"/>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row>
    <row r="1392">
      <c r="A1392" s="13"/>
      <c r="B1392" s="13"/>
      <c r="C1392" s="13"/>
      <c r="D1392" s="13"/>
      <c r="E1392" s="13"/>
      <c r="F1392" s="13"/>
      <c r="G1392" s="13"/>
      <c r="H1392" s="13"/>
      <c r="I1392" s="13"/>
      <c r="J1392" s="13"/>
      <c r="K1392" s="13"/>
      <c r="L1392" s="13"/>
      <c r="M1392" s="13"/>
      <c r="N1392" s="13"/>
      <c r="O1392" s="13"/>
      <c r="P1392" s="13"/>
      <c r="Q1392" s="13"/>
      <c r="R1392" s="13"/>
      <c r="S1392" s="13"/>
      <c r="T1392" s="13"/>
      <c r="U1392" s="13"/>
      <c r="V1392" s="13"/>
      <c r="W1392" s="13"/>
      <c r="X1392" s="13"/>
      <c r="Y1392" s="13"/>
      <c r="Z1392" s="13"/>
    </row>
    <row r="1393">
      <c r="A1393" s="13"/>
      <c r="B1393" s="13"/>
      <c r="C1393" s="13"/>
      <c r="D1393" s="13"/>
      <c r="E1393" s="13"/>
      <c r="F1393" s="13"/>
      <c r="G1393" s="13"/>
      <c r="H1393" s="13"/>
      <c r="I1393" s="13"/>
      <c r="J1393" s="13"/>
      <c r="K1393" s="13"/>
      <c r="L1393" s="13"/>
      <c r="M1393" s="13"/>
      <c r="N1393" s="13"/>
      <c r="O1393" s="13"/>
      <c r="P1393" s="13"/>
      <c r="Q1393" s="13"/>
      <c r="R1393" s="13"/>
      <c r="S1393" s="13"/>
      <c r="T1393" s="13"/>
      <c r="U1393" s="13"/>
      <c r="V1393" s="13"/>
      <c r="W1393" s="13"/>
      <c r="X1393" s="13"/>
      <c r="Y1393" s="13"/>
      <c r="Z1393" s="13"/>
    </row>
    <row r="1394">
      <c r="A1394" s="13"/>
      <c r="B1394" s="13"/>
      <c r="C1394" s="13"/>
      <c r="D1394" s="13"/>
      <c r="E1394" s="13"/>
      <c r="F1394" s="13"/>
      <c r="G1394" s="13"/>
      <c r="H1394" s="13"/>
      <c r="I1394" s="13"/>
      <c r="J1394" s="13"/>
      <c r="K1394" s="13"/>
      <c r="L1394" s="13"/>
      <c r="M1394" s="13"/>
      <c r="N1394" s="13"/>
      <c r="O1394" s="13"/>
      <c r="P1394" s="13"/>
      <c r="Q1394" s="13"/>
      <c r="R1394" s="13"/>
      <c r="S1394" s="13"/>
      <c r="T1394" s="13"/>
      <c r="U1394" s="13"/>
      <c r="V1394" s="13"/>
      <c r="W1394" s="13"/>
      <c r="X1394" s="13"/>
      <c r="Y1394" s="13"/>
      <c r="Z1394" s="13"/>
    </row>
    <row r="1395">
      <c r="A1395" s="13"/>
      <c r="B1395" s="13"/>
      <c r="C1395" s="13"/>
      <c r="D1395" s="13"/>
      <c r="E1395" s="13"/>
      <c r="F1395" s="13"/>
      <c r="G1395" s="13"/>
      <c r="H1395" s="13"/>
      <c r="I1395" s="13"/>
      <c r="J1395" s="13"/>
      <c r="K1395" s="13"/>
      <c r="L1395" s="13"/>
      <c r="M1395" s="13"/>
      <c r="N1395" s="13"/>
      <c r="O1395" s="13"/>
      <c r="P1395" s="13"/>
      <c r="Q1395" s="13"/>
      <c r="R1395" s="13"/>
      <c r="S1395" s="13"/>
      <c r="T1395" s="13"/>
      <c r="U1395" s="13"/>
      <c r="V1395" s="13"/>
      <c r="W1395" s="13"/>
      <c r="X1395" s="13"/>
      <c r="Y1395" s="13"/>
      <c r="Z1395" s="13"/>
    </row>
    <row r="1396">
      <c r="A1396" s="13"/>
      <c r="B1396" s="13"/>
      <c r="C1396" s="13"/>
      <c r="D1396" s="13"/>
      <c r="E1396" s="13"/>
      <c r="F1396" s="13"/>
      <c r="G1396" s="13"/>
      <c r="H1396" s="13"/>
      <c r="I1396" s="13"/>
      <c r="J1396" s="13"/>
      <c r="K1396" s="13"/>
      <c r="L1396" s="13"/>
      <c r="M1396" s="13"/>
      <c r="N1396" s="13"/>
      <c r="O1396" s="13"/>
      <c r="P1396" s="13"/>
      <c r="Q1396" s="13"/>
      <c r="R1396" s="13"/>
      <c r="S1396" s="13"/>
      <c r="T1396" s="13"/>
      <c r="U1396" s="13"/>
      <c r="V1396" s="13"/>
      <c r="W1396" s="13"/>
      <c r="X1396" s="13"/>
      <c r="Y1396" s="13"/>
      <c r="Z1396" s="13"/>
    </row>
    <row r="1397">
      <c r="A1397" s="13"/>
      <c r="B1397" s="13"/>
      <c r="C1397" s="13"/>
      <c r="D1397" s="13"/>
      <c r="E1397" s="13"/>
      <c r="F1397" s="13"/>
      <c r="G1397" s="13"/>
      <c r="H1397" s="13"/>
      <c r="I1397" s="13"/>
      <c r="J1397" s="13"/>
      <c r="K1397" s="13"/>
      <c r="L1397" s="13"/>
      <c r="M1397" s="13"/>
      <c r="N1397" s="13"/>
      <c r="O1397" s="13"/>
      <c r="P1397" s="13"/>
      <c r="Q1397" s="13"/>
      <c r="R1397" s="13"/>
      <c r="S1397" s="13"/>
      <c r="T1397" s="13"/>
      <c r="U1397" s="13"/>
      <c r="V1397" s="13"/>
      <c r="W1397" s="13"/>
      <c r="X1397" s="13"/>
      <c r="Y1397" s="13"/>
      <c r="Z1397" s="13"/>
    </row>
    <row r="1398">
      <c r="A1398" s="13"/>
      <c r="B1398" s="13"/>
      <c r="C1398" s="13"/>
      <c r="D1398" s="13"/>
      <c r="E1398" s="13"/>
      <c r="F1398" s="13"/>
      <c r="G1398" s="13"/>
      <c r="H1398" s="13"/>
      <c r="I1398" s="13"/>
      <c r="J1398" s="13"/>
      <c r="K1398" s="13"/>
      <c r="L1398" s="13"/>
      <c r="M1398" s="13"/>
      <c r="N1398" s="13"/>
      <c r="O1398" s="13"/>
      <c r="P1398" s="13"/>
      <c r="Q1398" s="13"/>
      <c r="R1398" s="13"/>
      <c r="S1398" s="13"/>
      <c r="T1398" s="13"/>
      <c r="U1398" s="13"/>
      <c r="V1398" s="13"/>
      <c r="W1398" s="13"/>
      <c r="X1398" s="13"/>
      <c r="Y1398" s="13"/>
      <c r="Z1398" s="13"/>
    </row>
    <row r="1399">
      <c r="A1399" s="13"/>
      <c r="B1399" s="13"/>
      <c r="C1399" s="13"/>
      <c r="D1399" s="13"/>
      <c r="E1399" s="13"/>
      <c r="F1399" s="13"/>
      <c r="G1399" s="13"/>
      <c r="H1399" s="13"/>
      <c r="I1399" s="13"/>
      <c r="J1399" s="13"/>
      <c r="K1399" s="13"/>
      <c r="L1399" s="13"/>
      <c r="M1399" s="13"/>
      <c r="N1399" s="13"/>
      <c r="O1399" s="13"/>
      <c r="P1399" s="13"/>
      <c r="Q1399" s="13"/>
      <c r="R1399" s="13"/>
      <c r="S1399" s="13"/>
      <c r="T1399" s="13"/>
      <c r="U1399" s="13"/>
      <c r="V1399" s="13"/>
      <c r="W1399" s="13"/>
      <c r="X1399" s="13"/>
      <c r="Y1399" s="13"/>
      <c r="Z1399" s="13"/>
    </row>
    <row r="1400">
      <c r="A1400" s="13"/>
      <c r="B1400" s="13"/>
      <c r="C1400" s="13"/>
      <c r="D1400" s="13"/>
      <c r="E1400" s="13"/>
      <c r="F1400" s="13"/>
      <c r="G1400" s="13"/>
      <c r="H1400" s="13"/>
      <c r="I1400" s="13"/>
      <c r="J1400" s="13"/>
      <c r="K1400" s="13"/>
      <c r="L1400" s="13"/>
      <c r="M1400" s="13"/>
      <c r="N1400" s="13"/>
      <c r="O1400" s="13"/>
      <c r="P1400" s="13"/>
      <c r="Q1400" s="13"/>
      <c r="R1400" s="13"/>
      <c r="S1400" s="13"/>
      <c r="T1400" s="13"/>
      <c r="U1400" s="13"/>
      <c r="V1400" s="13"/>
      <c r="W1400" s="13"/>
      <c r="X1400" s="13"/>
      <c r="Y1400" s="13"/>
      <c r="Z1400" s="13"/>
    </row>
    <row r="1401">
      <c r="A1401" s="13"/>
      <c r="B1401" s="13"/>
      <c r="C1401" s="13"/>
      <c r="D1401" s="13"/>
      <c r="E1401" s="13"/>
      <c r="F1401" s="13"/>
      <c r="G1401" s="13"/>
      <c r="H1401" s="13"/>
      <c r="I1401" s="13"/>
      <c r="J1401" s="13"/>
      <c r="K1401" s="13"/>
      <c r="L1401" s="13"/>
      <c r="M1401" s="13"/>
      <c r="N1401" s="13"/>
      <c r="O1401" s="13"/>
      <c r="P1401" s="13"/>
      <c r="Q1401" s="13"/>
      <c r="R1401" s="13"/>
      <c r="S1401" s="13"/>
      <c r="T1401" s="13"/>
      <c r="U1401" s="13"/>
      <c r="V1401" s="13"/>
      <c r="W1401" s="13"/>
      <c r="X1401" s="13"/>
      <c r="Y1401" s="13"/>
      <c r="Z1401" s="13"/>
    </row>
    <row r="1402">
      <c r="A1402" s="13"/>
      <c r="B1402" s="13"/>
      <c r="C1402" s="13"/>
      <c r="D1402" s="13"/>
      <c r="E1402" s="13"/>
      <c r="F1402" s="13"/>
      <c r="G1402" s="13"/>
      <c r="H1402" s="13"/>
      <c r="I1402" s="13"/>
      <c r="J1402" s="13"/>
      <c r="K1402" s="13"/>
      <c r="L1402" s="13"/>
      <c r="M1402" s="13"/>
      <c r="N1402" s="13"/>
      <c r="O1402" s="13"/>
      <c r="P1402" s="13"/>
      <c r="Q1402" s="13"/>
      <c r="R1402" s="13"/>
      <c r="S1402" s="13"/>
      <c r="T1402" s="13"/>
      <c r="U1402" s="13"/>
      <c r="V1402" s="13"/>
      <c r="W1402" s="13"/>
      <c r="X1402" s="13"/>
      <c r="Y1402" s="13"/>
      <c r="Z1402" s="13"/>
    </row>
    <row r="1403">
      <c r="A1403" s="13"/>
      <c r="B1403" s="13"/>
      <c r="C1403" s="13"/>
      <c r="D1403" s="13"/>
      <c r="E1403" s="13"/>
      <c r="F1403" s="13"/>
      <c r="G1403" s="13"/>
      <c r="H1403" s="13"/>
      <c r="I1403" s="13"/>
      <c r="J1403" s="13"/>
      <c r="K1403" s="13"/>
      <c r="L1403" s="13"/>
      <c r="M1403" s="13"/>
      <c r="N1403" s="13"/>
      <c r="O1403" s="13"/>
      <c r="P1403" s="13"/>
      <c r="Q1403" s="13"/>
      <c r="R1403" s="13"/>
      <c r="S1403" s="13"/>
      <c r="T1403" s="13"/>
      <c r="U1403" s="13"/>
      <c r="V1403" s="13"/>
      <c r="W1403" s="13"/>
      <c r="X1403" s="13"/>
      <c r="Y1403" s="13"/>
      <c r="Z1403" s="13"/>
    </row>
    <row r="1404">
      <c r="A1404" s="13"/>
      <c r="B1404" s="13"/>
      <c r="C1404" s="13"/>
      <c r="D1404" s="13"/>
      <c r="E1404" s="13"/>
      <c r="F1404" s="13"/>
      <c r="G1404" s="13"/>
      <c r="H1404" s="13"/>
      <c r="I1404" s="13"/>
      <c r="J1404" s="13"/>
      <c r="K1404" s="13"/>
      <c r="L1404" s="13"/>
      <c r="M1404" s="13"/>
      <c r="N1404" s="13"/>
      <c r="O1404" s="13"/>
      <c r="P1404" s="13"/>
      <c r="Q1404" s="13"/>
      <c r="R1404" s="13"/>
      <c r="S1404" s="13"/>
      <c r="T1404" s="13"/>
      <c r="U1404" s="13"/>
      <c r="V1404" s="13"/>
      <c r="W1404" s="13"/>
      <c r="X1404" s="13"/>
      <c r="Y1404" s="13"/>
      <c r="Z1404" s="13"/>
    </row>
    <row r="1405">
      <c r="A1405" s="13"/>
      <c r="B1405" s="13"/>
      <c r="C1405" s="13"/>
      <c r="D1405" s="13"/>
      <c r="E1405" s="13"/>
      <c r="F1405" s="13"/>
      <c r="G1405" s="13"/>
      <c r="H1405" s="13"/>
      <c r="I1405" s="13"/>
      <c r="J1405" s="13"/>
      <c r="K1405" s="13"/>
      <c r="L1405" s="13"/>
      <c r="M1405" s="13"/>
      <c r="N1405" s="13"/>
      <c r="O1405" s="13"/>
      <c r="P1405" s="13"/>
      <c r="Q1405" s="13"/>
      <c r="R1405" s="13"/>
      <c r="S1405" s="13"/>
      <c r="T1405" s="13"/>
      <c r="U1405" s="13"/>
      <c r="V1405" s="13"/>
      <c r="W1405" s="13"/>
      <c r="X1405" s="13"/>
      <c r="Y1405" s="13"/>
      <c r="Z1405" s="13"/>
    </row>
    <row r="1406">
      <c r="A1406" s="13"/>
      <c r="B1406" s="13"/>
      <c r="C1406" s="13"/>
      <c r="D1406" s="13"/>
      <c r="E1406" s="13"/>
      <c r="F1406" s="13"/>
      <c r="G1406" s="13"/>
      <c r="H1406" s="13"/>
      <c r="I1406" s="13"/>
      <c r="J1406" s="13"/>
      <c r="K1406" s="13"/>
      <c r="L1406" s="13"/>
      <c r="M1406" s="13"/>
      <c r="N1406" s="13"/>
      <c r="O1406" s="13"/>
      <c r="P1406" s="13"/>
      <c r="Q1406" s="13"/>
      <c r="R1406" s="13"/>
      <c r="S1406" s="13"/>
      <c r="T1406" s="13"/>
      <c r="U1406" s="13"/>
      <c r="V1406" s="13"/>
      <c r="W1406" s="13"/>
      <c r="X1406" s="13"/>
      <c r="Y1406" s="13"/>
      <c r="Z1406" s="13"/>
    </row>
    <row r="1407">
      <c r="A1407" s="13"/>
      <c r="B1407" s="13"/>
      <c r="C1407" s="13"/>
      <c r="D1407" s="13"/>
      <c r="E1407" s="13"/>
      <c r="F1407" s="13"/>
      <c r="G1407" s="13"/>
      <c r="H1407" s="13"/>
      <c r="I1407" s="13"/>
      <c r="J1407" s="13"/>
      <c r="K1407" s="13"/>
      <c r="L1407" s="13"/>
      <c r="M1407" s="13"/>
      <c r="N1407" s="13"/>
      <c r="O1407" s="13"/>
      <c r="P1407" s="13"/>
      <c r="Q1407" s="13"/>
      <c r="R1407" s="13"/>
      <c r="S1407" s="13"/>
      <c r="T1407" s="13"/>
      <c r="U1407" s="13"/>
      <c r="V1407" s="13"/>
      <c r="W1407" s="13"/>
      <c r="X1407" s="13"/>
      <c r="Y1407" s="13"/>
      <c r="Z1407" s="13"/>
    </row>
    <row r="1408">
      <c r="A1408" s="13"/>
      <c r="B1408" s="13"/>
      <c r="C1408" s="13"/>
      <c r="D1408" s="13"/>
      <c r="E1408" s="13"/>
      <c r="F1408" s="13"/>
      <c r="G1408" s="13"/>
      <c r="H1408" s="13"/>
      <c r="I1408" s="13"/>
      <c r="J1408" s="13"/>
      <c r="K1408" s="13"/>
      <c r="L1408" s="13"/>
      <c r="M1408" s="13"/>
      <c r="N1408" s="13"/>
      <c r="O1408" s="13"/>
      <c r="P1408" s="13"/>
      <c r="Q1408" s="13"/>
      <c r="R1408" s="13"/>
      <c r="S1408" s="13"/>
      <c r="T1408" s="13"/>
      <c r="U1408" s="13"/>
      <c r="V1408" s="13"/>
      <c r="W1408" s="13"/>
      <c r="X1408" s="13"/>
      <c r="Y1408" s="13"/>
      <c r="Z1408" s="13"/>
    </row>
    <row r="1409">
      <c r="A1409" s="13"/>
      <c r="B1409" s="13"/>
      <c r="C1409" s="13"/>
      <c r="D1409" s="13"/>
      <c r="E1409" s="13"/>
      <c r="F1409" s="13"/>
      <c r="G1409" s="13"/>
      <c r="H1409" s="13"/>
      <c r="I1409" s="13"/>
      <c r="J1409" s="13"/>
      <c r="K1409" s="13"/>
      <c r="L1409" s="13"/>
      <c r="M1409" s="13"/>
      <c r="N1409" s="13"/>
      <c r="O1409" s="13"/>
      <c r="P1409" s="13"/>
      <c r="Q1409" s="13"/>
      <c r="R1409" s="13"/>
      <c r="S1409" s="13"/>
      <c r="T1409" s="13"/>
      <c r="U1409" s="13"/>
      <c r="V1409" s="13"/>
      <c r="W1409" s="13"/>
      <c r="X1409" s="13"/>
      <c r="Y1409" s="13"/>
      <c r="Z1409" s="13"/>
    </row>
    <row r="1410">
      <c r="A1410" s="13"/>
      <c r="B1410" s="13"/>
      <c r="C1410" s="13"/>
      <c r="D1410" s="13"/>
      <c r="E1410" s="13"/>
      <c r="F1410" s="13"/>
      <c r="G1410" s="13"/>
      <c r="H1410" s="13"/>
      <c r="I1410" s="13"/>
      <c r="J1410" s="13"/>
      <c r="K1410" s="13"/>
      <c r="L1410" s="13"/>
      <c r="M1410" s="13"/>
      <c r="N1410" s="13"/>
      <c r="O1410" s="13"/>
      <c r="P1410" s="13"/>
      <c r="Q1410" s="13"/>
      <c r="R1410" s="13"/>
      <c r="S1410" s="13"/>
      <c r="T1410" s="13"/>
      <c r="U1410" s="13"/>
      <c r="V1410" s="13"/>
      <c r="W1410" s="13"/>
      <c r="X1410" s="13"/>
      <c r="Y1410" s="13"/>
      <c r="Z1410" s="13"/>
    </row>
    <row r="1411">
      <c r="A1411" s="13"/>
      <c r="B1411" s="13"/>
      <c r="C1411" s="13"/>
      <c r="D1411" s="13"/>
      <c r="E1411" s="13"/>
      <c r="F1411" s="13"/>
      <c r="G1411" s="13"/>
      <c r="H1411" s="13"/>
      <c r="I1411" s="13"/>
      <c r="J1411" s="13"/>
      <c r="K1411" s="13"/>
      <c r="L1411" s="13"/>
      <c r="M1411" s="13"/>
      <c r="N1411" s="13"/>
      <c r="O1411" s="13"/>
      <c r="P1411" s="13"/>
      <c r="Q1411" s="13"/>
      <c r="R1411" s="13"/>
      <c r="S1411" s="13"/>
      <c r="T1411" s="13"/>
      <c r="U1411" s="13"/>
      <c r="V1411" s="13"/>
      <c r="W1411" s="13"/>
      <c r="X1411" s="13"/>
      <c r="Y1411" s="13"/>
      <c r="Z1411" s="13"/>
    </row>
    <row r="1412">
      <c r="A1412" s="13"/>
      <c r="B1412" s="13"/>
      <c r="C1412" s="13"/>
      <c r="D1412" s="13"/>
      <c r="E1412" s="13"/>
      <c r="F1412" s="13"/>
      <c r="G1412" s="13"/>
      <c r="H1412" s="13"/>
      <c r="I1412" s="13"/>
      <c r="J1412" s="13"/>
      <c r="K1412" s="13"/>
      <c r="L1412" s="13"/>
      <c r="M1412" s="13"/>
      <c r="N1412" s="13"/>
      <c r="O1412" s="13"/>
      <c r="P1412" s="13"/>
      <c r="Q1412" s="13"/>
      <c r="R1412" s="13"/>
      <c r="S1412" s="13"/>
      <c r="T1412" s="13"/>
      <c r="U1412" s="13"/>
      <c r="V1412" s="13"/>
      <c r="W1412" s="13"/>
      <c r="X1412" s="13"/>
      <c r="Y1412" s="13"/>
      <c r="Z1412" s="13"/>
    </row>
    <row r="1413">
      <c r="A1413" s="13"/>
      <c r="B1413" s="13"/>
      <c r="C1413" s="13"/>
      <c r="D1413" s="13"/>
      <c r="E1413" s="13"/>
      <c r="F1413" s="13"/>
      <c r="G1413" s="13"/>
      <c r="H1413" s="13"/>
      <c r="I1413" s="13"/>
      <c r="J1413" s="13"/>
      <c r="K1413" s="13"/>
      <c r="L1413" s="13"/>
      <c r="M1413" s="13"/>
      <c r="N1413" s="13"/>
      <c r="O1413" s="13"/>
      <c r="P1413" s="13"/>
      <c r="Q1413" s="13"/>
      <c r="R1413" s="13"/>
      <c r="S1413" s="13"/>
      <c r="T1413" s="13"/>
      <c r="U1413" s="13"/>
      <c r="V1413" s="13"/>
      <c r="W1413" s="13"/>
      <c r="X1413" s="13"/>
      <c r="Y1413" s="13"/>
      <c r="Z1413" s="13"/>
    </row>
    <row r="1414">
      <c r="A1414" s="13"/>
      <c r="B1414" s="13"/>
      <c r="C1414" s="13"/>
      <c r="D1414" s="13"/>
      <c r="E1414" s="13"/>
      <c r="F1414" s="13"/>
      <c r="G1414" s="13"/>
      <c r="H1414" s="13"/>
      <c r="I1414" s="13"/>
      <c r="J1414" s="13"/>
      <c r="K1414" s="13"/>
      <c r="L1414" s="13"/>
      <c r="M1414" s="13"/>
      <c r="N1414" s="13"/>
      <c r="O1414" s="13"/>
      <c r="P1414" s="13"/>
      <c r="Q1414" s="13"/>
      <c r="R1414" s="13"/>
      <c r="S1414" s="13"/>
      <c r="T1414" s="13"/>
      <c r="U1414" s="13"/>
      <c r="V1414" s="13"/>
      <c r="W1414" s="13"/>
      <c r="X1414" s="13"/>
      <c r="Y1414" s="13"/>
      <c r="Z1414" s="13"/>
    </row>
    <row r="1415">
      <c r="A1415" s="13"/>
      <c r="B1415" s="13"/>
      <c r="C1415" s="13"/>
      <c r="D1415" s="13"/>
      <c r="E1415" s="13"/>
      <c r="F1415" s="13"/>
      <c r="G1415" s="13"/>
      <c r="H1415" s="13"/>
      <c r="I1415" s="13"/>
      <c r="J1415" s="13"/>
      <c r="K1415" s="13"/>
      <c r="L1415" s="13"/>
      <c r="M1415" s="13"/>
      <c r="N1415" s="13"/>
      <c r="O1415" s="13"/>
      <c r="P1415" s="13"/>
      <c r="Q1415" s="13"/>
      <c r="R1415" s="13"/>
      <c r="S1415" s="13"/>
      <c r="T1415" s="13"/>
      <c r="U1415" s="13"/>
      <c r="V1415" s="13"/>
      <c r="W1415" s="13"/>
      <c r="X1415" s="13"/>
      <c r="Y1415" s="13"/>
      <c r="Z1415" s="13"/>
    </row>
    <row r="1416">
      <c r="A1416" s="13"/>
      <c r="B1416" s="13"/>
      <c r="C1416" s="13"/>
      <c r="D1416" s="13"/>
      <c r="E1416" s="13"/>
      <c r="F1416" s="13"/>
      <c r="G1416" s="13"/>
      <c r="H1416" s="13"/>
      <c r="I1416" s="13"/>
      <c r="J1416" s="13"/>
      <c r="K1416" s="13"/>
      <c r="L1416" s="13"/>
      <c r="M1416" s="13"/>
      <c r="N1416" s="13"/>
      <c r="O1416" s="13"/>
      <c r="P1416" s="13"/>
      <c r="Q1416" s="13"/>
      <c r="R1416" s="13"/>
      <c r="S1416" s="13"/>
      <c r="T1416" s="13"/>
      <c r="U1416" s="13"/>
      <c r="V1416" s="13"/>
      <c r="W1416" s="13"/>
      <c r="X1416" s="13"/>
      <c r="Y1416" s="13"/>
      <c r="Z1416" s="13"/>
    </row>
    <row r="1417">
      <c r="A1417" s="13"/>
      <c r="B1417" s="13"/>
      <c r="C1417" s="13"/>
      <c r="D1417" s="13"/>
      <c r="E1417" s="13"/>
      <c r="F1417" s="13"/>
      <c r="G1417" s="13"/>
      <c r="H1417" s="13"/>
      <c r="I1417" s="13"/>
      <c r="J1417" s="13"/>
      <c r="K1417" s="13"/>
      <c r="L1417" s="13"/>
      <c r="M1417" s="13"/>
      <c r="N1417" s="13"/>
      <c r="O1417" s="13"/>
      <c r="P1417" s="13"/>
      <c r="Q1417" s="13"/>
      <c r="R1417" s="13"/>
      <c r="S1417" s="13"/>
      <c r="T1417" s="13"/>
      <c r="U1417" s="13"/>
      <c r="V1417" s="13"/>
      <c r="W1417" s="13"/>
      <c r="X1417" s="13"/>
      <c r="Y1417" s="13"/>
      <c r="Z1417" s="13"/>
    </row>
    <row r="1418">
      <c r="A1418" s="13"/>
      <c r="B1418" s="13"/>
      <c r="C1418" s="13"/>
      <c r="D1418" s="13"/>
      <c r="E1418" s="13"/>
      <c r="F1418" s="13"/>
      <c r="G1418" s="13"/>
      <c r="H1418" s="13"/>
      <c r="I1418" s="13"/>
      <c r="J1418" s="13"/>
      <c r="K1418" s="13"/>
      <c r="L1418" s="13"/>
      <c r="M1418" s="13"/>
      <c r="N1418" s="13"/>
      <c r="O1418" s="13"/>
      <c r="P1418" s="13"/>
      <c r="Q1418" s="13"/>
      <c r="R1418" s="13"/>
      <c r="S1418" s="13"/>
      <c r="T1418" s="13"/>
      <c r="U1418" s="13"/>
      <c r="V1418" s="13"/>
      <c r="W1418" s="13"/>
      <c r="X1418" s="13"/>
      <c r="Y1418" s="13"/>
      <c r="Z1418" s="13"/>
    </row>
    <row r="1419">
      <c r="A1419" s="13"/>
      <c r="B1419" s="13"/>
      <c r="C1419" s="13"/>
      <c r="D1419" s="13"/>
      <c r="E1419" s="13"/>
      <c r="F1419" s="13"/>
      <c r="G1419" s="13"/>
      <c r="H1419" s="13"/>
      <c r="I1419" s="13"/>
      <c r="J1419" s="13"/>
      <c r="K1419" s="13"/>
      <c r="L1419" s="13"/>
      <c r="M1419" s="13"/>
      <c r="N1419" s="13"/>
      <c r="O1419" s="13"/>
      <c r="P1419" s="13"/>
      <c r="Q1419" s="13"/>
      <c r="R1419" s="13"/>
      <c r="S1419" s="13"/>
      <c r="T1419" s="13"/>
      <c r="U1419" s="13"/>
      <c r="V1419" s="13"/>
      <c r="W1419" s="13"/>
      <c r="X1419" s="13"/>
      <c r="Y1419" s="13"/>
      <c r="Z1419" s="13"/>
    </row>
    <row r="1420">
      <c r="A1420" s="13"/>
      <c r="B1420" s="13"/>
      <c r="C1420" s="13"/>
      <c r="D1420" s="13"/>
      <c r="E1420" s="13"/>
      <c r="F1420" s="13"/>
      <c r="G1420" s="13"/>
      <c r="H1420" s="13"/>
      <c r="I1420" s="13"/>
      <c r="J1420" s="13"/>
      <c r="K1420" s="13"/>
      <c r="L1420" s="13"/>
      <c r="M1420" s="13"/>
      <c r="N1420" s="13"/>
      <c r="O1420" s="13"/>
      <c r="P1420" s="13"/>
      <c r="Q1420" s="13"/>
      <c r="R1420" s="13"/>
      <c r="S1420" s="13"/>
      <c r="T1420" s="13"/>
      <c r="U1420" s="13"/>
      <c r="V1420" s="13"/>
      <c r="W1420" s="13"/>
      <c r="X1420" s="13"/>
      <c r="Y1420" s="13"/>
      <c r="Z1420" s="13"/>
    </row>
    <row r="1421">
      <c r="A1421" s="13"/>
      <c r="B1421" s="13"/>
      <c r="C1421" s="13"/>
      <c r="D1421" s="13"/>
      <c r="E1421" s="13"/>
      <c r="F1421" s="13"/>
      <c r="G1421" s="13"/>
      <c r="H1421" s="13"/>
      <c r="I1421" s="13"/>
      <c r="J1421" s="13"/>
      <c r="K1421" s="13"/>
      <c r="L1421" s="13"/>
      <c r="M1421" s="13"/>
      <c r="N1421" s="13"/>
      <c r="O1421" s="13"/>
      <c r="P1421" s="13"/>
      <c r="Q1421" s="13"/>
      <c r="R1421" s="13"/>
      <c r="S1421" s="13"/>
      <c r="T1421" s="13"/>
      <c r="U1421" s="13"/>
      <c r="V1421" s="13"/>
      <c r="W1421" s="13"/>
      <c r="X1421" s="13"/>
      <c r="Y1421" s="13"/>
      <c r="Z1421" s="13"/>
    </row>
    <row r="1422">
      <c r="A1422" s="13"/>
      <c r="B1422" s="13"/>
      <c r="C1422" s="13"/>
      <c r="D1422" s="13"/>
      <c r="E1422" s="13"/>
      <c r="F1422" s="13"/>
      <c r="G1422" s="13"/>
      <c r="H1422" s="13"/>
      <c r="I1422" s="13"/>
      <c r="J1422" s="13"/>
      <c r="K1422" s="13"/>
      <c r="L1422" s="13"/>
      <c r="M1422" s="13"/>
      <c r="N1422" s="13"/>
      <c r="O1422" s="13"/>
      <c r="P1422" s="13"/>
      <c r="Q1422" s="13"/>
      <c r="R1422" s="13"/>
      <c r="S1422" s="13"/>
      <c r="T1422" s="13"/>
      <c r="U1422" s="13"/>
      <c r="V1422" s="13"/>
      <c r="W1422" s="13"/>
      <c r="X1422" s="13"/>
      <c r="Y1422" s="13"/>
      <c r="Z1422" s="13"/>
    </row>
    <row r="1423">
      <c r="A1423" s="13"/>
      <c r="B1423" s="13"/>
      <c r="C1423" s="13"/>
      <c r="D1423" s="13"/>
      <c r="E1423" s="13"/>
      <c r="F1423" s="13"/>
      <c r="G1423" s="13"/>
      <c r="H1423" s="13"/>
      <c r="I1423" s="13"/>
      <c r="J1423" s="13"/>
      <c r="K1423" s="13"/>
      <c r="L1423" s="13"/>
      <c r="M1423" s="13"/>
      <c r="N1423" s="13"/>
      <c r="O1423" s="13"/>
      <c r="P1423" s="13"/>
      <c r="Q1423" s="13"/>
      <c r="R1423" s="13"/>
      <c r="S1423" s="13"/>
      <c r="T1423" s="13"/>
      <c r="U1423" s="13"/>
      <c r="V1423" s="13"/>
      <c r="W1423" s="13"/>
      <c r="X1423" s="13"/>
      <c r="Y1423" s="13"/>
      <c r="Z1423" s="13"/>
    </row>
    <row r="1424">
      <c r="A1424" s="13"/>
      <c r="B1424" s="13"/>
      <c r="C1424" s="13"/>
      <c r="D1424" s="13"/>
      <c r="E1424" s="13"/>
      <c r="F1424" s="13"/>
      <c r="G1424" s="13"/>
      <c r="H1424" s="13"/>
      <c r="I1424" s="13"/>
      <c r="J1424" s="13"/>
      <c r="K1424" s="13"/>
      <c r="L1424" s="13"/>
      <c r="M1424" s="13"/>
      <c r="N1424" s="13"/>
      <c r="O1424" s="13"/>
      <c r="P1424" s="13"/>
      <c r="Q1424" s="13"/>
      <c r="R1424" s="13"/>
      <c r="S1424" s="13"/>
      <c r="T1424" s="13"/>
      <c r="U1424" s="13"/>
      <c r="V1424" s="13"/>
      <c r="W1424" s="13"/>
      <c r="X1424" s="13"/>
      <c r="Y1424" s="13"/>
      <c r="Z1424" s="13"/>
    </row>
    <row r="1425">
      <c r="A1425" s="13"/>
      <c r="B1425" s="13"/>
      <c r="C1425" s="13"/>
      <c r="D1425" s="13"/>
      <c r="E1425" s="13"/>
      <c r="F1425" s="13"/>
      <c r="G1425" s="13"/>
      <c r="H1425" s="13"/>
      <c r="I1425" s="13"/>
      <c r="J1425" s="13"/>
      <c r="K1425" s="13"/>
      <c r="L1425" s="13"/>
      <c r="M1425" s="13"/>
      <c r="N1425" s="13"/>
      <c r="O1425" s="13"/>
      <c r="P1425" s="13"/>
      <c r="Q1425" s="13"/>
      <c r="R1425" s="13"/>
      <c r="S1425" s="13"/>
      <c r="T1425" s="13"/>
      <c r="U1425" s="13"/>
      <c r="V1425" s="13"/>
      <c r="W1425" s="13"/>
      <c r="X1425" s="13"/>
      <c r="Y1425" s="13"/>
      <c r="Z1425" s="13"/>
    </row>
    <row r="1426">
      <c r="A1426" s="13"/>
      <c r="B1426" s="13"/>
      <c r="C1426" s="13"/>
      <c r="D1426" s="13"/>
      <c r="E1426" s="13"/>
      <c r="F1426" s="13"/>
      <c r="G1426" s="13"/>
      <c r="H1426" s="13"/>
      <c r="I1426" s="13"/>
      <c r="J1426" s="13"/>
      <c r="K1426" s="13"/>
      <c r="L1426" s="13"/>
      <c r="M1426" s="13"/>
      <c r="N1426" s="13"/>
      <c r="O1426" s="13"/>
      <c r="P1426" s="13"/>
      <c r="Q1426" s="13"/>
      <c r="R1426" s="13"/>
      <c r="S1426" s="13"/>
      <c r="T1426" s="13"/>
      <c r="U1426" s="13"/>
      <c r="V1426" s="13"/>
      <c r="W1426" s="13"/>
      <c r="X1426" s="13"/>
      <c r="Y1426" s="13"/>
      <c r="Z1426" s="13"/>
    </row>
    <row r="1427">
      <c r="A1427" s="13"/>
      <c r="B1427" s="13"/>
      <c r="C1427" s="13"/>
      <c r="D1427" s="13"/>
      <c r="E1427" s="13"/>
      <c r="F1427" s="13"/>
      <c r="G1427" s="13"/>
      <c r="H1427" s="13"/>
      <c r="I1427" s="13"/>
      <c r="J1427" s="13"/>
      <c r="K1427" s="13"/>
      <c r="L1427" s="13"/>
      <c r="M1427" s="13"/>
      <c r="N1427" s="13"/>
      <c r="O1427" s="13"/>
      <c r="P1427" s="13"/>
      <c r="Q1427" s="13"/>
      <c r="R1427" s="13"/>
      <c r="S1427" s="13"/>
      <c r="T1427" s="13"/>
      <c r="U1427" s="13"/>
      <c r="V1427" s="13"/>
      <c r="W1427" s="13"/>
      <c r="X1427" s="13"/>
      <c r="Y1427" s="13"/>
      <c r="Z1427" s="13"/>
    </row>
    <row r="1428">
      <c r="A1428" s="13"/>
      <c r="B1428" s="13"/>
      <c r="C1428" s="13"/>
      <c r="D1428" s="13"/>
      <c r="E1428" s="13"/>
      <c r="F1428" s="13"/>
      <c r="G1428" s="13"/>
      <c r="H1428" s="13"/>
      <c r="I1428" s="13"/>
      <c r="J1428" s="13"/>
      <c r="K1428" s="13"/>
      <c r="L1428" s="13"/>
      <c r="M1428" s="13"/>
      <c r="N1428" s="13"/>
      <c r="O1428" s="13"/>
      <c r="P1428" s="13"/>
      <c r="Q1428" s="13"/>
      <c r="R1428" s="13"/>
      <c r="S1428" s="13"/>
      <c r="T1428" s="13"/>
      <c r="U1428" s="13"/>
      <c r="V1428" s="13"/>
      <c r="W1428" s="13"/>
      <c r="X1428" s="13"/>
      <c r="Y1428" s="13"/>
      <c r="Z1428" s="13"/>
    </row>
    <row r="1429">
      <c r="A1429" s="13"/>
      <c r="B1429" s="13"/>
      <c r="C1429" s="13"/>
      <c r="D1429" s="13"/>
      <c r="E1429" s="13"/>
      <c r="F1429" s="13"/>
      <c r="G1429" s="13"/>
      <c r="H1429" s="13"/>
      <c r="I1429" s="13"/>
      <c r="J1429" s="13"/>
      <c r="K1429" s="13"/>
      <c r="L1429" s="13"/>
      <c r="M1429" s="13"/>
      <c r="N1429" s="13"/>
      <c r="O1429" s="13"/>
      <c r="P1429" s="13"/>
      <c r="Q1429" s="13"/>
      <c r="R1429" s="13"/>
      <c r="S1429" s="13"/>
      <c r="T1429" s="13"/>
      <c r="U1429" s="13"/>
      <c r="V1429" s="13"/>
      <c r="W1429" s="13"/>
      <c r="X1429" s="13"/>
      <c r="Y1429" s="13"/>
      <c r="Z1429" s="13"/>
    </row>
    <row r="1430">
      <c r="A1430" s="13"/>
      <c r="B1430" s="13"/>
      <c r="C1430" s="13"/>
      <c r="D1430" s="13"/>
      <c r="E1430" s="13"/>
      <c r="F1430" s="13"/>
      <c r="G1430" s="13"/>
      <c r="H1430" s="13"/>
      <c r="I1430" s="13"/>
      <c r="J1430" s="13"/>
      <c r="K1430" s="13"/>
      <c r="L1430" s="13"/>
      <c r="M1430" s="13"/>
      <c r="N1430" s="13"/>
      <c r="O1430" s="13"/>
      <c r="P1430" s="13"/>
      <c r="Q1430" s="13"/>
      <c r="R1430" s="13"/>
      <c r="S1430" s="13"/>
      <c r="T1430" s="13"/>
      <c r="U1430" s="13"/>
      <c r="V1430" s="13"/>
      <c r="W1430" s="13"/>
      <c r="X1430" s="13"/>
      <c r="Y1430" s="13"/>
      <c r="Z1430" s="13"/>
    </row>
    <row r="1431">
      <c r="A1431" s="13"/>
      <c r="B1431" s="13"/>
      <c r="C1431" s="13"/>
      <c r="D1431" s="13"/>
      <c r="E1431" s="13"/>
      <c r="F1431" s="13"/>
      <c r="G1431" s="13"/>
      <c r="H1431" s="13"/>
      <c r="I1431" s="13"/>
      <c r="J1431" s="13"/>
      <c r="K1431" s="13"/>
      <c r="L1431" s="13"/>
      <c r="M1431" s="13"/>
      <c r="N1431" s="13"/>
      <c r="O1431" s="13"/>
      <c r="P1431" s="13"/>
      <c r="Q1431" s="13"/>
      <c r="R1431" s="13"/>
      <c r="S1431" s="13"/>
      <c r="T1431" s="13"/>
      <c r="U1431" s="13"/>
      <c r="V1431" s="13"/>
      <c r="W1431" s="13"/>
      <c r="X1431" s="13"/>
      <c r="Y1431" s="13"/>
      <c r="Z1431" s="13"/>
    </row>
    <row r="1432">
      <c r="A1432" s="13"/>
      <c r="B1432" s="13"/>
      <c r="C1432" s="13"/>
      <c r="D1432" s="13"/>
      <c r="E1432" s="13"/>
      <c r="F1432" s="13"/>
      <c r="G1432" s="13"/>
      <c r="H1432" s="13"/>
      <c r="I1432" s="13"/>
      <c r="J1432" s="13"/>
      <c r="K1432" s="13"/>
      <c r="L1432" s="13"/>
      <c r="M1432" s="13"/>
      <c r="N1432" s="13"/>
      <c r="O1432" s="13"/>
      <c r="P1432" s="13"/>
      <c r="Q1432" s="13"/>
      <c r="R1432" s="13"/>
      <c r="S1432" s="13"/>
      <c r="T1432" s="13"/>
      <c r="U1432" s="13"/>
      <c r="V1432" s="13"/>
      <c r="W1432" s="13"/>
      <c r="X1432" s="13"/>
      <c r="Y1432" s="13"/>
      <c r="Z1432" s="13"/>
    </row>
    <row r="1433">
      <c r="A1433" s="13"/>
      <c r="B1433" s="13"/>
      <c r="C1433" s="13"/>
      <c r="D1433" s="13"/>
      <c r="E1433" s="13"/>
      <c r="F1433" s="13"/>
      <c r="G1433" s="13"/>
      <c r="H1433" s="13"/>
      <c r="I1433" s="13"/>
      <c r="J1433" s="13"/>
      <c r="K1433" s="13"/>
      <c r="L1433" s="13"/>
      <c r="M1433" s="13"/>
      <c r="N1433" s="13"/>
      <c r="O1433" s="13"/>
      <c r="P1433" s="13"/>
      <c r="Q1433" s="13"/>
      <c r="R1433" s="13"/>
      <c r="S1433" s="13"/>
      <c r="T1433" s="13"/>
      <c r="U1433" s="13"/>
      <c r="V1433" s="13"/>
      <c r="W1433" s="13"/>
      <c r="X1433" s="13"/>
      <c r="Y1433" s="13"/>
      <c r="Z1433" s="13"/>
    </row>
    <row r="1434">
      <c r="A1434" s="13"/>
      <c r="B1434" s="13"/>
      <c r="C1434" s="13"/>
      <c r="D1434" s="13"/>
      <c r="E1434" s="13"/>
      <c r="F1434" s="13"/>
      <c r="G1434" s="13"/>
      <c r="H1434" s="13"/>
      <c r="I1434" s="13"/>
      <c r="J1434" s="13"/>
      <c r="K1434" s="13"/>
      <c r="L1434" s="13"/>
      <c r="M1434" s="13"/>
      <c r="N1434" s="13"/>
      <c r="O1434" s="13"/>
      <c r="P1434" s="13"/>
      <c r="Q1434" s="13"/>
      <c r="R1434" s="13"/>
      <c r="S1434" s="13"/>
      <c r="T1434" s="13"/>
      <c r="U1434" s="13"/>
      <c r="V1434" s="13"/>
      <c r="W1434" s="13"/>
      <c r="X1434" s="13"/>
      <c r="Y1434" s="13"/>
      <c r="Z1434" s="13"/>
    </row>
    <row r="1435">
      <c r="A1435" s="13"/>
      <c r="B1435" s="13"/>
      <c r="C1435" s="13"/>
      <c r="D1435" s="13"/>
      <c r="E1435" s="13"/>
      <c r="F1435" s="13"/>
      <c r="G1435" s="13"/>
      <c r="H1435" s="13"/>
      <c r="I1435" s="13"/>
      <c r="J1435" s="13"/>
      <c r="K1435" s="13"/>
      <c r="L1435" s="13"/>
      <c r="M1435" s="13"/>
      <c r="N1435" s="13"/>
      <c r="O1435" s="13"/>
      <c r="P1435" s="13"/>
      <c r="Q1435" s="13"/>
      <c r="R1435" s="13"/>
      <c r="S1435" s="13"/>
      <c r="T1435" s="13"/>
      <c r="U1435" s="13"/>
      <c r="V1435" s="13"/>
      <c r="W1435" s="13"/>
      <c r="X1435" s="13"/>
      <c r="Y1435" s="13"/>
      <c r="Z1435" s="13"/>
    </row>
    <row r="1436">
      <c r="A1436" s="13"/>
      <c r="B1436" s="13"/>
      <c r="C1436" s="13"/>
      <c r="D1436" s="13"/>
      <c r="E1436" s="13"/>
      <c r="F1436" s="13"/>
      <c r="G1436" s="13"/>
      <c r="H1436" s="13"/>
      <c r="I1436" s="13"/>
      <c r="J1436" s="13"/>
      <c r="K1436" s="13"/>
      <c r="L1436" s="13"/>
      <c r="M1436" s="13"/>
      <c r="N1436" s="13"/>
      <c r="O1436" s="13"/>
      <c r="P1436" s="13"/>
      <c r="Q1436" s="13"/>
      <c r="R1436" s="13"/>
      <c r="S1436" s="13"/>
      <c r="T1436" s="13"/>
      <c r="U1436" s="13"/>
      <c r="V1436" s="13"/>
      <c r="W1436" s="13"/>
      <c r="X1436" s="13"/>
      <c r="Y1436" s="13"/>
      <c r="Z1436" s="13"/>
    </row>
    <row r="1437">
      <c r="A1437" s="13"/>
      <c r="B1437" s="13"/>
      <c r="C1437" s="13"/>
      <c r="D1437" s="13"/>
      <c r="E1437" s="13"/>
      <c r="F1437" s="13"/>
      <c r="G1437" s="13"/>
      <c r="H1437" s="13"/>
      <c r="I1437" s="13"/>
      <c r="J1437" s="13"/>
      <c r="K1437" s="13"/>
      <c r="L1437" s="13"/>
      <c r="M1437" s="13"/>
      <c r="N1437" s="13"/>
      <c r="O1437" s="13"/>
      <c r="P1437" s="13"/>
      <c r="Q1437" s="13"/>
      <c r="R1437" s="13"/>
      <c r="S1437" s="13"/>
      <c r="T1437" s="13"/>
      <c r="U1437" s="13"/>
      <c r="V1437" s="13"/>
      <c r="W1437" s="13"/>
      <c r="X1437" s="13"/>
      <c r="Y1437" s="13"/>
      <c r="Z1437" s="13"/>
    </row>
    <row r="1438">
      <c r="A1438" s="13"/>
      <c r="B1438" s="13"/>
      <c r="C1438" s="13"/>
      <c r="D1438" s="13"/>
      <c r="E1438" s="13"/>
      <c r="F1438" s="13"/>
      <c r="G1438" s="13"/>
      <c r="H1438" s="13"/>
      <c r="I1438" s="13"/>
      <c r="J1438" s="13"/>
      <c r="K1438" s="13"/>
      <c r="L1438" s="13"/>
      <c r="M1438" s="13"/>
      <c r="N1438" s="13"/>
      <c r="O1438" s="13"/>
      <c r="P1438" s="13"/>
      <c r="Q1438" s="13"/>
      <c r="R1438" s="13"/>
      <c r="S1438" s="13"/>
      <c r="T1438" s="13"/>
      <c r="U1438" s="13"/>
      <c r="V1438" s="13"/>
      <c r="W1438" s="13"/>
      <c r="X1438" s="13"/>
      <c r="Y1438" s="13"/>
      <c r="Z1438" s="13"/>
    </row>
    <row r="1439">
      <c r="A1439" s="13"/>
      <c r="B1439" s="13"/>
      <c r="C1439" s="13"/>
      <c r="D1439" s="13"/>
      <c r="E1439" s="13"/>
      <c r="F1439" s="13"/>
      <c r="G1439" s="13"/>
      <c r="H1439" s="13"/>
      <c r="I1439" s="13"/>
      <c r="J1439" s="13"/>
      <c r="K1439" s="13"/>
      <c r="L1439" s="13"/>
      <c r="M1439" s="13"/>
      <c r="N1439" s="13"/>
      <c r="O1439" s="13"/>
      <c r="P1439" s="13"/>
      <c r="Q1439" s="13"/>
      <c r="R1439" s="13"/>
      <c r="S1439" s="13"/>
      <c r="T1439" s="13"/>
      <c r="U1439" s="13"/>
      <c r="V1439" s="13"/>
      <c r="W1439" s="13"/>
      <c r="X1439" s="13"/>
      <c r="Y1439" s="13"/>
      <c r="Z1439" s="13"/>
    </row>
    <row r="1440">
      <c r="A1440" s="13"/>
      <c r="B1440" s="13"/>
      <c r="C1440" s="13"/>
      <c r="D1440" s="13"/>
      <c r="E1440" s="13"/>
      <c r="F1440" s="13"/>
      <c r="G1440" s="13"/>
      <c r="H1440" s="13"/>
      <c r="I1440" s="13"/>
      <c r="J1440" s="13"/>
      <c r="K1440" s="13"/>
      <c r="L1440" s="13"/>
      <c r="M1440" s="13"/>
      <c r="N1440" s="13"/>
      <c r="O1440" s="13"/>
      <c r="P1440" s="13"/>
      <c r="Q1440" s="13"/>
      <c r="R1440" s="13"/>
      <c r="S1440" s="13"/>
      <c r="T1440" s="13"/>
      <c r="U1440" s="13"/>
      <c r="V1440" s="13"/>
      <c r="W1440" s="13"/>
      <c r="X1440" s="13"/>
      <c r="Y1440" s="13"/>
      <c r="Z1440" s="13"/>
    </row>
    <row r="1441">
      <c r="A1441" s="13"/>
      <c r="B1441" s="13"/>
      <c r="C1441" s="13"/>
      <c r="D1441" s="13"/>
      <c r="E1441" s="13"/>
      <c r="F1441" s="13"/>
      <c r="G1441" s="13"/>
      <c r="H1441" s="13"/>
      <c r="I1441" s="13"/>
      <c r="J1441" s="13"/>
      <c r="K1441" s="13"/>
      <c r="L1441" s="13"/>
      <c r="M1441" s="13"/>
      <c r="N1441" s="13"/>
      <c r="O1441" s="13"/>
      <c r="P1441" s="13"/>
      <c r="Q1441" s="13"/>
      <c r="R1441" s="13"/>
      <c r="S1441" s="13"/>
      <c r="T1441" s="13"/>
      <c r="U1441" s="13"/>
      <c r="V1441" s="13"/>
      <c r="W1441" s="13"/>
      <c r="X1441" s="13"/>
      <c r="Y1441" s="13"/>
      <c r="Z1441" s="13"/>
    </row>
    <row r="1442">
      <c r="A1442" s="13"/>
      <c r="B1442" s="13"/>
      <c r="C1442" s="13"/>
      <c r="D1442" s="13"/>
      <c r="E1442" s="13"/>
      <c r="F1442" s="13"/>
      <c r="G1442" s="13"/>
      <c r="H1442" s="13"/>
      <c r="I1442" s="13"/>
      <c r="J1442" s="13"/>
      <c r="K1442" s="13"/>
      <c r="L1442" s="13"/>
      <c r="M1442" s="13"/>
      <c r="N1442" s="13"/>
      <c r="O1442" s="13"/>
      <c r="P1442" s="13"/>
      <c r="Q1442" s="13"/>
      <c r="R1442" s="13"/>
      <c r="S1442" s="13"/>
      <c r="T1442" s="13"/>
      <c r="U1442" s="13"/>
      <c r="V1442" s="13"/>
      <c r="W1442" s="13"/>
      <c r="X1442" s="13"/>
      <c r="Y1442" s="13"/>
      <c r="Z1442" s="13"/>
    </row>
    <row r="1443">
      <c r="A1443" s="13"/>
      <c r="B1443" s="13"/>
      <c r="C1443" s="13"/>
      <c r="D1443" s="13"/>
      <c r="E1443" s="13"/>
      <c r="F1443" s="13"/>
      <c r="G1443" s="13"/>
      <c r="H1443" s="13"/>
      <c r="I1443" s="13"/>
      <c r="J1443" s="13"/>
      <c r="K1443" s="13"/>
      <c r="L1443" s="13"/>
      <c r="M1443" s="13"/>
      <c r="N1443" s="13"/>
      <c r="O1443" s="13"/>
      <c r="P1443" s="13"/>
      <c r="Q1443" s="13"/>
      <c r="R1443" s="13"/>
      <c r="S1443" s="13"/>
      <c r="T1443" s="13"/>
      <c r="U1443" s="13"/>
      <c r="V1443" s="13"/>
      <c r="W1443" s="13"/>
      <c r="X1443" s="13"/>
      <c r="Y1443" s="13"/>
      <c r="Z1443" s="13"/>
    </row>
    <row r="1444">
      <c r="A1444" s="13"/>
      <c r="B1444" s="13"/>
      <c r="C1444" s="13"/>
      <c r="D1444" s="13"/>
      <c r="E1444" s="13"/>
      <c r="F1444" s="13"/>
      <c r="G1444" s="13"/>
      <c r="H1444" s="13"/>
      <c r="I1444" s="13"/>
      <c r="J1444" s="13"/>
      <c r="K1444" s="13"/>
      <c r="L1444" s="13"/>
      <c r="M1444" s="13"/>
      <c r="N1444" s="13"/>
      <c r="O1444" s="13"/>
      <c r="P1444" s="13"/>
      <c r="Q1444" s="13"/>
      <c r="R1444" s="13"/>
      <c r="S1444" s="13"/>
      <c r="T1444" s="13"/>
      <c r="U1444" s="13"/>
      <c r="V1444" s="13"/>
      <c r="W1444" s="13"/>
      <c r="X1444" s="13"/>
      <c r="Y1444" s="13"/>
      <c r="Z1444" s="13"/>
    </row>
    <row r="1445">
      <c r="A1445" s="13"/>
      <c r="B1445" s="13"/>
      <c r="C1445" s="13"/>
      <c r="D1445" s="13"/>
      <c r="E1445" s="13"/>
      <c r="F1445" s="13"/>
      <c r="G1445" s="13"/>
      <c r="H1445" s="13"/>
      <c r="I1445" s="13"/>
      <c r="J1445" s="13"/>
      <c r="K1445" s="13"/>
      <c r="L1445" s="13"/>
      <c r="M1445" s="13"/>
      <c r="N1445" s="13"/>
      <c r="O1445" s="13"/>
      <c r="P1445" s="13"/>
      <c r="Q1445" s="13"/>
      <c r="R1445" s="13"/>
      <c r="S1445" s="13"/>
      <c r="T1445" s="13"/>
      <c r="U1445" s="13"/>
      <c r="V1445" s="13"/>
      <c r="W1445" s="13"/>
      <c r="X1445" s="13"/>
      <c r="Y1445" s="13"/>
      <c r="Z1445" s="13"/>
    </row>
    <row r="1446">
      <c r="A1446" s="13"/>
      <c r="B1446" s="13"/>
      <c r="C1446" s="13"/>
      <c r="D1446" s="13"/>
      <c r="E1446" s="13"/>
      <c r="F1446" s="13"/>
      <c r="G1446" s="13"/>
      <c r="H1446" s="13"/>
      <c r="I1446" s="13"/>
      <c r="J1446" s="13"/>
      <c r="K1446" s="13"/>
      <c r="L1446" s="13"/>
      <c r="M1446" s="13"/>
      <c r="N1446" s="13"/>
      <c r="O1446" s="13"/>
      <c r="P1446" s="13"/>
      <c r="Q1446" s="13"/>
      <c r="R1446" s="13"/>
      <c r="S1446" s="13"/>
      <c r="T1446" s="13"/>
      <c r="U1446" s="13"/>
      <c r="V1446" s="13"/>
      <c r="W1446" s="13"/>
      <c r="X1446" s="13"/>
      <c r="Y1446" s="13"/>
      <c r="Z1446" s="13"/>
    </row>
    <row r="1447">
      <c r="A1447" s="13"/>
      <c r="B1447" s="13"/>
      <c r="C1447" s="13"/>
      <c r="D1447" s="13"/>
      <c r="E1447" s="13"/>
      <c r="F1447" s="13"/>
      <c r="G1447" s="13"/>
      <c r="H1447" s="13"/>
      <c r="I1447" s="13"/>
      <c r="J1447" s="13"/>
      <c r="K1447" s="13"/>
      <c r="L1447" s="13"/>
      <c r="M1447" s="13"/>
      <c r="N1447" s="13"/>
      <c r="O1447" s="13"/>
      <c r="P1447" s="13"/>
      <c r="Q1447" s="13"/>
      <c r="R1447" s="13"/>
      <c r="S1447" s="13"/>
      <c r="T1447" s="13"/>
      <c r="U1447" s="13"/>
      <c r="V1447" s="13"/>
      <c r="W1447" s="13"/>
      <c r="X1447" s="13"/>
      <c r="Y1447" s="13"/>
      <c r="Z1447" s="13"/>
    </row>
    <row r="1448">
      <c r="A1448" s="13"/>
      <c r="B1448" s="13"/>
      <c r="C1448" s="13"/>
      <c r="D1448" s="13"/>
      <c r="E1448" s="13"/>
      <c r="F1448" s="13"/>
      <c r="G1448" s="13"/>
      <c r="H1448" s="13"/>
      <c r="I1448" s="13"/>
      <c r="J1448" s="13"/>
      <c r="K1448" s="13"/>
      <c r="L1448" s="13"/>
      <c r="M1448" s="13"/>
      <c r="N1448" s="13"/>
      <c r="O1448" s="13"/>
      <c r="P1448" s="13"/>
      <c r="Q1448" s="13"/>
      <c r="R1448" s="13"/>
      <c r="S1448" s="13"/>
      <c r="T1448" s="13"/>
      <c r="U1448" s="13"/>
      <c r="V1448" s="13"/>
      <c r="W1448" s="13"/>
      <c r="X1448" s="13"/>
      <c r="Y1448" s="13"/>
      <c r="Z1448" s="13"/>
    </row>
    <row r="1449">
      <c r="A1449" s="13"/>
      <c r="B1449" s="13"/>
      <c r="C1449" s="13"/>
      <c r="D1449" s="13"/>
      <c r="E1449" s="13"/>
      <c r="F1449" s="13"/>
      <c r="G1449" s="13"/>
      <c r="H1449" s="13"/>
      <c r="I1449" s="13"/>
      <c r="J1449" s="13"/>
      <c r="K1449" s="13"/>
      <c r="L1449" s="13"/>
      <c r="M1449" s="13"/>
      <c r="N1449" s="13"/>
      <c r="O1449" s="13"/>
      <c r="P1449" s="13"/>
      <c r="Q1449" s="13"/>
      <c r="R1449" s="13"/>
      <c r="S1449" s="13"/>
      <c r="T1449" s="13"/>
      <c r="U1449" s="13"/>
      <c r="V1449" s="13"/>
      <c r="W1449" s="13"/>
      <c r="X1449" s="13"/>
      <c r="Y1449" s="13"/>
      <c r="Z1449" s="13"/>
    </row>
    <row r="1450">
      <c r="A1450" s="13"/>
      <c r="B1450" s="13"/>
      <c r="C1450" s="13"/>
      <c r="D1450" s="13"/>
      <c r="E1450" s="13"/>
      <c r="F1450" s="13"/>
      <c r="G1450" s="13"/>
      <c r="H1450" s="13"/>
      <c r="I1450" s="13"/>
      <c r="J1450" s="13"/>
      <c r="K1450" s="13"/>
      <c r="L1450" s="13"/>
      <c r="M1450" s="13"/>
      <c r="N1450" s="13"/>
      <c r="O1450" s="13"/>
      <c r="P1450" s="13"/>
      <c r="Q1450" s="13"/>
      <c r="R1450" s="13"/>
      <c r="S1450" s="13"/>
      <c r="T1450" s="13"/>
      <c r="U1450" s="13"/>
      <c r="V1450" s="13"/>
      <c r="W1450" s="13"/>
      <c r="X1450" s="13"/>
      <c r="Y1450" s="13"/>
      <c r="Z1450" s="13"/>
    </row>
    <row r="1451">
      <c r="A1451" s="13"/>
      <c r="B1451" s="13"/>
      <c r="C1451" s="13"/>
      <c r="D1451" s="13"/>
      <c r="E1451" s="13"/>
      <c r="F1451" s="13"/>
      <c r="G1451" s="13"/>
      <c r="H1451" s="13"/>
      <c r="I1451" s="13"/>
      <c r="J1451" s="13"/>
      <c r="K1451" s="13"/>
      <c r="L1451" s="13"/>
      <c r="M1451" s="13"/>
      <c r="N1451" s="13"/>
      <c r="O1451" s="13"/>
      <c r="P1451" s="13"/>
      <c r="Q1451" s="13"/>
      <c r="R1451" s="13"/>
      <c r="S1451" s="13"/>
      <c r="T1451" s="13"/>
      <c r="U1451" s="13"/>
      <c r="V1451" s="13"/>
      <c r="W1451" s="13"/>
      <c r="X1451" s="13"/>
      <c r="Y1451" s="13"/>
      <c r="Z1451" s="13"/>
    </row>
    <row r="1452">
      <c r="A1452" s="13"/>
      <c r="B1452" s="13"/>
      <c r="C1452" s="13"/>
      <c r="D1452" s="13"/>
      <c r="E1452" s="13"/>
      <c r="F1452" s="13"/>
      <c r="G1452" s="13"/>
      <c r="H1452" s="13"/>
      <c r="I1452" s="13"/>
      <c r="J1452" s="13"/>
      <c r="K1452" s="13"/>
      <c r="L1452" s="13"/>
      <c r="M1452" s="13"/>
      <c r="N1452" s="13"/>
      <c r="O1452" s="13"/>
      <c r="P1452" s="13"/>
      <c r="Q1452" s="13"/>
      <c r="R1452" s="13"/>
      <c r="S1452" s="13"/>
      <c r="T1452" s="13"/>
      <c r="U1452" s="13"/>
      <c r="V1452" s="13"/>
      <c r="W1452" s="13"/>
      <c r="X1452" s="13"/>
      <c r="Y1452" s="13"/>
      <c r="Z1452" s="13"/>
    </row>
    <row r="1453">
      <c r="A1453" s="13"/>
      <c r="B1453" s="13"/>
      <c r="C1453" s="13"/>
      <c r="D1453" s="13"/>
      <c r="E1453" s="13"/>
      <c r="F1453" s="13"/>
      <c r="G1453" s="13"/>
      <c r="H1453" s="13"/>
      <c r="I1453" s="13"/>
      <c r="J1453" s="13"/>
      <c r="K1453" s="13"/>
      <c r="L1453" s="13"/>
      <c r="M1453" s="13"/>
      <c r="N1453" s="13"/>
      <c r="O1453" s="13"/>
      <c r="P1453" s="13"/>
      <c r="Q1453" s="13"/>
      <c r="R1453" s="13"/>
      <c r="S1453" s="13"/>
      <c r="T1453" s="13"/>
      <c r="U1453" s="13"/>
      <c r="V1453" s="13"/>
      <c r="W1453" s="13"/>
      <c r="X1453" s="13"/>
      <c r="Y1453" s="13"/>
      <c r="Z1453" s="13"/>
    </row>
    <row r="1454">
      <c r="A1454" s="13"/>
      <c r="B1454" s="13"/>
      <c r="C1454" s="13"/>
      <c r="D1454" s="13"/>
      <c r="E1454" s="13"/>
      <c r="F1454" s="13"/>
      <c r="G1454" s="13"/>
      <c r="H1454" s="13"/>
      <c r="I1454" s="13"/>
      <c r="J1454" s="13"/>
      <c r="K1454" s="13"/>
      <c r="L1454" s="13"/>
      <c r="M1454" s="13"/>
      <c r="N1454" s="13"/>
      <c r="O1454" s="13"/>
      <c r="P1454" s="13"/>
      <c r="Q1454" s="13"/>
      <c r="R1454" s="13"/>
      <c r="S1454" s="13"/>
      <c r="T1454" s="13"/>
      <c r="U1454" s="13"/>
      <c r="V1454" s="13"/>
      <c r="W1454" s="13"/>
      <c r="X1454" s="13"/>
      <c r="Y1454" s="13"/>
      <c r="Z1454" s="13"/>
    </row>
    <row r="1455">
      <c r="A1455" s="13"/>
      <c r="B1455" s="13"/>
      <c r="C1455" s="13"/>
      <c r="D1455" s="13"/>
      <c r="E1455" s="13"/>
      <c r="F1455" s="13"/>
      <c r="G1455" s="13"/>
      <c r="H1455" s="13"/>
      <c r="I1455" s="13"/>
      <c r="J1455" s="13"/>
      <c r="K1455" s="13"/>
      <c r="L1455" s="13"/>
      <c r="M1455" s="13"/>
      <c r="N1455" s="13"/>
      <c r="O1455" s="13"/>
      <c r="P1455" s="13"/>
      <c r="Q1455" s="13"/>
      <c r="R1455" s="13"/>
      <c r="S1455" s="13"/>
      <c r="T1455" s="13"/>
      <c r="U1455" s="13"/>
      <c r="V1455" s="13"/>
      <c r="W1455" s="13"/>
      <c r="X1455" s="13"/>
      <c r="Y1455" s="13"/>
      <c r="Z1455" s="13"/>
    </row>
    <row r="1456">
      <c r="A1456" s="13"/>
      <c r="B1456" s="13"/>
      <c r="C1456" s="13"/>
      <c r="D1456" s="13"/>
      <c r="E1456" s="13"/>
      <c r="F1456" s="13"/>
      <c r="G1456" s="13"/>
      <c r="H1456" s="13"/>
      <c r="I1456" s="13"/>
      <c r="J1456" s="13"/>
      <c r="K1456" s="13"/>
      <c r="L1456" s="13"/>
      <c r="M1456" s="13"/>
      <c r="N1456" s="13"/>
      <c r="O1456" s="13"/>
      <c r="P1456" s="13"/>
      <c r="Q1456" s="13"/>
      <c r="R1456" s="13"/>
      <c r="S1456" s="13"/>
      <c r="T1456" s="13"/>
      <c r="U1456" s="13"/>
      <c r="V1456" s="13"/>
      <c r="W1456" s="13"/>
      <c r="X1456" s="13"/>
      <c r="Y1456" s="13"/>
      <c r="Z1456" s="13"/>
    </row>
    <row r="1457">
      <c r="A1457" s="13"/>
      <c r="B1457" s="13"/>
      <c r="C1457" s="13"/>
      <c r="D1457" s="13"/>
      <c r="E1457" s="13"/>
      <c r="F1457" s="13"/>
      <c r="G1457" s="13"/>
      <c r="H1457" s="13"/>
      <c r="I1457" s="13"/>
      <c r="J1457" s="13"/>
      <c r="K1457" s="13"/>
      <c r="L1457" s="13"/>
      <c r="M1457" s="13"/>
      <c r="N1457" s="13"/>
      <c r="O1457" s="13"/>
      <c r="P1457" s="13"/>
      <c r="Q1457" s="13"/>
      <c r="R1457" s="13"/>
      <c r="S1457" s="13"/>
      <c r="T1457" s="13"/>
      <c r="U1457" s="13"/>
      <c r="V1457" s="13"/>
      <c r="W1457" s="13"/>
      <c r="X1457" s="13"/>
      <c r="Y1457" s="13"/>
      <c r="Z1457" s="13"/>
    </row>
    <row r="1458">
      <c r="A1458" s="13"/>
      <c r="B1458" s="13"/>
      <c r="C1458" s="13"/>
      <c r="D1458" s="13"/>
      <c r="E1458" s="13"/>
      <c r="F1458" s="13"/>
      <c r="G1458" s="13"/>
      <c r="H1458" s="13"/>
      <c r="I1458" s="13"/>
      <c r="J1458" s="13"/>
      <c r="K1458" s="13"/>
      <c r="L1458" s="13"/>
      <c r="M1458" s="13"/>
      <c r="N1458" s="13"/>
      <c r="O1458" s="13"/>
      <c r="P1458" s="13"/>
      <c r="Q1458" s="13"/>
      <c r="R1458" s="13"/>
      <c r="S1458" s="13"/>
      <c r="T1458" s="13"/>
      <c r="U1458" s="13"/>
      <c r="V1458" s="13"/>
      <c r="W1458" s="13"/>
      <c r="X1458" s="13"/>
      <c r="Y1458" s="13"/>
      <c r="Z1458" s="13"/>
    </row>
    <row r="1459">
      <c r="A1459" s="13"/>
      <c r="B1459" s="13"/>
      <c r="C1459" s="13"/>
      <c r="D1459" s="13"/>
      <c r="E1459" s="13"/>
      <c r="F1459" s="13"/>
      <c r="G1459" s="13"/>
      <c r="H1459" s="13"/>
      <c r="I1459" s="13"/>
      <c r="J1459" s="13"/>
      <c r="K1459" s="13"/>
      <c r="L1459" s="13"/>
      <c r="M1459" s="13"/>
      <c r="N1459" s="13"/>
      <c r="O1459" s="13"/>
      <c r="P1459" s="13"/>
      <c r="Q1459" s="13"/>
      <c r="R1459" s="13"/>
      <c r="S1459" s="13"/>
      <c r="T1459" s="13"/>
      <c r="U1459" s="13"/>
      <c r="V1459" s="13"/>
      <c r="W1459" s="13"/>
      <c r="X1459" s="13"/>
      <c r="Y1459" s="13"/>
      <c r="Z1459" s="13"/>
    </row>
    <row r="1460">
      <c r="A1460" s="13"/>
      <c r="B1460" s="13"/>
      <c r="C1460" s="13"/>
      <c r="D1460" s="13"/>
      <c r="E1460" s="13"/>
      <c r="F1460" s="13"/>
      <c r="G1460" s="13"/>
      <c r="H1460" s="13"/>
      <c r="I1460" s="13"/>
      <c r="J1460" s="13"/>
      <c r="K1460" s="13"/>
      <c r="L1460" s="13"/>
      <c r="M1460" s="13"/>
      <c r="N1460" s="13"/>
      <c r="O1460" s="13"/>
      <c r="P1460" s="13"/>
      <c r="Q1460" s="13"/>
      <c r="R1460" s="13"/>
      <c r="S1460" s="13"/>
      <c r="T1460" s="13"/>
      <c r="U1460" s="13"/>
      <c r="V1460" s="13"/>
      <c r="W1460" s="13"/>
      <c r="X1460" s="13"/>
      <c r="Y1460" s="13"/>
      <c r="Z1460" s="13"/>
    </row>
    <row r="1461">
      <c r="A1461" s="13"/>
      <c r="B1461" s="13"/>
      <c r="C1461" s="13"/>
      <c r="D1461" s="13"/>
      <c r="E1461" s="13"/>
      <c r="F1461" s="13"/>
      <c r="G1461" s="13"/>
      <c r="H1461" s="13"/>
      <c r="I1461" s="13"/>
      <c r="J1461" s="13"/>
      <c r="K1461" s="13"/>
      <c r="L1461" s="13"/>
      <c r="M1461" s="13"/>
      <c r="N1461" s="13"/>
      <c r="O1461" s="13"/>
      <c r="P1461" s="13"/>
      <c r="Q1461" s="13"/>
      <c r="R1461" s="13"/>
      <c r="S1461" s="13"/>
      <c r="T1461" s="13"/>
      <c r="U1461" s="13"/>
      <c r="V1461" s="13"/>
      <c r="W1461" s="13"/>
      <c r="X1461" s="13"/>
      <c r="Y1461" s="13"/>
      <c r="Z1461" s="13"/>
    </row>
    <row r="1462">
      <c r="A1462" s="13"/>
      <c r="B1462" s="13"/>
      <c r="C1462" s="13"/>
      <c r="D1462" s="13"/>
      <c r="E1462" s="13"/>
      <c r="F1462" s="13"/>
      <c r="G1462" s="13"/>
      <c r="H1462" s="13"/>
      <c r="I1462" s="13"/>
      <c r="J1462" s="13"/>
      <c r="K1462" s="13"/>
      <c r="L1462" s="13"/>
      <c r="M1462" s="13"/>
      <c r="N1462" s="13"/>
      <c r="O1462" s="13"/>
      <c r="P1462" s="13"/>
      <c r="Q1462" s="13"/>
      <c r="R1462" s="13"/>
      <c r="S1462" s="13"/>
      <c r="T1462" s="13"/>
      <c r="U1462" s="13"/>
      <c r="V1462" s="13"/>
      <c r="W1462" s="13"/>
      <c r="X1462" s="13"/>
      <c r="Y1462" s="13"/>
      <c r="Z1462" s="13"/>
    </row>
    <row r="1463">
      <c r="A1463" s="13"/>
      <c r="B1463" s="13"/>
      <c r="C1463" s="13"/>
      <c r="D1463" s="13"/>
      <c r="E1463" s="13"/>
      <c r="F1463" s="13"/>
      <c r="G1463" s="13"/>
      <c r="H1463" s="13"/>
      <c r="I1463" s="13"/>
      <c r="J1463" s="13"/>
      <c r="K1463" s="13"/>
      <c r="L1463" s="13"/>
      <c r="M1463" s="13"/>
      <c r="N1463" s="13"/>
      <c r="O1463" s="13"/>
      <c r="P1463" s="13"/>
      <c r="Q1463" s="13"/>
      <c r="R1463" s="13"/>
      <c r="S1463" s="13"/>
      <c r="T1463" s="13"/>
      <c r="U1463" s="13"/>
      <c r="V1463" s="13"/>
      <c r="W1463" s="13"/>
      <c r="X1463" s="13"/>
      <c r="Y1463" s="13"/>
      <c r="Z1463" s="13"/>
    </row>
    <row r="1464">
      <c r="A1464" s="13"/>
      <c r="B1464" s="13"/>
      <c r="C1464" s="13"/>
      <c r="D1464" s="13"/>
      <c r="E1464" s="13"/>
      <c r="F1464" s="13"/>
      <c r="G1464" s="13"/>
      <c r="H1464" s="13"/>
      <c r="I1464" s="13"/>
      <c r="J1464" s="13"/>
      <c r="K1464" s="13"/>
      <c r="L1464" s="13"/>
      <c r="M1464" s="13"/>
      <c r="N1464" s="13"/>
      <c r="O1464" s="13"/>
      <c r="P1464" s="13"/>
      <c r="Q1464" s="13"/>
      <c r="R1464" s="13"/>
      <c r="S1464" s="13"/>
      <c r="T1464" s="13"/>
      <c r="U1464" s="13"/>
      <c r="V1464" s="13"/>
      <c r="W1464" s="13"/>
      <c r="X1464" s="13"/>
      <c r="Y1464" s="13"/>
      <c r="Z1464" s="13"/>
    </row>
    <row r="1465">
      <c r="A1465" s="13"/>
      <c r="B1465" s="13"/>
      <c r="C1465" s="13"/>
      <c r="D1465" s="13"/>
      <c r="E1465" s="13"/>
      <c r="F1465" s="13"/>
      <c r="G1465" s="13"/>
      <c r="H1465" s="13"/>
      <c r="I1465" s="13"/>
      <c r="J1465" s="13"/>
      <c r="K1465" s="13"/>
      <c r="L1465" s="13"/>
      <c r="M1465" s="13"/>
      <c r="N1465" s="13"/>
      <c r="O1465" s="13"/>
      <c r="P1465" s="13"/>
      <c r="Q1465" s="13"/>
      <c r="R1465" s="13"/>
      <c r="S1465" s="13"/>
      <c r="T1465" s="13"/>
      <c r="U1465" s="13"/>
      <c r="V1465" s="13"/>
      <c r="W1465" s="13"/>
      <c r="X1465" s="13"/>
      <c r="Y1465" s="13"/>
      <c r="Z1465" s="13"/>
    </row>
    <row r="1466">
      <c r="A1466" s="13"/>
      <c r="B1466" s="13"/>
      <c r="C1466" s="13"/>
      <c r="D1466" s="13"/>
      <c r="E1466" s="13"/>
      <c r="F1466" s="13"/>
      <c r="G1466" s="13"/>
      <c r="H1466" s="13"/>
      <c r="I1466" s="13"/>
      <c r="J1466" s="13"/>
      <c r="K1466" s="13"/>
      <c r="L1466" s="13"/>
      <c r="M1466" s="13"/>
      <c r="N1466" s="13"/>
      <c r="O1466" s="13"/>
      <c r="P1466" s="13"/>
      <c r="Q1466" s="13"/>
      <c r="R1466" s="13"/>
      <c r="S1466" s="13"/>
      <c r="T1466" s="13"/>
      <c r="U1466" s="13"/>
      <c r="V1466" s="13"/>
      <c r="W1466" s="13"/>
      <c r="X1466" s="13"/>
      <c r="Y1466" s="13"/>
      <c r="Z1466" s="13"/>
    </row>
    <row r="1467">
      <c r="A1467" s="13"/>
      <c r="B1467" s="13"/>
      <c r="C1467" s="13"/>
      <c r="D1467" s="13"/>
      <c r="E1467" s="13"/>
      <c r="F1467" s="13"/>
      <c r="G1467" s="13"/>
      <c r="H1467" s="13"/>
      <c r="I1467" s="13"/>
      <c r="J1467" s="13"/>
      <c r="K1467" s="13"/>
      <c r="L1467" s="13"/>
      <c r="M1467" s="13"/>
      <c r="N1467" s="13"/>
      <c r="O1467" s="13"/>
      <c r="P1467" s="13"/>
      <c r="Q1467" s="13"/>
      <c r="R1467" s="13"/>
      <c r="S1467" s="13"/>
      <c r="T1467" s="13"/>
      <c r="U1467" s="13"/>
      <c r="V1467" s="13"/>
      <c r="W1467" s="13"/>
      <c r="X1467" s="13"/>
      <c r="Y1467" s="13"/>
      <c r="Z1467" s="13"/>
    </row>
    <row r="1468">
      <c r="A1468" s="13"/>
      <c r="B1468" s="13"/>
      <c r="C1468" s="13"/>
      <c r="D1468" s="13"/>
      <c r="E1468" s="13"/>
      <c r="F1468" s="13"/>
      <c r="G1468" s="13"/>
      <c r="H1468" s="13"/>
      <c r="I1468" s="13"/>
      <c r="J1468" s="13"/>
      <c r="K1468" s="13"/>
      <c r="L1468" s="13"/>
      <c r="M1468" s="13"/>
      <c r="N1468" s="13"/>
      <c r="O1468" s="13"/>
      <c r="P1468" s="13"/>
      <c r="Q1468" s="13"/>
      <c r="R1468" s="13"/>
      <c r="S1468" s="13"/>
      <c r="T1468" s="13"/>
      <c r="U1468" s="13"/>
      <c r="V1468" s="13"/>
      <c r="W1468" s="13"/>
      <c r="X1468" s="13"/>
      <c r="Y1468" s="13"/>
      <c r="Z1468" s="13"/>
    </row>
    <row r="1469">
      <c r="A1469" s="13"/>
      <c r="B1469" s="13"/>
      <c r="C1469" s="13"/>
      <c r="D1469" s="13"/>
      <c r="E1469" s="13"/>
      <c r="F1469" s="13"/>
      <c r="G1469" s="13"/>
      <c r="H1469" s="13"/>
      <c r="I1469" s="13"/>
      <c r="J1469" s="13"/>
      <c r="K1469" s="13"/>
      <c r="L1469" s="13"/>
      <c r="M1469" s="13"/>
      <c r="N1469" s="13"/>
      <c r="O1469" s="13"/>
      <c r="P1469" s="13"/>
      <c r="Q1469" s="13"/>
      <c r="R1469" s="13"/>
      <c r="S1469" s="13"/>
      <c r="T1469" s="13"/>
      <c r="U1469" s="13"/>
      <c r="V1469" s="13"/>
      <c r="W1469" s="13"/>
      <c r="X1469" s="13"/>
      <c r="Y1469" s="13"/>
      <c r="Z1469" s="13"/>
    </row>
    <row r="1470">
      <c r="A1470" s="13"/>
      <c r="B1470" s="13"/>
      <c r="C1470" s="13"/>
      <c r="D1470" s="13"/>
      <c r="E1470" s="13"/>
      <c r="F1470" s="13"/>
      <c r="G1470" s="13"/>
      <c r="H1470" s="13"/>
      <c r="I1470" s="13"/>
      <c r="J1470" s="13"/>
      <c r="K1470" s="13"/>
      <c r="L1470" s="13"/>
      <c r="M1470" s="13"/>
      <c r="N1470" s="13"/>
      <c r="O1470" s="13"/>
      <c r="P1470" s="13"/>
      <c r="Q1470" s="13"/>
      <c r="R1470" s="13"/>
      <c r="S1470" s="13"/>
      <c r="T1470" s="13"/>
      <c r="U1470" s="13"/>
      <c r="V1470" s="13"/>
      <c r="W1470" s="13"/>
      <c r="X1470" s="13"/>
      <c r="Y1470" s="13"/>
      <c r="Z1470" s="13"/>
    </row>
    <row r="1471">
      <c r="A1471" s="13"/>
      <c r="B1471" s="13"/>
      <c r="C1471" s="13"/>
      <c r="D1471" s="13"/>
      <c r="E1471" s="13"/>
      <c r="F1471" s="13"/>
      <c r="G1471" s="13"/>
      <c r="H1471" s="13"/>
      <c r="I1471" s="13"/>
      <c r="J1471" s="13"/>
      <c r="K1471" s="13"/>
      <c r="L1471" s="13"/>
      <c r="M1471" s="13"/>
      <c r="N1471" s="13"/>
      <c r="O1471" s="13"/>
      <c r="P1471" s="13"/>
      <c r="Q1471" s="13"/>
      <c r="R1471" s="13"/>
      <c r="S1471" s="13"/>
      <c r="T1471" s="13"/>
      <c r="U1471" s="13"/>
      <c r="V1471" s="13"/>
      <c r="W1471" s="13"/>
      <c r="X1471" s="13"/>
      <c r="Y1471" s="13"/>
      <c r="Z1471" s="13"/>
    </row>
    <row r="1472">
      <c r="A1472" s="13"/>
      <c r="B1472" s="13"/>
      <c r="C1472" s="13"/>
      <c r="D1472" s="13"/>
      <c r="E1472" s="13"/>
      <c r="F1472" s="13"/>
      <c r="G1472" s="13"/>
      <c r="H1472" s="13"/>
      <c r="I1472" s="13"/>
      <c r="J1472" s="13"/>
      <c r="K1472" s="13"/>
      <c r="L1472" s="13"/>
      <c r="M1472" s="13"/>
      <c r="N1472" s="13"/>
      <c r="O1472" s="13"/>
      <c r="P1472" s="13"/>
      <c r="Q1472" s="13"/>
      <c r="R1472" s="13"/>
      <c r="S1472" s="13"/>
      <c r="T1472" s="13"/>
      <c r="U1472" s="13"/>
      <c r="V1472" s="13"/>
      <c r="W1472" s="13"/>
      <c r="X1472" s="13"/>
      <c r="Y1472" s="13"/>
      <c r="Z1472" s="13"/>
    </row>
    <row r="1473">
      <c r="A1473" s="13"/>
      <c r="B1473" s="13"/>
      <c r="C1473" s="13"/>
      <c r="D1473" s="13"/>
      <c r="E1473" s="13"/>
      <c r="F1473" s="13"/>
      <c r="G1473" s="13"/>
      <c r="H1473" s="13"/>
      <c r="I1473" s="13"/>
      <c r="J1473" s="13"/>
      <c r="K1473" s="13"/>
      <c r="L1473" s="13"/>
      <c r="M1473" s="13"/>
      <c r="N1473" s="13"/>
      <c r="O1473" s="13"/>
      <c r="P1473" s="13"/>
      <c r="Q1473" s="13"/>
      <c r="R1473" s="13"/>
      <c r="S1473" s="13"/>
      <c r="T1473" s="13"/>
      <c r="U1473" s="13"/>
      <c r="V1473" s="13"/>
      <c r="W1473" s="13"/>
      <c r="X1473" s="13"/>
      <c r="Y1473" s="13"/>
      <c r="Z1473" s="13"/>
    </row>
    <row r="1474">
      <c r="A1474" s="13"/>
      <c r="B1474" s="13"/>
      <c r="C1474" s="13"/>
      <c r="D1474" s="13"/>
      <c r="E1474" s="13"/>
      <c r="F1474" s="13"/>
      <c r="G1474" s="13"/>
      <c r="H1474" s="13"/>
      <c r="I1474" s="13"/>
      <c r="J1474" s="13"/>
      <c r="K1474" s="13"/>
      <c r="L1474" s="13"/>
      <c r="M1474" s="13"/>
      <c r="N1474" s="13"/>
      <c r="O1474" s="13"/>
      <c r="P1474" s="13"/>
      <c r="Q1474" s="13"/>
      <c r="R1474" s="13"/>
      <c r="S1474" s="13"/>
      <c r="T1474" s="13"/>
      <c r="U1474" s="13"/>
      <c r="V1474" s="13"/>
      <c r="W1474" s="13"/>
      <c r="X1474" s="13"/>
      <c r="Y1474" s="13"/>
      <c r="Z1474" s="13"/>
    </row>
    <row r="1475">
      <c r="A1475" s="13"/>
      <c r="B1475" s="13"/>
      <c r="C1475" s="13"/>
      <c r="D1475" s="13"/>
      <c r="E1475" s="13"/>
      <c r="F1475" s="13"/>
      <c r="G1475" s="13"/>
      <c r="H1475" s="13"/>
      <c r="I1475" s="13"/>
      <c r="J1475" s="13"/>
      <c r="K1475" s="13"/>
      <c r="L1475" s="13"/>
      <c r="M1475" s="13"/>
      <c r="N1475" s="13"/>
      <c r="O1475" s="13"/>
      <c r="P1475" s="13"/>
      <c r="Q1475" s="13"/>
      <c r="R1475" s="13"/>
      <c r="S1475" s="13"/>
      <c r="T1475" s="13"/>
      <c r="U1475" s="13"/>
      <c r="V1475" s="13"/>
      <c r="W1475" s="13"/>
      <c r="X1475" s="13"/>
      <c r="Y1475" s="13"/>
      <c r="Z1475" s="13"/>
    </row>
    <row r="1476">
      <c r="A1476" s="13"/>
      <c r="B1476" s="13"/>
      <c r="C1476" s="13"/>
      <c r="D1476" s="13"/>
      <c r="E1476" s="13"/>
      <c r="F1476" s="13"/>
      <c r="G1476" s="13"/>
      <c r="H1476" s="13"/>
      <c r="I1476" s="13"/>
      <c r="J1476" s="13"/>
      <c r="K1476" s="13"/>
      <c r="L1476" s="13"/>
      <c r="M1476" s="13"/>
      <c r="N1476" s="13"/>
      <c r="O1476" s="13"/>
      <c r="P1476" s="13"/>
      <c r="Q1476" s="13"/>
      <c r="R1476" s="13"/>
      <c r="S1476" s="13"/>
      <c r="T1476" s="13"/>
      <c r="U1476" s="13"/>
      <c r="V1476" s="13"/>
      <c r="W1476" s="13"/>
      <c r="X1476" s="13"/>
      <c r="Y1476" s="13"/>
      <c r="Z1476" s="13"/>
    </row>
    <row r="1477">
      <c r="A1477" s="13"/>
      <c r="B1477" s="13"/>
      <c r="C1477" s="13"/>
      <c r="D1477" s="13"/>
      <c r="E1477" s="13"/>
      <c r="F1477" s="13"/>
      <c r="G1477" s="13"/>
      <c r="H1477" s="13"/>
      <c r="I1477" s="13"/>
      <c r="J1477" s="13"/>
      <c r="K1477" s="13"/>
      <c r="L1477" s="13"/>
      <c r="M1477" s="13"/>
      <c r="N1477" s="13"/>
      <c r="O1477" s="13"/>
      <c r="P1477" s="13"/>
      <c r="Q1477" s="13"/>
      <c r="R1477" s="13"/>
      <c r="S1477" s="13"/>
      <c r="T1477" s="13"/>
      <c r="U1477" s="13"/>
      <c r="V1477" s="13"/>
      <c r="W1477" s="13"/>
      <c r="X1477" s="13"/>
      <c r="Y1477" s="13"/>
      <c r="Z1477" s="13"/>
    </row>
    <row r="1478">
      <c r="A1478" s="13"/>
      <c r="B1478" s="13"/>
      <c r="C1478" s="13"/>
      <c r="D1478" s="13"/>
      <c r="E1478" s="13"/>
      <c r="F1478" s="13"/>
      <c r="G1478" s="13"/>
      <c r="H1478" s="13"/>
      <c r="I1478" s="13"/>
      <c r="J1478" s="13"/>
      <c r="K1478" s="13"/>
      <c r="L1478" s="13"/>
      <c r="M1478" s="13"/>
      <c r="N1478" s="13"/>
      <c r="O1478" s="13"/>
      <c r="P1478" s="13"/>
      <c r="Q1478" s="13"/>
      <c r="R1478" s="13"/>
      <c r="S1478" s="13"/>
      <c r="T1478" s="13"/>
      <c r="U1478" s="13"/>
      <c r="V1478" s="13"/>
      <c r="W1478" s="13"/>
      <c r="X1478" s="13"/>
      <c r="Y1478" s="13"/>
      <c r="Z1478" s="13"/>
    </row>
    <row r="1479">
      <c r="A1479" s="13"/>
      <c r="B1479" s="13"/>
      <c r="C1479" s="13"/>
      <c r="D1479" s="13"/>
      <c r="E1479" s="13"/>
      <c r="F1479" s="13"/>
      <c r="G1479" s="13"/>
      <c r="H1479" s="13"/>
      <c r="I1479" s="13"/>
      <c r="J1479" s="13"/>
      <c r="K1479" s="13"/>
      <c r="L1479" s="13"/>
      <c r="M1479" s="13"/>
      <c r="N1479" s="13"/>
      <c r="O1479" s="13"/>
      <c r="P1479" s="13"/>
      <c r="Q1479" s="13"/>
      <c r="R1479" s="13"/>
      <c r="S1479" s="13"/>
      <c r="T1479" s="13"/>
      <c r="U1479" s="13"/>
      <c r="V1479" s="13"/>
      <c r="W1479" s="13"/>
      <c r="X1479" s="13"/>
      <c r="Y1479" s="13"/>
      <c r="Z1479" s="13"/>
    </row>
    <row r="1480">
      <c r="A1480" s="13"/>
      <c r="B1480" s="13"/>
      <c r="C1480" s="13"/>
      <c r="D1480" s="13"/>
      <c r="E1480" s="13"/>
      <c r="F1480" s="13"/>
      <c r="G1480" s="13"/>
      <c r="H1480" s="13"/>
      <c r="I1480" s="13"/>
      <c r="J1480" s="13"/>
      <c r="K1480" s="13"/>
      <c r="L1480" s="13"/>
      <c r="M1480" s="13"/>
      <c r="N1480" s="13"/>
      <c r="O1480" s="13"/>
      <c r="P1480" s="13"/>
      <c r="Q1480" s="13"/>
      <c r="R1480" s="13"/>
      <c r="S1480" s="13"/>
      <c r="T1480" s="13"/>
      <c r="U1480" s="13"/>
      <c r="V1480" s="13"/>
      <c r="W1480" s="13"/>
      <c r="X1480" s="13"/>
      <c r="Y1480" s="13"/>
      <c r="Z1480" s="13"/>
    </row>
    <row r="1481">
      <c r="A1481" s="13"/>
      <c r="B1481" s="13"/>
      <c r="C1481" s="13"/>
      <c r="D1481" s="13"/>
      <c r="E1481" s="13"/>
      <c r="F1481" s="13"/>
      <c r="G1481" s="13"/>
      <c r="H1481" s="13"/>
      <c r="I1481" s="13"/>
      <c r="J1481" s="13"/>
      <c r="K1481" s="13"/>
      <c r="L1481" s="13"/>
      <c r="M1481" s="13"/>
      <c r="N1481" s="13"/>
      <c r="O1481" s="13"/>
      <c r="P1481" s="13"/>
      <c r="Q1481" s="13"/>
      <c r="R1481" s="13"/>
      <c r="S1481" s="13"/>
      <c r="T1481" s="13"/>
      <c r="U1481" s="13"/>
      <c r="V1481" s="13"/>
      <c r="W1481" s="13"/>
      <c r="X1481" s="13"/>
      <c r="Y1481" s="13"/>
      <c r="Z1481" s="13"/>
    </row>
    <row r="1482">
      <c r="A1482" s="13"/>
      <c r="B1482" s="13"/>
      <c r="C1482" s="13"/>
      <c r="D1482" s="13"/>
      <c r="E1482" s="13"/>
      <c r="F1482" s="13"/>
      <c r="G1482" s="13"/>
      <c r="H1482" s="13"/>
      <c r="I1482" s="13"/>
      <c r="J1482" s="13"/>
      <c r="K1482" s="13"/>
      <c r="L1482" s="13"/>
      <c r="M1482" s="13"/>
      <c r="N1482" s="13"/>
      <c r="O1482" s="13"/>
      <c r="P1482" s="13"/>
      <c r="Q1482" s="13"/>
      <c r="R1482" s="13"/>
      <c r="S1482" s="13"/>
      <c r="T1482" s="13"/>
      <c r="U1482" s="13"/>
      <c r="V1482" s="13"/>
      <c r="W1482" s="13"/>
      <c r="X1482" s="13"/>
      <c r="Y1482" s="13"/>
      <c r="Z1482" s="13"/>
    </row>
    <row r="1483">
      <c r="A1483" s="1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row>
    <row r="1484">
      <c r="A1484" s="13"/>
      <c r="B1484" s="13"/>
      <c r="C1484" s="13"/>
      <c r="D1484" s="13"/>
      <c r="E1484" s="13"/>
      <c r="F1484" s="13"/>
      <c r="G1484" s="13"/>
      <c r="H1484" s="13"/>
      <c r="I1484" s="13"/>
      <c r="J1484" s="13"/>
      <c r="K1484" s="13"/>
      <c r="L1484" s="13"/>
      <c r="M1484" s="13"/>
      <c r="N1484" s="13"/>
      <c r="O1484" s="13"/>
      <c r="P1484" s="13"/>
      <c r="Q1484" s="13"/>
      <c r="R1484" s="13"/>
      <c r="S1484" s="13"/>
      <c r="T1484" s="13"/>
      <c r="U1484" s="13"/>
      <c r="V1484" s="13"/>
      <c r="W1484" s="13"/>
      <c r="X1484" s="13"/>
      <c r="Y1484" s="13"/>
      <c r="Z1484" s="13"/>
    </row>
    <row r="1485">
      <c r="A1485" s="13"/>
      <c r="B1485" s="13"/>
      <c r="C1485" s="13"/>
      <c r="D1485" s="13"/>
      <c r="E1485" s="13"/>
      <c r="F1485" s="13"/>
      <c r="G1485" s="13"/>
      <c r="H1485" s="13"/>
      <c r="I1485" s="13"/>
      <c r="J1485" s="13"/>
      <c r="K1485" s="13"/>
      <c r="L1485" s="13"/>
      <c r="M1485" s="13"/>
      <c r="N1485" s="13"/>
      <c r="O1485" s="13"/>
      <c r="P1485" s="13"/>
      <c r="Q1485" s="13"/>
      <c r="R1485" s="13"/>
      <c r="S1485" s="13"/>
      <c r="T1485" s="13"/>
      <c r="U1485" s="13"/>
      <c r="V1485" s="13"/>
      <c r="W1485" s="13"/>
      <c r="X1485" s="13"/>
      <c r="Y1485" s="13"/>
      <c r="Z1485" s="13"/>
    </row>
    <row r="1486">
      <c r="A1486" s="13"/>
      <c r="B1486" s="13"/>
      <c r="C1486" s="13"/>
      <c r="D1486" s="13"/>
      <c r="E1486" s="13"/>
      <c r="F1486" s="13"/>
      <c r="G1486" s="13"/>
      <c r="H1486" s="13"/>
      <c r="I1486" s="13"/>
      <c r="J1486" s="13"/>
      <c r="K1486" s="13"/>
      <c r="L1486" s="13"/>
      <c r="M1486" s="13"/>
      <c r="N1486" s="13"/>
      <c r="O1486" s="13"/>
      <c r="P1486" s="13"/>
      <c r="Q1486" s="13"/>
      <c r="R1486" s="13"/>
      <c r="S1486" s="13"/>
      <c r="T1486" s="13"/>
      <c r="U1486" s="13"/>
      <c r="V1486" s="13"/>
      <c r="W1486" s="13"/>
      <c r="X1486" s="13"/>
      <c r="Y1486" s="13"/>
      <c r="Z1486" s="13"/>
    </row>
    <row r="1487">
      <c r="A1487" s="13"/>
      <c r="B1487" s="13"/>
      <c r="C1487" s="13"/>
      <c r="D1487" s="13"/>
      <c r="E1487" s="13"/>
      <c r="F1487" s="13"/>
      <c r="G1487" s="13"/>
      <c r="H1487" s="13"/>
      <c r="I1487" s="13"/>
      <c r="J1487" s="13"/>
      <c r="K1487" s="13"/>
      <c r="L1487" s="13"/>
      <c r="M1487" s="13"/>
      <c r="N1487" s="13"/>
      <c r="O1487" s="13"/>
      <c r="P1487" s="13"/>
      <c r="Q1487" s="13"/>
      <c r="R1487" s="13"/>
      <c r="S1487" s="13"/>
      <c r="T1487" s="13"/>
      <c r="U1487" s="13"/>
      <c r="V1487" s="13"/>
      <c r="W1487" s="13"/>
      <c r="X1487" s="13"/>
      <c r="Y1487" s="13"/>
      <c r="Z1487" s="13"/>
    </row>
    <row r="1488">
      <c r="A1488" s="13"/>
      <c r="B1488" s="13"/>
      <c r="C1488" s="13"/>
      <c r="D1488" s="13"/>
      <c r="E1488" s="13"/>
      <c r="F1488" s="13"/>
      <c r="G1488" s="13"/>
      <c r="H1488" s="13"/>
      <c r="I1488" s="13"/>
      <c r="J1488" s="13"/>
      <c r="K1488" s="13"/>
      <c r="L1488" s="13"/>
      <c r="M1488" s="13"/>
      <c r="N1488" s="13"/>
      <c r="O1488" s="13"/>
      <c r="P1488" s="13"/>
      <c r="Q1488" s="13"/>
      <c r="R1488" s="13"/>
      <c r="S1488" s="13"/>
      <c r="T1488" s="13"/>
      <c r="U1488" s="13"/>
      <c r="V1488" s="13"/>
      <c r="W1488" s="13"/>
      <c r="X1488" s="13"/>
      <c r="Y1488" s="13"/>
      <c r="Z1488" s="13"/>
    </row>
    <row r="1489">
      <c r="A1489" s="13"/>
      <c r="B1489" s="13"/>
      <c r="C1489" s="13"/>
      <c r="D1489" s="13"/>
      <c r="E1489" s="13"/>
      <c r="F1489" s="13"/>
      <c r="G1489" s="13"/>
      <c r="H1489" s="13"/>
      <c r="I1489" s="13"/>
      <c r="J1489" s="13"/>
      <c r="K1489" s="13"/>
      <c r="L1489" s="13"/>
      <c r="M1489" s="13"/>
      <c r="N1489" s="13"/>
      <c r="O1489" s="13"/>
      <c r="P1489" s="13"/>
      <c r="Q1489" s="13"/>
      <c r="R1489" s="13"/>
      <c r="S1489" s="13"/>
      <c r="T1489" s="13"/>
      <c r="U1489" s="13"/>
      <c r="V1489" s="13"/>
      <c r="W1489" s="13"/>
      <c r="X1489" s="13"/>
      <c r="Y1489" s="13"/>
      <c r="Z1489" s="13"/>
    </row>
    <row r="1490">
      <c r="A1490" s="13"/>
      <c r="B1490" s="13"/>
      <c r="C1490" s="13"/>
      <c r="D1490" s="13"/>
      <c r="E1490" s="13"/>
      <c r="F1490" s="13"/>
      <c r="G1490" s="13"/>
      <c r="H1490" s="13"/>
      <c r="I1490" s="13"/>
      <c r="J1490" s="13"/>
      <c r="K1490" s="13"/>
      <c r="L1490" s="13"/>
      <c r="M1490" s="13"/>
      <c r="N1490" s="13"/>
      <c r="O1490" s="13"/>
      <c r="P1490" s="13"/>
      <c r="Q1490" s="13"/>
      <c r="R1490" s="13"/>
      <c r="S1490" s="13"/>
      <c r="T1490" s="13"/>
      <c r="U1490" s="13"/>
      <c r="V1490" s="13"/>
      <c r="W1490" s="13"/>
      <c r="X1490" s="13"/>
      <c r="Y1490" s="13"/>
      <c r="Z1490" s="13"/>
    </row>
    <row r="1491">
      <c r="A1491" s="13"/>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row>
    <row r="1492">
      <c r="A1492" s="13"/>
      <c r="B1492" s="13"/>
      <c r="C1492" s="13"/>
      <c r="D1492" s="13"/>
      <c r="E1492" s="13"/>
      <c r="F1492" s="13"/>
      <c r="G1492" s="13"/>
      <c r="H1492" s="13"/>
      <c r="I1492" s="13"/>
      <c r="J1492" s="13"/>
      <c r="K1492" s="13"/>
      <c r="L1492" s="13"/>
      <c r="M1492" s="13"/>
      <c r="N1492" s="13"/>
      <c r="O1492" s="13"/>
      <c r="P1492" s="13"/>
      <c r="Q1492" s="13"/>
      <c r="R1492" s="13"/>
      <c r="S1492" s="13"/>
      <c r="T1492" s="13"/>
      <c r="U1492" s="13"/>
      <c r="V1492" s="13"/>
      <c r="W1492" s="13"/>
      <c r="X1492" s="13"/>
      <c r="Y1492" s="13"/>
      <c r="Z1492" s="13"/>
    </row>
    <row r="1493">
      <c r="A1493" s="13"/>
      <c r="B1493" s="13"/>
      <c r="C1493" s="13"/>
      <c r="D1493" s="13"/>
      <c r="E1493" s="13"/>
      <c r="F1493" s="13"/>
      <c r="G1493" s="13"/>
      <c r="H1493" s="13"/>
      <c r="I1493" s="13"/>
      <c r="J1493" s="13"/>
      <c r="K1493" s="13"/>
      <c r="L1493" s="13"/>
      <c r="M1493" s="13"/>
      <c r="N1493" s="13"/>
      <c r="O1493" s="13"/>
      <c r="P1493" s="13"/>
      <c r="Q1493" s="13"/>
      <c r="R1493" s="13"/>
      <c r="S1493" s="13"/>
      <c r="T1493" s="13"/>
      <c r="U1493" s="13"/>
      <c r="V1493" s="13"/>
      <c r="W1493" s="13"/>
      <c r="X1493" s="13"/>
      <c r="Y1493" s="13"/>
      <c r="Z1493" s="13"/>
    </row>
    <row r="1494">
      <c r="A1494" s="13"/>
      <c r="B1494" s="13"/>
      <c r="C1494" s="13"/>
      <c r="D1494" s="13"/>
      <c r="E1494" s="13"/>
      <c r="F1494" s="13"/>
      <c r="G1494" s="13"/>
      <c r="H1494" s="13"/>
      <c r="I1494" s="13"/>
      <c r="J1494" s="13"/>
      <c r="K1494" s="13"/>
      <c r="L1494" s="13"/>
      <c r="M1494" s="13"/>
      <c r="N1494" s="13"/>
      <c r="O1494" s="13"/>
      <c r="P1494" s="13"/>
      <c r="Q1494" s="13"/>
      <c r="R1494" s="13"/>
      <c r="S1494" s="13"/>
      <c r="T1494" s="13"/>
      <c r="U1494" s="13"/>
      <c r="V1494" s="13"/>
      <c r="W1494" s="13"/>
      <c r="X1494" s="13"/>
      <c r="Y1494" s="13"/>
      <c r="Z1494" s="13"/>
    </row>
    <row r="1495">
      <c r="A1495" s="13"/>
      <c r="B1495" s="13"/>
      <c r="C1495" s="13"/>
      <c r="D1495" s="13"/>
      <c r="E1495" s="13"/>
      <c r="F1495" s="13"/>
      <c r="G1495" s="13"/>
      <c r="H1495" s="13"/>
      <c r="I1495" s="13"/>
      <c r="J1495" s="13"/>
      <c r="K1495" s="13"/>
      <c r="L1495" s="13"/>
      <c r="M1495" s="13"/>
      <c r="N1495" s="13"/>
      <c r="O1495" s="13"/>
      <c r="P1495" s="13"/>
      <c r="Q1495" s="13"/>
      <c r="R1495" s="13"/>
      <c r="S1495" s="13"/>
      <c r="T1495" s="13"/>
      <c r="U1495" s="13"/>
      <c r="V1495" s="13"/>
      <c r="W1495" s="13"/>
      <c r="X1495" s="13"/>
      <c r="Y1495" s="13"/>
      <c r="Z1495" s="13"/>
    </row>
    <row r="1496">
      <c r="A1496" s="13"/>
      <c r="B1496" s="13"/>
      <c r="C1496" s="13"/>
      <c r="D1496" s="13"/>
      <c r="E1496" s="13"/>
      <c r="F1496" s="13"/>
      <c r="G1496" s="13"/>
      <c r="H1496" s="13"/>
      <c r="I1496" s="13"/>
      <c r="J1496" s="13"/>
      <c r="K1496" s="13"/>
      <c r="L1496" s="13"/>
      <c r="M1496" s="13"/>
      <c r="N1496" s="13"/>
      <c r="O1496" s="13"/>
      <c r="P1496" s="13"/>
      <c r="Q1496" s="13"/>
      <c r="R1496" s="13"/>
      <c r="S1496" s="13"/>
      <c r="T1496" s="13"/>
      <c r="U1496" s="13"/>
      <c r="V1496" s="13"/>
      <c r="W1496" s="13"/>
      <c r="X1496" s="13"/>
      <c r="Y1496" s="13"/>
      <c r="Z1496" s="13"/>
    </row>
    <row r="1497">
      <c r="A1497" s="13"/>
      <c r="B1497" s="13"/>
      <c r="C1497" s="13"/>
      <c r="D1497" s="13"/>
      <c r="E1497" s="13"/>
      <c r="F1497" s="13"/>
      <c r="G1497" s="13"/>
      <c r="H1497" s="13"/>
      <c r="I1497" s="13"/>
      <c r="J1497" s="13"/>
      <c r="K1497" s="13"/>
      <c r="L1497" s="13"/>
      <c r="M1497" s="13"/>
      <c r="N1497" s="13"/>
      <c r="O1497" s="13"/>
      <c r="P1497" s="13"/>
      <c r="Q1497" s="13"/>
      <c r="R1497" s="13"/>
      <c r="S1497" s="13"/>
      <c r="T1497" s="13"/>
      <c r="U1497" s="13"/>
      <c r="V1497" s="13"/>
      <c r="W1497" s="13"/>
      <c r="X1497" s="13"/>
      <c r="Y1497" s="13"/>
      <c r="Z1497" s="13"/>
    </row>
    <row r="1498">
      <c r="A1498" s="13"/>
      <c r="B1498" s="13"/>
      <c r="C1498" s="13"/>
      <c r="D1498" s="13"/>
      <c r="E1498" s="13"/>
      <c r="F1498" s="13"/>
      <c r="G1498" s="13"/>
      <c r="H1498" s="13"/>
      <c r="I1498" s="13"/>
      <c r="J1498" s="13"/>
      <c r="K1498" s="13"/>
      <c r="L1498" s="13"/>
      <c r="M1498" s="13"/>
      <c r="N1498" s="13"/>
      <c r="O1498" s="13"/>
      <c r="P1498" s="13"/>
      <c r="Q1498" s="13"/>
      <c r="R1498" s="13"/>
      <c r="S1498" s="13"/>
      <c r="T1498" s="13"/>
      <c r="U1498" s="13"/>
      <c r="V1498" s="13"/>
      <c r="W1498" s="13"/>
      <c r="X1498" s="13"/>
      <c r="Y1498" s="13"/>
      <c r="Z1498" s="13"/>
    </row>
    <row r="1499">
      <c r="A1499" s="13"/>
      <c r="B1499" s="13"/>
      <c r="C1499" s="13"/>
      <c r="D1499" s="13"/>
      <c r="E1499" s="13"/>
      <c r="F1499" s="13"/>
      <c r="G1499" s="13"/>
      <c r="H1499" s="13"/>
      <c r="I1499" s="13"/>
      <c r="J1499" s="13"/>
      <c r="K1499" s="13"/>
      <c r="L1499" s="13"/>
      <c r="M1499" s="13"/>
      <c r="N1499" s="13"/>
      <c r="O1499" s="13"/>
      <c r="P1499" s="13"/>
      <c r="Q1499" s="13"/>
      <c r="R1499" s="13"/>
      <c r="S1499" s="13"/>
      <c r="T1499" s="13"/>
      <c r="U1499" s="13"/>
      <c r="V1499" s="13"/>
      <c r="W1499" s="13"/>
      <c r="X1499" s="13"/>
      <c r="Y1499" s="13"/>
      <c r="Z1499" s="13"/>
    </row>
    <row r="1500">
      <c r="A1500" s="13"/>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row>
    <row r="1501">
      <c r="A1501" s="13"/>
      <c r="B1501" s="13"/>
      <c r="C1501" s="13"/>
      <c r="D1501" s="13"/>
      <c r="E1501" s="13"/>
      <c r="F1501" s="13"/>
      <c r="G1501" s="13"/>
      <c r="H1501" s="13"/>
      <c r="I1501" s="13"/>
      <c r="J1501" s="13"/>
      <c r="K1501" s="13"/>
      <c r="L1501" s="13"/>
      <c r="M1501" s="13"/>
      <c r="N1501" s="13"/>
      <c r="O1501" s="13"/>
      <c r="P1501" s="13"/>
      <c r="Q1501" s="13"/>
      <c r="R1501" s="13"/>
      <c r="S1501" s="13"/>
      <c r="T1501" s="13"/>
      <c r="U1501" s="13"/>
      <c r="V1501" s="13"/>
      <c r="W1501" s="13"/>
      <c r="X1501" s="13"/>
      <c r="Y1501" s="13"/>
      <c r="Z1501" s="1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9.5"/>
    <col customWidth="1" min="3" max="3" width="22.38"/>
    <col customWidth="1" min="4" max="4" width="20.13"/>
    <col customWidth="1" min="5" max="5" width="20.88"/>
    <col customWidth="1" min="6" max="6" width="24.75"/>
    <col customWidth="1" min="7" max="26" width="19.5"/>
  </cols>
  <sheetData>
    <row r="1">
      <c r="A1" s="33" t="s">
        <v>2078</v>
      </c>
      <c r="I1" s="13"/>
      <c r="J1" s="13"/>
      <c r="K1" s="13"/>
      <c r="L1" s="13"/>
      <c r="M1" s="13"/>
      <c r="N1" s="13"/>
      <c r="O1" s="13"/>
      <c r="P1" s="13"/>
      <c r="Q1" s="13"/>
      <c r="R1" s="13"/>
      <c r="S1" s="13"/>
      <c r="T1" s="13"/>
      <c r="U1" s="13"/>
      <c r="V1" s="13"/>
      <c r="W1" s="13"/>
      <c r="X1" s="13"/>
      <c r="Y1" s="13"/>
      <c r="Z1" s="13"/>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13"/>
      <c r="B3" s="13"/>
      <c r="C3" s="13"/>
      <c r="D3" s="13"/>
      <c r="E3" s="13"/>
      <c r="F3" s="13"/>
      <c r="G3" s="13"/>
      <c r="H3" s="13"/>
      <c r="I3" s="13"/>
      <c r="J3" s="13"/>
      <c r="K3" s="13"/>
      <c r="L3" s="13"/>
      <c r="M3" s="13"/>
      <c r="N3" s="13"/>
      <c r="O3" s="13"/>
      <c r="P3" s="13"/>
      <c r="Q3" s="13"/>
      <c r="R3" s="13"/>
      <c r="S3" s="13"/>
      <c r="T3" s="13"/>
      <c r="U3" s="13"/>
      <c r="V3" s="13"/>
      <c r="W3" s="13"/>
      <c r="X3" s="13"/>
      <c r="Y3" s="13"/>
      <c r="Z3" s="13"/>
    </row>
    <row r="4">
      <c r="A4" s="13"/>
      <c r="B4" s="13"/>
      <c r="C4" s="13"/>
      <c r="D4" s="13"/>
      <c r="E4" s="13"/>
      <c r="F4" s="13"/>
      <c r="G4" s="13"/>
      <c r="H4" s="13"/>
      <c r="I4" s="13"/>
      <c r="J4" s="13"/>
      <c r="K4" s="13"/>
      <c r="L4" s="13"/>
      <c r="M4" s="13"/>
      <c r="N4" s="13"/>
      <c r="O4" s="13"/>
      <c r="P4" s="13"/>
      <c r="Q4" s="13"/>
      <c r="R4" s="13"/>
      <c r="S4" s="13"/>
      <c r="T4" s="13"/>
      <c r="U4" s="13"/>
      <c r="V4" s="13"/>
      <c r="W4" s="13"/>
      <c r="X4" s="13"/>
      <c r="Y4" s="13"/>
      <c r="Z4" s="13"/>
    </row>
    <row r="5">
      <c r="A5" s="13"/>
      <c r="B5" s="13"/>
      <c r="C5" s="13"/>
      <c r="D5" s="13"/>
      <c r="E5" s="13"/>
      <c r="F5" s="13"/>
      <c r="G5" s="13"/>
      <c r="H5" s="13"/>
      <c r="I5" s="13"/>
      <c r="J5" s="13"/>
      <c r="K5" s="13"/>
      <c r="L5" s="13"/>
      <c r="M5" s="13"/>
      <c r="N5" s="13"/>
      <c r="O5" s="13"/>
      <c r="P5" s="13"/>
      <c r="Q5" s="13"/>
      <c r="R5" s="13"/>
      <c r="S5" s="13"/>
      <c r="T5" s="13"/>
      <c r="U5" s="13"/>
      <c r="V5" s="13"/>
      <c r="W5" s="13"/>
      <c r="X5" s="13"/>
      <c r="Y5" s="13"/>
      <c r="Z5" s="13"/>
    </row>
    <row r="6">
      <c r="A6" s="13"/>
      <c r="B6" s="13"/>
      <c r="C6" s="13"/>
      <c r="D6" s="13"/>
      <c r="E6" s="13"/>
      <c r="F6" s="13"/>
      <c r="G6" s="13"/>
      <c r="H6" s="13"/>
      <c r="I6" s="13"/>
      <c r="J6" s="13"/>
      <c r="K6" s="13"/>
      <c r="L6" s="13"/>
      <c r="M6" s="13"/>
      <c r="N6" s="13"/>
      <c r="O6" s="13"/>
      <c r="P6" s="13"/>
      <c r="Q6" s="13"/>
      <c r="R6" s="13"/>
      <c r="S6" s="13"/>
      <c r="T6" s="13"/>
      <c r="U6" s="13"/>
      <c r="V6" s="13"/>
      <c r="W6" s="13"/>
      <c r="X6" s="13"/>
      <c r="Y6" s="13"/>
      <c r="Z6" s="13"/>
    </row>
    <row r="7">
      <c r="A7" s="13"/>
      <c r="B7" s="13"/>
      <c r="C7" s="13"/>
      <c r="D7" s="13"/>
      <c r="E7" s="13"/>
      <c r="F7" s="13"/>
      <c r="G7" s="13"/>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34" t="s">
        <v>2076</v>
      </c>
      <c r="B16" s="34" t="s">
        <v>2059</v>
      </c>
      <c r="C16" s="34" t="s">
        <v>2079</v>
      </c>
      <c r="D16" s="34" t="s">
        <v>2080</v>
      </c>
      <c r="E16" s="34" t="s">
        <v>2081</v>
      </c>
      <c r="F16" s="34" t="s">
        <v>2082</v>
      </c>
      <c r="G16" s="13"/>
      <c r="H16" s="13"/>
      <c r="I16" s="13"/>
      <c r="J16" s="13"/>
      <c r="K16" s="13"/>
      <c r="L16" s="13"/>
      <c r="M16" s="13"/>
      <c r="N16" s="13"/>
      <c r="O16" s="13"/>
      <c r="P16" s="13"/>
      <c r="Q16" s="13"/>
      <c r="R16" s="13"/>
      <c r="S16" s="13"/>
      <c r="T16" s="13"/>
      <c r="U16" s="13"/>
      <c r="V16" s="13"/>
      <c r="W16" s="13"/>
      <c r="X16" s="13"/>
      <c r="Y16" s="13"/>
      <c r="Z16" s="13"/>
    </row>
    <row r="17">
      <c r="A17" s="28" t="str">
        <f>IFERROR(__xludf.DUMMYFUNCTION("UNIQUE('Overall Analysis'!$I$3:$I$160)"),"Platinum Customer")</f>
        <v>Platinum Customer</v>
      </c>
      <c r="B17" s="28">
        <f>COUNTIFS('Overall Analysis'!$I$3:$I$160,A17)</f>
        <v>5</v>
      </c>
      <c r="C17" s="28">
        <f>COUNTIFS(Insights_workings!$F$2:$F$1001,A17)</f>
        <v>114</v>
      </c>
      <c r="D17" s="28">
        <f>SUMIFS('Overall Analysis'!$B$3:$B$160,'Overall Analysis'!$I$3:$I$160,A17)</f>
        <v>14572.5</v>
      </c>
      <c r="E17" s="29">
        <f t="shared" ref="E17:E18" si="1">D17/B17</f>
        <v>2914.5</v>
      </c>
      <c r="F17" s="30">
        <f t="shared" ref="F17:F18" si="2">C17/B17</f>
        <v>22.8</v>
      </c>
      <c r="G17" s="13"/>
      <c r="H17" s="13"/>
      <c r="I17" s="13"/>
      <c r="J17" s="13"/>
      <c r="K17" s="13"/>
      <c r="L17" s="13"/>
      <c r="M17" s="13"/>
      <c r="N17" s="13"/>
      <c r="O17" s="13"/>
      <c r="P17" s="13"/>
      <c r="Q17" s="13"/>
      <c r="R17" s="13"/>
      <c r="S17" s="13"/>
      <c r="T17" s="13"/>
      <c r="U17" s="13"/>
      <c r="V17" s="13"/>
      <c r="W17" s="13"/>
      <c r="X17" s="13"/>
      <c r="Y17" s="13"/>
      <c r="Z17" s="13"/>
    </row>
    <row r="18">
      <c r="A18" s="28" t="str">
        <f>IFERROR(__xludf.DUMMYFUNCTION("""COMPUTED_VALUE"""),"Basic Customer")</f>
        <v>Basic Customer</v>
      </c>
      <c r="B18" s="28">
        <f>COUNTIFS('Overall Analysis'!$I$3:$I$160,A18)</f>
        <v>153</v>
      </c>
      <c r="C18" s="28">
        <f>COUNTIFS(Insights_workings!$F$2:$F$1001,A18)</f>
        <v>886</v>
      </c>
      <c r="D18" s="28">
        <f>SUMIFS('Overall Analysis'!$B$3:$B$160,'Overall Analysis'!$I$3:$I$160,A18)</f>
        <v>109930</v>
      </c>
      <c r="E18" s="29">
        <f t="shared" si="1"/>
        <v>718.496732</v>
      </c>
      <c r="F18" s="30">
        <f t="shared" si="2"/>
        <v>5.790849673</v>
      </c>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1">
    <mergeCell ref="A1:H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13"/>
    <col customWidth="1" min="2" max="3" width="17.38"/>
    <col customWidth="1" min="4" max="4" width="20.13"/>
    <col customWidth="1" min="6" max="6" width="18.75"/>
  </cols>
  <sheetData>
    <row r="1">
      <c r="A1" s="22" t="s">
        <v>17</v>
      </c>
      <c r="B1" s="22" t="s">
        <v>2083</v>
      </c>
      <c r="C1" s="22" t="s">
        <v>2084</v>
      </c>
      <c r="D1" s="22" t="s">
        <v>2085</v>
      </c>
      <c r="E1" s="22" t="s">
        <v>2086</v>
      </c>
      <c r="F1" s="22" t="s">
        <v>2087</v>
      </c>
      <c r="G1" s="13"/>
      <c r="H1" s="13"/>
      <c r="I1" s="13"/>
      <c r="J1" s="13"/>
      <c r="K1" s="13"/>
      <c r="L1" s="13"/>
      <c r="M1" s="13"/>
      <c r="N1" s="13"/>
      <c r="O1" s="13"/>
      <c r="P1" s="13"/>
      <c r="Q1" s="13"/>
      <c r="R1" s="13"/>
      <c r="S1" s="13"/>
      <c r="T1" s="13"/>
      <c r="U1" s="13"/>
      <c r="V1" s="13"/>
      <c r="W1" s="13"/>
      <c r="X1" s="13"/>
      <c r="Y1" s="13"/>
      <c r="Z1" s="13"/>
      <c r="AA1" s="13"/>
    </row>
    <row r="2">
      <c r="A2" s="13" t="str">
        <f>IFERROR(__xludf.DUMMYFUNCTION("UNIQUE(WN!$D$2:$D$2001)"),"BasmatiRice")</f>
        <v>BasmatiRice</v>
      </c>
      <c r="B2" s="13">
        <f>'Budgeted Quantity'!B2</f>
        <v>153</v>
      </c>
      <c r="C2" s="13">
        <f>Value(SUMIFS(WN!$E$2:$E$2001,WN!$D$2:$D$2001,A2))</f>
        <v>125</v>
      </c>
      <c r="D2" s="13">
        <f t="shared" ref="D2:D21" si="1">C2-B2</f>
        <v>-28</v>
      </c>
      <c r="E2" s="35">
        <f t="shared" ref="E2:E21" si="2">D2/B2</f>
        <v>-0.1830065359</v>
      </c>
      <c r="F2" s="35" t="str">
        <f t="shared" ref="F2:F21" si="3">IFS(E2&lt; -20%,"Needs Improvement",AND(E2&gt; -20%,E2&lt;0%),"On Track",E2&gt;=0%,"Good Performance")</f>
        <v>On Track</v>
      </c>
      <c r="G2" s="13"/>
      <c r="H2" s="13"/>
      <c r="I2" s="13"/>
      <c r="J2" s="13"/>
      <c r="K2" s="13"/>
      <c r="L2" s="13"/>
      <c r="M2" s="13"/>
      <c r="N2" s="13"/>
      <c r="O2" s="13"/>
      <c r="P2" s="13"/>
      <c r="Q2" s="13"/>
      <c r="R2" s="13"/>
      <c r="S2" s="13"/>
      <c r="T2" s="13"/>
      <c r="U2" s="13"/>
      <c r="V2" s="13"/>
      <c r="W2" s="13"/>
      <c r="X2" s="13"/>
      <c r="Y2" s="13"/>
      <c r="Z2" s="13"/>
      <c r="AA2" s="13"/>
    </row>
    <row r="3">
      <c r="A3" s="13" t="str">
        <f>IFERROR(__xludf.DUMMYFUNCTION("""COMPUTED_VALUE"""),"WholeWheatBread")</f>
        <v>WholeWheatBread</v>
      </c>
      <c r="B3" s="13">
        <f>'Budgeted Quantity'!B3</f>
        <v>128</v>
      </c>
      <c r="C3" s="13">
        <f>SUMIFS(WN!$E$2:$E$2001,WN!$D$2:$D$2001,A3)</f>
        <v>123</v>
      </c>
      <c r="D3" s="13">
        <f t="shared" si="1"/>
        <v>-5</v>
      </c>
      <c r="E3" s="35">
        <f t="shared" si="2"/>
        <v>-0.0390625</v>
      </c>
      <c r="F3" s="35" t="str">
        <f t="shared" si="3"/>
        <v>On Track</v>
      </c>
      <c r="G3" s="13"/>
      <c r="H3" s="13"/>
      <c r="I3" s="13"/>
      <c r="J3" s="13"/>
      <c r="K3" s="13"/>
      <c r="L3" s="13"/>
      <c r="M3" s="13"/>
      <c r="N3" s="13"/>
      <c r="O3" s="13"/>
      <c r="P3" s="13"/>
      <c r="Q3" s="13"/>
      <c r="R3" s="13"/>
      <c r="S3" s="13"/>
      <c r="T3" s="13"/>
      <c r="U3" s="13"/>
      <c r="V3" s="13"/>
      <c r="W3" s="13"/>
      <c r="X3" s="13"/>
      <c r="Y3" s="13"/>
      <c r="Z3" s="13"/>
      <c r="AA3" s="13"/>
    </row>
    <row r="4">
      <c r="A4" s="13" t="str">
        <f>IFERROR(__xludf.DUMMYFUNCTION("""COMPUTED_VALUE"""),"FreshMilk")</f>
        <v>FreshMilk</v>
      </c>
      <c r="B4" s="13">
        <f>'Budgeted Quantity'!B4</f>
        <v>151</v>
      </c>
      <c r="C4" s="13">
        <f>SUMIFS(WN!$E$2:$E$2001,WN!$D$2:$D$2001,A4)</f>
        <v>113</v>
      </c>
      <c r="D4" s="13">
        <f t="shared" si="1"/>
        <v>-38</v>
      </c>
      <c r="E4" s="35">
        <f t="shared" si="2"/>
        <v>-0.2516556291</v>
      </c>
      <c r="F4" s="35" t="str">
        <f t="shared" si="3"/>
        <v>Needs Improvement</v>
      </c>
      <c r="G4" s="13"/>
      <c r="H4" s="13"/>
      <c r="I4" s="13"/>
      <c r="J4" s="13"/>
      <c r="K4" s="13"/>
      <c r="L4" s="13"/>
      <c r="M4" s="13"/>
      <c r="N4" s="13"/>
      <c r="O4" s="13"/>
      <c r="P4" s="13"/>
      <c r="Q4" s="13"/>
      <c r="R4" s="13"/>
      <c r="S4" s="13"/>
      <c r="T4" s="13"/>
      <c r="U4" s="13"/>
      <c r="V4" s="13"/>
      <c r="W4" s="13"/>
      <c r="X4" s="13"/>
      <c r="Y4" s="13"/>
      <c r="Z4" s="13"/>
      <c r="AA4" s="13"/>
    </row>
    <row r="5">
      <c r="A5" s="13" t="str">
        <f>IFERROR(__xludf.DUMMYFUNCTION("""COMPUTED_VALUE"""),"Eggs")</f>
        <v>Eggs</v>
      </c>
      <c r="B5" s="13">
        <f>'Budgeted Quantity'!B5</f>
        <v>166</v>
      </c>
      <c r="C5" s="13">
        <f>SUMIFS(WN!$E$2:$E$2001,WN!$D$2:$D$2001,A5)</f>
        <v>126</v>
      </c>
      <c r="D5" s="13">
        <f t="shared" si="1"/>
        <v>-40</v>
      </c>
      <c r="E5" s="35">
        <f t="shared" si="2"/>
        <v>-0.2409638554</v>
      </c>
      <c r="F5" s="35" t="str">
        <f t="shared" si="3"/>
        <v>Needs Improvement</v>
      </c>
      <c r="G5" s="13"/>
      <c r="H5" s="13"/>
      <c r="I5" s="13"/>
      <c r="J5" s="13"/>
      <c r="K5" s="13"/>
      <c r="L5" s="13"/>
      <c r="M5" s="13"/>
      <c r="N5" s="13"/>
      <c r="O5" s="13"/>
      <c r="P5" s="13"/>
      <c r="Q5" s="13"/>
      <c r="R5" s="13"/>
      <c r="S5" s="13"/>
      <c r="T5" s="13"/>
      <c r="U5" s="13"/>
      <c r="V5" s="13"/>
      <c r="W5" s="13"/>
      <c r="X5" s="13"/>
      <c r="Y5" s="13"/>
      <c r="Z5" s="13"/>
      <c r="AA5" s="13"/>
    </row>
    <row r="6">
      <c r="A6" s="13" t="str">
        <f>IFERROR(__xludf.DUMMYFUNCTION("""COMPUTED_VALUE"""),"ChickenBreast")</f>
        <v>ChickenBreast</v>
      </c>
      <c r="B6" s="13">
        <f>'Budgeted Quantity'!B6</f>
        <v>112</v>
      </c>
      <c r="C6" s="13">
        <f>SUMIFS(WN!$E$2:$E$2001,WN!$D$2:$D$2001,A6)</f>
        <v>116</v>
      </c>
      <c r="D6" s="13">
        <f t="shared" si="1"/>
        <v>4</v>
      </c>
      <c r="E6" s="35">
        <f t="shared" si="2"/>
        <v>0.03571428571</v>
      </c>
      <c r="F6" s="35" t="str">
        <f t="shared" si="3"/>
        <v>Good Performance</v>
      </c>
      <c r="G6" s="13"/>
      <c r="H6" s="13"/>
      <c r="I6" s="13"/>
      <c r="J6" s="13"/>
      <c r="K6" s="13"/>
      <c r="L6" s="13"/>
      <c r="M6" s="13"/>
      <c r="N6" s="13"/>
      <c r="O6" s="13"/>
      <c r="P6" s="13"/>
      <c r="Q6" s="13"/>
      <c r="R6" s="13"/>
      <c r="S6" s="13"/>
      <c r="T6" s="13"/>
      <c r="U6" s="13"/>
      <c r="V6" s="13"/>
      <c r="W6" s="13"/>
      <c r="X6" s="13"/>
      <c r="Y6" s="13"/>
      <c r="Z6" s="13"/>
      <c r="AA6" s="13"/>
    </row>
    <row r="7">
      <c r="A7" s="13" t="str">
        <f>IFERROR(__xludf.DUMMYFUNCTION("""COMPUTED_VALUE"""),"Apples")</f>
        <v>Apples</v>
      </c>
      <c r="B7" s="13">
        <f>'Budgeted Quantity'!B7</f>
        <v>152</v>
      </c>
      <c r="C7" s="13">
        <f>SUMIFS(WN!$E$2:$E$2001,WN!$D$2:$D$2001,A7)</f>
        <v>122</v>
      </c>
      <c r="D7" s="13">
        <f t="shared" si="1"/>
        <v>-30</v>
      </c>
      <c r="E7" s="35">
        <f t="shared" si="2"/>
        <v>-0.1973684211</v>
      </c>
      <c r="F7" s="35" t="str">
        <f t="shared" si="3"/>
        <v>On Track</v>
      </c>
      <c r="G7" s="13"/>
      <c r="H7" s="13"/>
      <c r="I7" s="13"/>
      <c r="J7" s="13"/>
      <c r="K7" s="13"/>
      <c r="L7" s="13"/>
      <c r="M7" s="13"/>
      <c r="N7" s="13"/>
      <c r="O7" s="13"/>
      <c r="P7" s="13"/>
      <c r="Q7" s="13"/>
      <c r="R7" s="13"/>
      <c r="S7" s="13"/>
      <c r="T7" s="13"/>
      <c r="U7" s="13"/>
      <c r="V7" s="13"/>
      <c r="W7" s="13"/>
      <c r="X7" s="13"/>
      <c r="Y7" s="13"/>
      <c r="Z7" s="13"/>
      <c r="AA7" s="13"/>
    </row>
    <row r="8">
      <c r="A8" s="13" t="str">
        <f>IFERROR(__xludf.DUMMYFUNCTION("""COMPUTED_VALUE"""),"Bananas")</f>
        <v>Bananas</v>
      </c>
      <c r="B8" s="13">
        <f>'Budgeted Quantity'!B8</f>
        <v>142</v>
      </c>
      <c r="C8" s="13">
        <f>SUMIFS(WN!$E$2:$E$2001,WN!$D$2:$D$2001,A8)</f>
        <v>118</v>
      </c>
      <c r="D8" s="13">
        <f t="shared" si="1"/>
        <v>-24</v>
      </c>
      <c r="E8" s="35">
        <f t="shared" si="2"/>
        <v>-0.1690140845</v>
      </c>
      <c r="F8" s="35" t="str">
        <f t="shared" si="3"/>
        <v>On Track</v>
      </c>
      <c r="G8" s="13"/>
      <c r="H8" s="13"/>
      <c r="I8" s="13"/>
      <c r="J8" s="13"/>
      <c r="K8" s="13"/>
      <c r="L8" s="13"/>
      <c r="M8" s="13"/>
      <c r="N8" s="13"/>
      <c r="O8" s="13"/>
      <c r="P8" s="13"/>
      <c r="Q8" s="13"/>
      <c r="R8" s="13"/>
      <c r="S8" s="13"/>
      <c r="T8" s="13"/>
      <c r="U8" s="13"/>
      <c r="V8" s="13"/>
      <c r="W8" s="13"/>
      <c r="X8" s="13"/>
      <c r="Y8" s="13"/>
      <c r="Z8" s="13"/>
      <c r="AA8" s="13"/>
    </row>
    <row r="9">
      <c r="A9" s="13" t="str">
        <f>IFERROR(__xludf.DUMMYFUNCTION("""COMPUTED_VALUE"""),"Potatoes")</f>
        <v>Potatoes</v>
      </c>
      <c r="B9" s="13">
        <f>'Budgeted Quantity'!B9</f>
        <v>113</v>
      </c>
      <c r="C9" s="13">
        <f>SUMIFS(WN!$E$2:$E$2001,WN!$D$2:$D$2001,A9)</f>
        <v>125</v>
      </c>
      <c r="D9" s="13">
        <f t="shared" si="1"/>
        <v>12</v>
      </c>
      <c r="E9" s="35">
        <f t="shared" si="2"/>
        <v>0.1061946903</v>
      </c>
      <c r="F9" s="35" t="str">
        <f t="shared" si="3"/>
        <v>Good Performance</v>
      </c>
      <c r="G9" s="13"/>
      <c r="H9" s="13"/>
      <c r="I9" s="13"/>
      <c r="J9" s="13"/>
      <c r="K9" s="13"/>
      <c r="L9" s="13"/>
      <c r="M9" s="13"/>
      <c r="N9" s="13"/>
      <c r="O9" s="13"/>
      <c r="P9" s="13"/>
      <c r="Q9" s="13"/>
      <c r="R9" s="13"/>
      <c r="S9" s="13"/>
      <c r="T9" s="13"/>
      <c r="U9" s="13"/>
      <c r="V9" s="13"/>
      <c r="W9" s="13"/>
      <c r="X9" s="13"/>
      <c r="Y9" s="13"/>
      <c r="Z9" s="13"/>
      <c r="AA9" s="13"/>
    </row>
    <row r="10">
      <c r="A10" s="13" t="str">
        <f>IFERROR(__xludf.DUMMYFUNCTION("""COMPUTED_VALUE"""),"Onions")</f>
        <v>Onions</v>
      </c>
      <c r="B10" s="13">
        <f>'Budgeted Quantity'!B10</f>
        <v>120</v>
      </c>
      <c r="C10" s="13">
        <f>SUMIFS(WN!$E$2:$E$2001,WN!$D$2:$D$2001,A10)</f>
        <v>125</v>
      </c>
      <c r="D10" s="13">
        <f t="shared" si="1"/>
        <v>5</v>
      </c>
      <c r="E10" s="35">
        <f t="shared" si="2"/>
        <v>0.04166666667</v>
      </c>
      <c r="F10" s="35" t="str">
        <f t="shared" si="3"/>
        <v>Good Performance</v>
      </c>
      <c r="G10" s="13"/>
      <c r="H10" s="13"/>
      <c r="I10" s="13"/>
      <c r="J10" s="13"/>
      <c r="K10" s="13"/>
      <c r="L10" s="13"/>
      <c r="M10" s="13"/>
      <c r="N10" s="13"/>
      <c r="O10" s="13"/>
      <c r="P10" s="13"/>
      <c r="Q10" s="13"/>
      <c r="R10" s="13"/>
      <c r="S10" s="13"/>
      <c r="T10" s="13"/>
      <c r="U10" s="13"/>
      <c r="V10" s="13"/>
      <c r="W10" s="13"/>
      <c r="X10" s="13"/>
      <c r="Y10" s="13"/>
      <c r="Z10" s="13"/>
      <c r="AA10" s="13"/>
    </row>
    <row r="11">
      <c r="A11" s="13" t="str">
        <f>IFERROR(__xludf.DUMMYFUNCTION("""COMPUTED_VALUE"""),"Paneer")</f>
        <v>Paneer</v>
      </c>
      <c r="B11" s="13">
        <f>'Budgeted Quantity'!B11</f>
        <v>166</v>
      </c>
      <c r="C11" s="13">
        <f>SUMIFS(WN!$E$2:$E$2001,WN!$D$2:$D$2001,A11)</f>
        <v>121</v>
      </c>
      <c r="D11" s="13">
        <f t="shared" si="1"/>
        <v>-45</v>
      </c>
      <c r="E11" s="35">
        <f t="shared" si="2"/>
        <v>-0.2710843373</v>
      </c>
      <c r="F11" s="35" t="str">
        <f t="shared" si="3"/>
        <v>Needs Improvement</v>
      </c>
      <c r="G11" s="13"/>
      <c r="H11" s="13"/>
      <c r="I11" s="13"/>
      <c r="J11" s="13"/>
      <c r="K11" s="13"/>
      <c r="L11" s="13"/>
      <c r="M11" s="13"/>
      <c r="N11" s="13"/>
      <c r="O11" s="13"/>
      <c r="P11" s="13"/>
      <c r="Q11" s="13"/>
      <c r="R11" s="13"/>
      <c r="S11" s="13"/>
      <c r="T11" s="13"/>
      <c r="U11" s="13"/>
      <c r="V11" s="13"/>
      <c r="W11" s="13"/>
      <c r="X11" s="13"/>
      <c r="Y11" s="13"/>
      <c r="Z11" s="13"/>
      <c r="AA11" s="13"/>
    </row>
    <row r="12">
      <c r="A12" s="13" t="str">
        <f>IFERROR(__xludf.DUMMYFUNCTION("""COMPUTED_VALUE"""),"Butter")</f>
        <v>Butter</v>
      </c>
      <c r="B12" s="13">
        <f>'Budgeted Quantity'!B12</f>
        <v>154</v>
      </c>
      <c r="C12" s="13">
        <f>SUMIFS(WN!$E$2:$E$2001,WN!$D$2:$D$2001,A12)</f>
        <v>120</v>
      </c>
      <c r="D12" s="13">
        <f t="shared" si="1"/>
        <v>-34</v>
      </c>
      <c r="E12" s="35">
        <f t="shared" si="2"/>
        <v>-0.2207792208</v>
      </c>
      <c r="F12" s="35" t="str">
        <f t="shared" si="3"/>
        <v>Needs Improvement</v>
      </c>
      <c r="G12" s="13"/>
      <c r="H12" s="13"/>
      <c r="I12" s="13"/>
      <c r="J12" s="13"/>
      <c r="K12" s="13"/>
      <c r="L12" s="13"/>
      <c r="M12" s="13"/>
      <c r="N12" s="13"/>
      <c r="O12" s="13"/>
      <c r="P12" s="13"/>
      <c r="Q12" s="13"/>
      <c r="R12" s="13"/>
      <c r="S12" s="13"/>
      <c r="T12" s="13"/>
      <c r="U12" s="13"/>
      <c r="V12" s="13"/>
      <c r="W12" s="13"/>
      <c r="X12" s="13"/>
      <c r="Y12" s="13"/>
      <c r="Z12" s="13"/>
      <c r="AA12" s="13"/>
    </row>
    <row r="13">
      <c r="A13" s="13" t="str">
        <f>IFERROR(__xludf.DUMMYFUNCTION("""COMPUTED_VALUE"""),"CheeseSlices")</f>
        <v>CheeseSlices</v>
      </c>
      <c r="B13" s="13">
        <f>'Budgeted Quantity'!B13</f>
        <v>139</v>
      </c>
      <c r="C13" s="13">
        <f>SUMIFS(WN!$E$2:$E$2001,WN!$D$2:$D$2001,A13)</f>
        <v>120</v>
      </c>
      <c r="D13" s="13">
        <f t="shared" si="1"/>
        <v>-19</v>
      </c>
      <c r="E13" s="35">
        <f t="shared" si="2"/>
        <v>-0.1366906475</v>
      </c>
      <c r="F13" s="35" t="str">
        <f t="shared" si="3"/>
        <v>On Track</v>
      </c>
      <c r="G13" s="13"/>
      <c r="H13" s="13"/>
      <c r="I13" s="13"/>
      <c r="J13" s="13"/>
      <c r="K13" s="13"/>
      <c r="L13" s="13"/>
      <c r="M13" s="13"/>
      <c r="N13" s="13"/>
      <c r="O13" s="13"/>
      <c r="P13" s="13"/>
      <c r="Q13" s="13"/>
      <c r="R13" s="13"/>
      <c r="S13" s="13"/>
      <c r="T13" s="13"/>
      <c r="U13" s="13"/>
      <c r="V13" s="13"/>
      <c r="W13" s="13"/>
      <c r="X13" s="13"/>
      <c r="Y13" s="13"/>
      <c r="Z13" s="13"/>
      <c r="AA13" s="13"/>
    </row>
    <row r="14">
      <c r="A14" s="13" t="str">
        <f>IFERROR(__xludf.DUMMYFUNCTION("""COMPUTED_VALUE"""),"Sugar")</f>
        <v>Sugar</v>
      </c>
      <c r="B14" s="13">
        <f>'Budgeted Quantity'!B14</f>
        <v>133</v>
      </c>
      <c r="C14" s="13">
        <f>SUMIFS(WN!$E$2:$E$2001,WN!$D$2:$D$2001,A14)</f>
        <v>116</v>
      </c>
      <c r="D14" s="13">
        <f t="shared" si="1"/>
        <v>-17</v>
      </c>
      <c r="E14" s="35">
        <f t="shared" si="2"/>
        <v>-0.1278195489</v>
      </c>
      <c r="F14" s="35" t="str">
        <f t="shared" si="3"/>
        <v>On Track</v>
      </c>
      <c r="G14" s="13"/>
      <c r="H14" s="13"/>
      <c r="I14" s="13"/>
      <c r="J14" s="13"/>
      <c r="K14" s="13"/>
      <c r="L14" s="13"/>
      <c r="M14" s="13"/>
      <c r="N14" s="13"/>
      <c r="O14" s="13"/>
      <c r="P14" s="13"/>
      <c r="Q14" s="13"/>
      <c r="R14" s="13"/>
      <c r="S14" s="13"/>
      <c r="T14" s="13"/>
      <c r="U14" s="13"/>
      <c r="V14" s="13"/>
      <c r="W14" s="13"/>
      <c r="X14" s="13"/>
      <c r="Y14" s="13"/>
      <c r="Z14" s="13"/>
      <c r="AA14" s="13"/>
    </row>
    <row r="15">
      <c r="A15" s="13" t="str">
        <f>IFERROR(__xludf.DUMMYFUNCTION("""COMPUTED_VALUE"""),"CookingOil")</f>
        <v>CookingOil</v>
      </c>
      <c r="B15" s="13">
        <f>'Budgeted Quantity'!B15</f>
        <v>137</v>
      </c>
      <c r="C15" s="13">
        <f>SUMIFS(WN!$E$2:$E$2001,WN!$D$2:$D$2001,A15)</f>
        <v>119</v>
      </c>
      <c r="D15" s="13">
        <f t="shared" si="1"/>
        <v>-18</v>
      </c>
      <c r="E15" s="35">
        <f t="shared" si="2"/>
        <v>-0.1313868613</v>
      </c>
      <c r="F15" s="35" t="str">
        <f t="shared" si="3"/>
        <v>On Track</v>
      </c>
      <c r="G15" s="13"/>
      <c r="H15" s="13"/>
      <c r="I15" s="13"/>
      <c r="J15" s="13"/>
      <c r="K15" s="13"/>
      <c r="L15" s="13"/>
      <c r="M15" s="13"/>
      <c r="N15" s="13"/>
      <c r="O15" s="13"/>
      <c r="P15" s="13"/>
      <c r="Q15" s="13"/>
      <c r="R15" s="13"/>
      <c r="S15" s="13"/>
      <c r="T15" s="13"/>
      <c r="U15" s="13"/>
      <c r="V15" s="13"/>
      <c r="W15" s="13"/>
      <c r="X15" s="13"/>
      <c r="Y15" s="13"/>
      <c r="Z15" s="13"/>
      <c r="AA15" s="13"/>
    </row>
    <row r="16">
      <c r="A16" s="13" t="str">
        <f>IFERROR(__xludf.DUMMYFUNCTION("""COMPUTED_VALUE"""),"TeaLeaves")</f>
        <v>TeaLeaves</v>
      </c>
      <c r="B16" s="13">
        <f>'Budgeted Quantity'!B16</f>
        <v>140</v>
      </c>
      <c r="C16" s="13">
        <f>SUMIFS(WN!$E$2:$E$2001,WN!$D$2:$D$2001,A16)</f>
        <v>123</v>
      </c>
      <c r="D16" s="13">
        <f t="shared" si="1"/>
        <v>-17</v>
      </c>
      <c r="E16" s="35">
        <f t="shared" si="2"/>
        <v>-0.1214285714</v>
      </c>
      <c r="F16" s="35" t="str">
        <f t="shared" si="3"/>
        <v>On Track</v>
      </c>
      <c r="G16" s="13"/>
      <c r="H16" s="13"/>
      <c r="I16" s="13"/>
      <c r="J16" s="13"/>
      <c r="K16" s="13"/>
      <c r="L16" s="13"/>
      <c r="M16" s="13"/>
      <c r="N16" s="13"/>
      <c r="O16" s="13"/>
      <c r="P16" s="13"/>
      <c r="Q16" s="13"/>
      <c r="R16" s="13"/>
      <c r="S16" s="13"/>
      <c r="T16" s="13"/>
      <c r="U16" s="13"/>
      <c r="V16" s="13"/>
      <c r="W16" s="13"/>
      <c r="X16" s="13"/>
      <c r="Y16" s="13"/>
      <c r="Z16" s="13"/>
      <c r="AA16" s="13"/>
    </row>
    <row r="17">
      <c r="A17" s="13" t="str">
        <f>IFERROR(__xludf.DUMMYFUNCTION("""COMPUTED_VALUE"""),"CoffeePowder")</f>
        <v>CoffeePowder</v>
      </c>
      <c r="B17" s="13">
        <f>'Budgeted Quantity'!B17</f>
        <v>101</v>
      </c>
      <c r="C17" s="13">
        <f>SUMIFS(WN!$E$2:$E$2001,WN!$D$2:$D$2001,A17)</f>
        <v>118</v>
      </c>
      <c r="D17" s="13">
        <f t="shared" si="1"/>
        <v>17</v>
      </c>
      <c r="E17" s="35">
        <f t="shared" si="2"/>
        <v>0.1683168317</v>
      </c>
      <c r="F17" s="35" t="str">
        <f t="shared" si="3"/>
        <v>Good Performance</v>
      </c>
      <c r="G17" s="13"/>
      <c r="H17" s="13"/>
      <c r="I17" s="13"/>
      <c r="J17" s="13"/>
      <c r="K17" s="13"/>
      <c r="L17" s="13"/>
      <c r="M17" s="13"/>
      <c r="N17" s="13"/>
      <c r="O17" s="13"/>
      <c r="P17" s="13"/>
      <c r="Q17" s="13"/>
      <c r="R17" s="13"/>
      <c r="S17" s="13"/>
      <c r="T17" s="13"/>
      <c r="U17" s="13"/>
      <c r="V17" s="13"/>
      <c r="W17" s="13"/>
      <c r="X17" s="13"/>
      <c r="Y17" s="13"/>
      <c r="Z17" s="13"/>
      <c r="AA17" s="13"/>
    </row>
    <row r="18">
      <c r="A18" s="13" t="str">
        <f>IFERROR(__xludf.DUMMYFUNCTION("""COMPUTED_VALUE"""),"Biscuits")</f>
        <v>Biscuits</v>
      </c>
      <c r="B18" s="13">
        <f>'Budgeted Quantity'!B18</f>
        <v>131</v>
      </c>
      <c r="C18" s="13">
        <f>SUMIFS(WN!$E$2:$E$2001,WN!$D$2:$D$2001,A18)</f>
        <v>120</v>
      </c>
      <c r="D18" s="13">
        <f t="shared" si="1"/>
        <v>-11</v>
      </c>
      <c r="E18" s="35">
        <f t="shared" si="2"/>
        <v>-0.08396946565</v>
      </c>
      <c r="F18" s="35" t="str">
        <f t="shared" si="3"/>
        <v>On Track</v>
      </c>
      <c r="G18" s="13"/>
      <c r="H18" s="13"/>
      <c r="I18" s="13"/>
      <c r="J18" s="13"/>
      <c r="K18" s="13"/>
      <c r="L18" s="13"/>
      <c r="M18" s="13"/>
      <c r="N18" s="13"/>
      <c r="O18" s="13"/>
      <c r="P18" s="13"/>
      <c r="Q18" s="13"/>
      <c r="R18" s="13"/>
      <c r="S18" s="13"/>
      <c r="T18" s="13"/>
      <c r="U18" s="13"/>
      <c r="V18" s="13"/>
      <c r="W18" s="13"/>
      <c r="X18" s="13"/>
      <c r="Y18" s="13"/>
      <c r="Z18" s="13"/>
      <c r="AA18" s="13"/>
    </row>
    <row r="19">
      <c r="A19" s="13" t="str">
        <f>IFERROR(__xludf.DUMMYFUNCTION("""COMPUTED_VALUE"""),"Chocolates")</f>
        <v>Chocolates</v>
      </c>
      <c r="B19" s="13">
        <f>'Budgeted Quantity'!B19</f>
        <v>133</v>
      </c>
      <c r="C19" s="13">
        <f>SUMIFS(WN!$E$2:$E$2001,WN!$D$2:$D$2001,A19)</f>
        <v>116</v>
      </c>
      <c r="D19" s="13">
        <f t="shared" si="1"/>
        <v>-17</v>
      </c>
      <c r="E19" s="35">
        <f t="shared" si="2"/>
        <v>-0.1278195489</v>
      </c>
      <c r="F19" s="35" t="str">
        <f t="shared" si="3"/>
        <v>On Track</v>
      </c>
      <c r="G19" s="13"/>
      <c r="H19" s="13"/>
      <c r="I19" s="13"/>
      <c r="J19" s="13"/>
      <c r="K19" s="13"/>
      <c r="L19" s="13"/>
      <c r="M19" s="13"/>
      <c r="N19" s="13"/>
      <c r="O19" s="13"/>
      <c r="P19" s="13"/>
      <c r="Q19" s="13"/>
      <c r="R19" s="13"/>
      <c r="S19" s="13"/>
      <c r="T19" s="13"/>
      <c r="U19" s="13"/>
      <c r="V19" s="13"/>
      <c r="W19" s="13"/>
      <c r="X19" s="13"/>
      <c r="Y19" s="13"/>
      <c r="Z19" s="13"/>
      <c r="AA19" s="13"/>
    </row>
    <row r="20">
      <c r="A20" s="13" t="str">
        <f>IFERROR(__xludf.DUMMYFUNCTION("""COMPUTED_VALUE"""),"IceCream")</f>
        <v>IceCream</v>
      </c>
      <c r="B20" s="13">
        <f>'Budgeted Quantity'!B20</f>
        <v>107</v>
      </c>
      <c r="C20" s="13">
        <f>SUMIFS(WN!$E$2:$E$2001,WN!$D$2:$D$2001,A20)</f>
        <v>119</v>
      </c>
      <c r="D20" s="13">
        <f t="shared" si="1"/>
        <v>12</v>
      </c>
      <c r="E20" s="35">
        <f t="shared" si="2"/>
        <v>0.1121495327</v>
      </c>
      <c r="F20" s="35" t="str">
        <f t="shared" si="3"/>
        <v>Good Performance</v>
      </c>
      <c r="G20" s="13"/>
      <c r="H20" s="13"/>
      <c r="I20" s="13"/>
      <c r="J20" s="13"/>
      <c r="K20" s="13"/>
      <c r="L20" s="13"/>
      <c r="M20" s="13"/>
      <c r="N20" s="13"/>
      <c r="O20" s="13"/>
      <c r="P20" s="13"/>
      <c r="Q20" s="13"/>
      <c r="R20" s="13"/>
      <c r="S20" s="13"/>
      <c r="T20" s="13"/>
      <c r="U20" s="13"/>
      <c r="V20" s="13"/>
      <c r="W20" s="13"/>
      <c r="X20" s="13"/>
      <c r="Y20" s="13"/>
      <c r="Z20" s="13"/>
      <c r="AA20" s="13"/>
    </row>
    <row r="21">
      <c r="A21" s="13" t="str">
        <f>IFERROR(__xludf.DUMMYFUNCTION("""COMPUTED_VALUE"""),"SoftDrink")</f>
        <v>SoftDrink</v>
      </c>
      <c r="B21" s="13">
        <f>'Budgeted Quantity'!B21</f>
        <v>107</v>
      </c>
      <c r="C21" s="13">
        <f>SUMIFS(WN!$E$2:$E$2001,WN!$D$2:$D$2001,A21)</f>
        <v>118</v>
      </c>
      <c r="D21" s="13">
        <f t="shared" si="1"/>
        <v>11</v>
      </c>
      <c r="E21" s="35">
        <f t="shared" si="2"/>
        <v>0.1028037383</v>
      </c>
      <c r="F21" s="35" t="str">
        <f t="shared" si="3"/>
        <v>Good Performance</v>
      </c>
      <c r="G21" s="13"/>
      <c r="H21" s="13"/>
      <c r="I21" s="13"/>
      <c r="J21" s="13"/>
      <c r="K21" s="13"/>
      <c r="L21" s="13"/>
      <c r="M21" s="13"/>
      <c r="N21" s="13"/>
      <c r="O21" s="13"/>
      <c r="P21" s="13"/>
      <c r="Q21" s="13"/>
      <c r="R21" s="13"/>
      <c r="S21" s="13"/>
      <c r="T21" s="13"/>
      <c r="U21" s="13"/>
      <c r="V21" s="13"/>
      <c r="W21" s="13"/>
      <c r="X21" s="13"/>
      <c r="Y21" s="13"/>
      <c r="Z21" s="13"/>
      <c r="AA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75"/>
    <col customWidth="1" min="2" max="2" width="17.63"/>
    <col customWidth="1" min="3" max="3" width="20.13"/>
    <col customWidth="1" min="4" max="4" width="21.75"/>
    <col customWidth="1" min="5" max="5" width="25.75"/>
    <col customWidth="1" min="6" max="6" width="26.0"/>
  </cols>
  <sheetData>
    <row r="1">
      <c r="A1" s="36" t="s">
        <v>2088</v>
      </c>
      <c r="B1" s="37"/>
      <c r="C1" s="37"/>
      <c r="D1" s="37"/>
      <c r="E1" s="37"/>
      <c r="F1" s="38"/>
      <c r="G1" s="13"/>
      <c r="H1" s="13"/>
      <c r="I1" s="13"/>
      <c r="J1" s="13"/>
      <c r="K1" s="13"/>
      <c r="L1" s="13"/>
      <c r="M1" s="13"/>
      <c r="N1" s="13"/>
      <c r="O1" s="13"/>
      <c r="P1" s="13"/>
      <c r="Q1" s="13"/>
      <c r="R1" s="13"/>
      <c r="S1" s="13"/>
      <c r="T1" s="13"/>
      <c r="U1" s="13"/>
      <c r="V1" s="13"/>
      <c r="W1" s="13"/>
      <c r="X1" s="13"/>
      <c r="Y1" s="13"/>
      <c r="Z1" s="13"/>
    </row>
    <row r="2">
      <c r="A2" s="39" t="s">
        <v>2089</v>
      </c>
      <c r="B2" s="37"/>
      <c r="C2" s="37"/>
      <c r="D2" s="37"/>
      <c r="E2" s="37"/>
      <c r="F2" s="38"/>
      <c r="G2" s="13"/>
      <c r="H2" s="13"/>
      <c r="I2" s="13"/>
      <c r="J2" s="13"/>
      <c r="K2" s="13"/>
      <c r="L2" s="13"/>
      <c r="M2" s="13"/>
      <c r="N2" s="13"/>
      <c r="O2" s="13"/>
      <c r="P2" s="13"/>
      <c r="Q2" s="13"/>
      <c r="R2" s="13"/>
      <c r="S2" s="13"/>
      <c r="T2" s="13"/>
      <c r="U2" s="13"/>
      <c r="V2" s="13"/>
      <c r="W2" s="13"/>
      <c r="X2" s="13"/>
      <c r="Y2" s="13"/>
      <c r="Z2" s="13"/>
    </row>
    <row r="3">
      <c r="A3" s="34" t="s">
        <v>2090</v>
      </c>
      <c r="B3" s="34" t="s">
        <v>2091</v>
      </c>
      <c r="C3" s="34" t="s">
        <v>2092</v>
      </c>
      <c r="D3" s="34" t="s">
        <v>2093</v>
      </c>
      <c r="E3" s="34" t="s">
        <v>2094</v>
      </c>
      <c r="F3" s="34" t="s">
        <v>2095</v>
      </c>
      <c r="G3" s="13"/>
      <c r="H3" s="13"/>
      <c r="I3" s="13"/>
      <c r="J3" s="13"/>
      <c r="K3" s="13"/>
      <c r="L3" s="13"/>
      <c r="M3" s="13"/>
      <c r="N3" s="13"/>
      <c r="O3" s="13"/>
      <c r="P3" s="13"/>
      <c r="Q3" s="13"/>
      <c r="R3" s="13"/>
      <c r="S3" s="13"/>
      <c r="T3" s="13"/>
      <c r="U3" s="13"/>
      <c r="V3" s="13"/>
      <c r="W3" s="13"/>
      <c r="X3" s="13"/>
      <c r="Y3" s="13"/>
      <c r="Z3" s="13"/>
    </row>
    <row r="4">
      <c r="A4" s="28" t="str">
        <f>IFERROR(__xludf.DUMMYFUNCTION("UNIQUE(Insights_workings!$F$2:$F$1001)"),"Platinum Customer")</f>
        <v>Platinum Customer</v>
      </c>
      <c r="B4" s="28">
        <f>COUNTIFS(Insights_workings!$F$2:$F$1001,A4,Insights_workings!$E$2:$E$1001,"&lt;=14")</f>
        <v>18</v>
      </c>
      <c r="C4" s="28">
        <f>SUMIFS(Insights_workings!$D$2:$D$1001,Insights_workings!$F$2:$F$1001,A4,Insights_workings!$E$2:$E$1001,"&lt;=14")</f>
        <v>2785</v>
      </c>
      <c r="D4" s="28">
        <f>'Platinum Customer Overview'!B17</f>
        <v>5</v>
      </c>
      <c r="E4" s="29">
        <f t="shared" ref="E4:E5" si="1">C4/D4</f>
        <v>557</v>
      </c>
      <c r="F4" s="31">
        <f t="shared" ref="F4:F5" si="2">B4/D4</f>
        <v>3.6</v>
      </c>
      <c r="G4" s="13"/>
      <c r="H4" s="13"/>
      <c r="I4" s="13"/>
      <c r="J4" s="13"/>
      <c r="K4" s="13"/>
      <c r="L4" s="13"/>
      <c r="M4" s="13"/>
      <c r="N4" s="13"/>
      <c r="O4" s="13"/>
      <c r="P4" s="13"/>
      <c r="Q4" s="13"/>
      <c r="R4" s="13"/>
      <c r="S4" s="13"/>
      <c r="T4" s="13"/>
      <c r="U4" s="13"/>
      <c r="V4" s="13"/>
      <c r="W4" s="13"/>
      <c r="X4" s="13"/>
      <c r="Y4" s="13"/>
      <c r="Z4" s="13"/>
    </row>
    <row r="5">
      <c r="A5" s="28" t="str">
        <f>IFERROR(__xludf.DUMMYFUNCTION("""COMPUTED_VALUE"""),"Basic Customer")</f>
        <v>Basic Customer</v>
      </c>
      <c r="B5" s="28">
        <f>COUNTIFS(Insights_workings!$F$2:$F$1001,A5,Insights_workings!$E$2:$E$1001,"&lt;=14")</f>
        <v>131</v>
      </c>
      <c r="C5" s="28">
        <f>SUMIFS(Insights_workings!$D$2:$D$1001,Insights_workings!$F$2:$F$1001,A5,Insights_workings!$E$2:$E$1001,"&lt;=14")</f>
        <v>15605</v>
      </c>
      <c r="D5" s="28">
        <f>'Platinum Customer Overview'!B18</f>
        <v>153</v>
      </c>
      <c r="E5" s="29">
        <f t="shared" si="1"/>
        <v>101.9934641</v>
      </c>
      <c r="F5" s="31">
        <f t="shared" si="2"/>
        <v>0.8562091503</v>
      </c>
      <c r="G5" s="13"/>
      <c r="H5" s="13"/>
      <c r="I5" s="13"/>
      <c r="J5" s="13"/>
      <c r="K5" s="13"/>
      <c r="L5" s="13"/>
      <c r="M5" s="13"/>
      <c r="N5" s="13"/>
      <c r="O5" s="13"/>
      <c r="P5" s="13"/>
      <c r="Q5" s="13"/>
      <c r="R5" s="13"/>
      <c r="S5" s="13"/>
      <c r="T5" s="13"/>
      <c r="U5" s="13"/>
      <c r="V5" s="13"/>
      <c r="W5" s="13"/>
      <c r="X5" s="13"/>
      <c r="Y5" s="13"/>
      <c r="Z5" s="13"/>
    </row>
    <row r="6">
      <c r="A6" s="13"/>
      <c r="B6" s="13"/>
      <c r="C6" s="13"/>
      <c r="D6" s="13"/>
      <c r="E6" s="13"/>
      <c r="F6" s="13"/>
      <c r="G6" s="13"/>
      <c r="H6" s="13"/>
      <c r="I6" s="13"/>
      <c r="J6" s="13"/>
      <c r="K6" s="13"/>
      <c r="L6" s="13"/>
      <c r="M6" s="13"/>
      <c r="N6" s="13"/>
      <c r="O6" s="13"/>
      <c r="P6" s="13"/>
      <c r="Q6" s="13"/>
      <c r="R6" s="13"/>
      <c r="S6" s="13"/>
      <c r="T6" s="13"/>
      <c r="U6" s="13"/>
      <c r="V6" s="13"/>
      <c r="W6" s="13"/>
      <c r="X6" s="13"/>
      <c r="Y6" s="13"/>
      <c r="Z6" s="13"/>
    </row>
    <row r="7">
      <c r="A7" s="34" t="s">
        <v>2096</v>
      </c>
      <c r="B7" s="34" t="s">
        <v>2097</v>
      </c>
      <c r="C7" s="13"/>
      <c r="D7" s="13"/>
      <c r="E7" s="13"/>
      <c r="F7" s="13"/>
      <c r="G7" s="13"/>
      <c r="H7" s="13"/>
      <c r="I7" s="13"/>
      <c r="J7" s="13"/>
      <c r="K7" s="13"/>
      <c r="L7" s="13"/>
      <c r="M7" s="13"/>
      <c r="N7" s="13"/>
      <c r="O7" s="13"/>
      <c r="P7" s="13"/>
      <c r="Q7" s="13"/>
      <c r="R7" s="13"/>
      <c r="S7" s="13"/>
      <c r="T7" s="13"/>
      <c r="U7" s="13"/>
      <c r="V7" s="13"/>
      <c r="W7" s="13"/>
      <c r="X7" s="13"/>
      <c r="Y7" s="13"/>
      <c r="Z7" s="13"/>
    </row>
    <row r="8">
      <c r="A8" s="40" t="str">
        <f>IFERROR(__xludf.DUMMYFUNCTION("UNIQUE(variance!$F$2:$F$21)"),"On Track")</f>
        <v>On Track</v>
      </c>
      <c r="B8" s="28">
        <f>COUNTIF(variance!$F$2:$F$21,A8)</f>
        <v>10</v>
      </c>
      <c r="C8" s="13"/>
      <c r="D8" s="13"/>
      <c r="E8" s="13"/>
      <c r="F8" s="13"/>
      <c r="G8" s="13"/>
      <c r="H8" s="13"/>
      <c r="I8" s="13"/>
      <c r="J8" s="13"/>
      <c r="K8" s="13"/>
      <c r="L8" s="13"/>
      <c r="M8" s="13"/>
      <c r="N8" s="13"/>
      <c r="O8" s="13"/>
      <c r="P8" s="13"/>
      <c r="Q8" s="13"/>
      <c r="R8" s="13"/>
      <c r="S8" s="13"/>
      <c r="T8" s="13"/>
      <c r="U8" s="13"/>
      <c r="V8" s="13"/>
      <c r="W8" s="13"/>
      <c r="X8" s="13"/>
      <c r="Y8" s="13"/>
      <c r="Z8" s="13"/>
    </row>
    <row r="9">
      <c r="A9" s="40" t="str">
        <f>IFERROR(__xludf.DUMMYFUNCTION("""COMPUTED_VALUE"""),"Needs Improvement")</f>
        <v>Needs Improvement</v>
      </c>
      <c r="B9" s="28">
        <f>COUNTIF(variance!$F$2:$F$21,A9)</f>
        <v>4</v>
      </c>
      <c r="C9" s="13"/>
      <c r="D9" s="13"/>
      <c r="E9" s="13"/>
      <c r="F9" s="13"/>
      <c r="G9" s="13"/>
      <c r="H9" s="13"/>
      <c r="I9" s="13"/>
      <c r="J9" s="13"/>
      <c r="K9" s="13"/>
      <c r="L9" s="13"/>
      <c r="M9" s="13"/>
      <c r="N9" s="13"/>
      <c r="O9" s="13"/>
      <c r="P9" s="13"/>
      <c r="Q9" s="13"/>
      <c r="R9" s="13"/>
      <c r="S9" s="13"/>
      <c r="T9" s="13"/>
      <c r="U9" s="13"/>
      <c r="V9" s="13"/>
      <c r="W9" s="13"/>
      <c r="X9" s="13"/>
      <c r="Y9" s="13"/>
      <c r="Z9" s="13"/>
    </row>
    <row r="10">
      <c r="A10" s="40" t="str">
        <f>IFERROR(__xludf.DUMMYFUNCTION("""COMPUTED_VALUE"""),"Good Performance")</f>
        <v>Good Performance</v>
      </c>
      <c r="B10" s="28">
        <f>COUNTIF(variance!$F$2:$F$21,A10)</f>
        <v>6</v>
      </c>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41"/>
      <c r="B12" s="42" t="s">
        <v>2098</v>
      </c>
      <c r="C12" s="37"/>
      <c r="D12" s="37"/>
      <c r="E12" s="37"/>
      <c r="F12" s="38"/>
      <c r="G12" s="13"/>
      <c r="H12" s="13"/>
      <c r="I12" s="13"/>
      <c r="J12" s="13"/>
      <c r="K12" s="13"/>
      <c r="L12" s="13"/>
      <c r="M12" s="13"/>
      <c r="N12" s="13"/>
      <c r="O12" s="13"/>
      <c r="P12" s="13"/>
      <c r="Q12" s="13"/>
      <c r="R12" s="13"/>
      <c r="S12" s="13"/>
      <c r="T12" s="13"/>
      <c r="U12" s="13"/>
      <c r="V12" s="13"/>
      <c r="W12" s="13"/>
      <c r="X12" s="13"/>
      <c r="Y12" s="13"/>
      <c r="Z12" s="13"/>
    </row>
    <row r="13">
      <c r="A13" s="43">
        <v>1.0</v>
      </c>
      <c r="B13" s="44" t="s">
        <v>2099</v>
      </c>
      <c r="C13" s="37"/>
      <c r="D13" s="37"/>
      <c r="E13" s="37"/>
      <c r="F13" s="38"/>
      <c r="G13" s="13"/>
      <c r="H13" s="13"/>
      <c r="I13" s="13"/>
      <c r="J13" s="13"/>
      <c r="K13" s="13"/>
      <c r="L13" s="13"/>
      <c r="M13" s="13"/>
      <c r="N13" s="13"/>
      <c r="O13" s="13"/>
      <c r="P13" s="13"/>
      <c r="Q13" s="13"/>
      <c r="R13" s="13"/>
      <c r="S13" s="13"/>
      <c r="T13" s="13"/>
      <c r="U13" s="13"/>
      <c r="V13" s="13"/>
      <c r="W13" s="13"/>
      <c r="X13" s="13"/>
      <c r="Y13" s="13"/>
      <c r="Z13" s="13"/>
    </row>
    <row r="14">
      <c r="A14" s="43">
        <v>2.0</v>
      </c>
      <c r="B14" s="44" t="s">
        <v>2100</v>
      </c>
      <c r="C14" s="37"/>
      <c r="D14" s="37"/>
      <c r="E14" s="37"/>
      <c r="F14" s="38"/>
      <c r="G14" s="13"/>
      <c r="H14" s="13"/>
      <c r="I14" s="13"/>
      <c r="J14" s="13"/>
      <c r="K14" s="13"/>
      <c r="L14" s="13"/>
      <c r="M14" s="13"/>
      <c r="N14" s="13"/>
      <c r="O14" s="13"/>
      <c r="P14" s="13"/>
      <c r="Q14" s="13"/>
      <c r="R14" s="13"/>
      <c r="S14" s="13"/>
      <c r="T14" s="13"/>
      <c r="U14" s="13"/>
      <c r="V14" s="13"/>
      <c r="W14" s="13"/>
      <c r="X14" s="13"/>
      <c r="Y14" s="13"/>
      <c r="Z14" s="13"/>
    </row>
    <row r="15">
      <c r="A15" s="43">
        <v>3.0</v>
      </c>
      <c r="B15" s="44" t="s">
        <v>2101</v>
      </c>
      <c r="C15" s="37"/>
      <c r="D15" s="37"/>
      <c r="E15" s="37"/>
      <c r="F15" s="38"/>
      <c r="G15" s="13"/>
      <c r="H15" s="13"/>
      <c r="I15" s="13"/>
      <c r="J15" s="13"/>
      <c r="K15" s="13"/>
      <c r="L15" s="13"/>
      <c r="M15" s="13"/>
      <c r="N15" s="13"/>
      <c r="O15" s="13"/>
      <c r="P15" s="13"/>
      <c r="Q15" s="13"/>
      <c r="R15" s="13"/>
      <c r="S15" s="13"/>
      <c r="T15" s="13"/>
      <c r="U15" s="13"/>
      <c r="V15" s="13"/>
      <c r="W15" s="13"/>
      <c r="X15" s="13"/>
      <c r="Y15" s="13"/>
      <c r="Z15" s="13"/>
    </row>
    <row r="16">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F1"/>
    <mergeCell ref="A2:F2"/>
    <mergeCell ref="B12:F12"/>
    <mergeCell ref="B13:F13"/>
    <mergeCell ref="B14:F14"/>
    <mergeCell ref="B15:F15"/>
  </mergeCells>
  <drawing r:id="rId1"/>
</worksheet>
</file>