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\Am\Besant Tutorial\Advance Excel\Notes\Datasets\"/>
    </mc:Choice>
  </mc:AlternateContent>
  <xr:revisionPtr revIDLastSave="0" documentId="13_ncr:1_{E823CBB9-0CEE-44E5-BC5C-34D28EFA4871}" xr6:coauthVersionLast="47" xr6:coauthVersionMax="47" xr10:uidLastSave="{00000000-0000-0000-0000-000000000000}"/>
  <bookViews>
    <workbookView xWindow="-108" yWindow="-108" windowWidth="23256" windowHeight="12456" xr2:uid="{946FC3A2-0433-4C9D-9BDB-2C53FFDB172F}"/>
  </bookViews>
  <sheets>
    <sheet name="Date" sheetId="6" r:id="rId1"/>
    <sheet name="Logical" sheetId="8" r:id="rId2"/>
    <sheet name="Text" sheetId="9" r:id="rId3"/>
    <sheet name="Sort" sheetId="3" r:id="rId4"/>
    <sheet name="Index_match" sheetId="2" r:id="rId5"/>
    <sheet name="Lookup" sheetId="5" r:id="rId6"/>
    <sheet name="Math" sheetId="10" r:id="rId7"/>
    <sheet name="Named Range" sheetId="4" r:id="rId8"/>
  </sheets>
  <externalReferences>
    <externalReference r:id="rId9"/>
  </externalReferences>
  <definedNames>
    <definedName name="Table1">'[1]Multiple Lookup Tables'!$G$4:$H$9</definedName>
    <definedName name="Table2">'[1]Multiple Lookup Tables'!$J$4:$K$6</definedName>
    <definedName name="Total_Amt">Text!$E$2:$E$18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6" l="1"/>
  <c r="L8" i="6"/>
  <c r="K19" i="9"/>
  <c r="K7" i="9"/>
  <c r="L17" i="9" s="1" a="1"/>
  <c r="L17" i="9" s="1"/>
  <c r="K14" i="9"/>
  <c r="R12" i="9" a="1"/>
  <c r="R12" i="9" s="1"/>
  <c r="R9" i="9"/>
  <c r="R10" i="5"/>
  <c r="F11" i="5"/>
  <c r="D3" i="10"/>
  <c r="C13" i="10" a="1"/>
  <c r="C13" i="10" s="1"/>
  <c r="H23" i="9"/>
  <c r="H22" i="9"/>
  <c r="Q2" i="9"/>
  <c r="R2" i="9" s="1"/>
  <c r="O2" i="9"/>
  <c r="K2" i="9"/>
  <c r="N2" i="9" s="1"/>
  <c r="M2" i="9"/>
  <c r="L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2" i="9"/>
  <c r="G12" i="6"/>
  <c r="G9" i="6"/>
  <c r="N2" i="6"/>
  <c r="M2" i="6"/>
  <c r="L2" i="6"/>
  <c r="K2" i="6"/>
  <c r="N2" i="8"/>
  <c r="J2" i="6"/>
  <c r="I3" i="6"/>
  <c r="I4" i="6"/>
  <c r="I5" i="6"/>
  <c r="I6" i="6"/>
  <c r="I7" i="6"/>
  <c r="I2" i="6"/>
  <c r="H3" i="6"/>
  <c r="H4" i="6"/>
  <c r="H5" i="6"/>
  <c r="H6" i="6"/>
  <c r="H7" i="6"/>
  <c r="H2" i="6"/>
  <c r="G3" i="6"/>
  <c r="G4" i="6"/>
  <c r="G5" i="6"/>
  <c r="G6" i="6"/>
  <c r="G7" i="6"/>
  <c r="G2" i="6"/>
  <c r="S3" i="9"/>
  <c r="R3" i="9"/>
  <c r="P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2" i="9"/>
  <c r="O16" i="8" a="1"/>
  <c r="O16" i="8" s="1"/>
  <c r="R3" i="8" a="1"/>
  <c r="R3" i="8"/>
  <c r="R4" i="8" a="1"/>
  <c r="R4" i="8" s="1"/>
  <c r="R5" i="8" a="1"/>
  <c r="R5" i="8"/>
  <c r="R6" i="8" a="1"/>
  <c r="R6" i="8"/>
  <c r="R7" i="8" a="1"/>
  <c r="R7" i="8" s="1"/>
  <c r="R8" i="8" a="1"/>
  <c r="R8" i="8" s="1"/>
  <c r="R9" i="8" a="1"/>
  <c r="R9" i="8" s="1"/>
  <c r="R10" i="8" a="1"/>
  <c r="R10" i="8"/>
  <c r="R11" i="8" a="1"/>
  <c r="R11" i="8" s="1"/>
  <c r="R12" i="8" a="1"/>
  <c r="R12" i="8" s="1"/>
  <c r="R13" i="8" a="1"/>
  <c r="R13" i="8" s="1"/>
  <c r="R14" i="8" a="1"/>
  <c r="R14" i="8"/>
  <c r="R15" i="8" a="1"/>
  <c r="R15" i="8" s="1"/>
  <c r="R16" i="8" a="1"/>
  <c r="R16" i="8" s="1"/>
  <c r="R17" i="8" a="1"/>
  <c r="R17" i="8" s="1"/>
  <c r="R18" i="8" a="1"/>
  <c r="R18" i="8"/>
  <c r="R2" i="8" a="1"/>
  <c r="R2" i="8" s="1"/>
  <c r="P2" i="8"/>
  <c r="O3" i="8" a="1"/>
  <c r="O3" i="8"/>
  <c r="O4" i="8" a="1"/>
  <c r="O4" i="8" s="1"/>
  <c r="O5" i="8" a="1"/>
  <c r="O5" i="8"/>
  <c r="O6" i="8" a="1"/>
  <c r="O6" i="8"/>
  <c r="O7" i="8" a="1"/>
  <c r="O7" i="8" s="1"/>
  <c r="O8" i="8" a="1"/>
  <c r="O8" i="8" s="1"/>
  <c r="O9" i="8" a="1"/>
  <c r="O9" i="8" s="1"/>
  <c r="O10" i="8" a="1"/>
  <c r="O10" i="8"/>
  <c r="O11" i="8" a="1"/>
  <c r="O11" i="8" s="1"/>
  <c r="O12" i="8" a="1"/>
  <c r="O12" i="8" s="1"/>
  <c r="O13" i="8" a="1"/>
  <c r="O13" i="8" s="1"/>
  <c r="O14" i="8" a="1"/>
  <c r="O14" i="8"/>
  <c r="O15" i="8" a="1"/>
  <c r="O15" i="8" s="1"/>
  <c r="O17" i="8" a="1"/>
  <c r="O17" i="8" s="1"/>
  <c r="O18" i="8" a="1"/>
  <c r="O18" i="8"/>
  <c r="O2" i="8" a="1"/>
  <c r="O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2" i="8"/>
  <c r="L7" i="9" l="1" a="1"/>
  <c r="L7" i="9" s="1"/>
  <c r="S2" i="9" a="1"/>
  <c r="S2" i="9" s="1"/>
  <c r="M21" i="2"/>
  <c r="M16" i="2"/>
  <c r="H15" i="2"/>
  <c r="H17" i="5"/>
  <c r="R8" i="5"/>
  <c r="S6" i="5"/>
  <c r="R6" i="5"/>
  <c r="F9" i="5"/>
  <c r="F14" i="3" a="1"/>
  <c r="F14" i="3" s="1"/>
  <c r="D2" i="3" a="1"/>
  <c r="D2" i="3" s="1"/>
  <c r="H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<sst xmlns="http://schemas.openxmlformats.org/spreadsheetml/2006/main" count="355" uniqueCount="152">
  <si>
    <t>ID</t>
  </si>
  <si>
    <t>First Name</t>
  </si>
  <si>
    <t>Last Name</t>
  </si>
  <si>
    <t>Salary</t>
  </si>
  <si>
    <t>Emily</t>
  </si>
  <si>
    <t>Smith</t>
  </si>
  <si>
    <t>James</t>
  </si>
  <si>
    <t>Anderson</t>
  </si>
  <si>
    <t>Mia</t>
  </si>
  <si>
    <t>Clark</t>
  </si>
  <si>
    <t>John</t>
  </si>
  <si>
    <t>Lewis</t>
  </si>
  <si>
    <t>Jessica</t>
  </si>
  <si>
    <t>Walker</t>
  </si>
  <si>
    <t>Mark</t>
  </si>
  <si>
    <t>Reed</t>
  </si>
  <si>
    <t>Richard</t>
  </si>
  <si>
    <t>Lopez</t>
  </si>
  <si>
    <t>Name</t>
  </si>
  <si>
    <t>Age</t>
  </si>
  <si>
    <t>Rachel</t>
  </si>
  <si>
    <t>Justin</t>
  </si>
  <si>
    <t>Gabriel</t>
  </si>
  <si>
    <t>Carol</t>
  </si>
  <si>
    <t>Marilyn</t>
  </si>
  <si>
    <t>Andrew</t>
  </si>
  <si>
    <t>Sales</t>
  </si>
  <si>
    <t>Country</t>
  </si>
  <si>
    <t>Quarter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</si>
  <si>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</si>
  <si>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</si>
  <si>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</si>
  <si>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</si>
  <si>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</si>
  <si>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</si>
  <si>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</si>
  <si>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</si>
  <si>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</si>
  <si>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</si>
  <si>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 xml:space="preserve">Salary </t>
  </si>
  <si>
    <t>Bonus</t>
  </si>
  <si>
    <t>Rahul</t>
  </si>
  <si>
    <t>Ramesh</t>
  </si>
  <si>
    <t>Vincent</t>
  </si>
  <si>
    <t>Luke</t>
  </si>
  <si>
    <t>Ranjith</t>
  </si>
  <si>
    <t>Seller</t>
  </si>
  <si>
    <t>Adam</t>
  </si>
  <si>
    <t>Robert</t>
  </si>
  <si>
    <t>Sally</t>
  </si>
  <si>
    <t>Tom</t>
  </si>
  <si>
    <t>Henry</t>
  </si>
  <si>
    <t xml:space="preserve">Product </t>
  </si>
  <si>
    <t>Banana</t>
  </si>
  <si>
    <t>Apricots</t>
  </si>
  <si>
    <t>Oranges</t>
  </si>
  <si>
    <t>Apples</t>
  </si>
  <si>
    <t>Watermellon</t>
  </si>
  <si>
    <t>Product</t>
  </si>
  <si>
    <t>Price</t>
  </si>
  <si>
    <t>Color</t>
  </si>
  <si>
    <t>TV</t>
  </si>
  <si>
    <t>Black</t>
  </si>
  <si>
    <t>Radio</t>
  </si>
  <si>
    <t>Blue</t>
  </si>
  <si>
    <t>Laptop</t>
  </si>
  <si>
    <t>Grey</t>
  </si>
  <si>
    <t>Car</t>
  </si>
  <si>
    <t>Red</t>
  </si>
  <si>
    <t>Fridge</t>
  </si>
  <si>
    <t>Phone</t>
  </si>
  <si>
    <t>Washing Machine</t>
  </si>
  <si>
    <t>White</t>
  </si>
  <si>
    <t>Result</t>
  </si>
  <si>
    <t>Index</t>
  </si>
  <si>
    <t>Match</t>
  </si>
  <si>
    <t>Order Date</t>
  </si>
  <si>
    <t>Shipping Date</t>
  </si>
  <si>
    <t>Cost</t>
  </si>
  <si>
    <t>Toys</t>
  </si>
  <si>
    <t>Apparel</t>
  </si>
  <si>
    <t>Hardware</t>
  </si>
  <si>
    <t>Software</t>
  </si>
  <si>
    <t>DAYS</t>
  </si>
  <si>
    <t>DAY</t>
  </si>
  <si>
    <t>DAYS360</t>
  </si>
  <si>
    <t>EDATE</t>
  </si>
  <si>
    <t>EOMONTH</t>
  </si>
  <si>
    <t>ISOWEEKNUM</t>
  </si>
  <si>
    <t>WEEKNUM</t>
  </si>
  <si>
    <t>WEEKDAY</t>
  </si>
  <si>
    <t>Sale date</t>
  </si>
  <si>
    <t>Receipt no</t>
  </si>
  <si>
    <t>Ordertype name</t>
  </si>
  <si>
    <t>Item name</t>
  </si>
  <si>
    <t>Category name</t>
  </si>
  <si>
    <t>Cost Price</t>
  </si>
  <si>
    <t>Selling price</t>
  </si>
  <si>
    <t>Item quantity</t>
  </si>
  <si>
    <t>Item amount</t>
  </si>
  <si>
    <t>Tax amount</t>
  </si>
  <si>
    <t>Location</t>
  </si>
  <si>
    <t>BL11</t>
  </si>
  <si>
    <t>On Shop</t>
  </si>
  <si>
    <t xml:space="preserve"> Jeans - Levis</t>
  </si>
  <si>
    <t>Casual Wear</t>
  </si>
  <si>
    <t>Chennai</t>
  </si>
  <si>
    <t>BL12</t>
  </si>
  <si>
    <t>Hyderabad</t>
  </si>
  <si>
    <t>Bangalore</t>
  </si>
  <si>
    <t>BL13</t>
  </si>
  <si>
    <t xml:space="preserve"> Jeans - Denim</t>
  </si>
  <si>
    <t>Online Order</t>
  </si>
  <si>
    <t>BL14</t>
  </si>
  <si>
    <t>BL15</t>
  </si>
  <si>
    <t>AND</t>
  </si>
  <si>
    <t>OR</t>
  </si>
  <si>
    <t>IF</t>
  </si>
  <si>
    <t>IFS</t>
  </si>
  <si>
    <t>IFERROR</t>
  </si>
  <si>
    <t>IFNA</t>
  </si>
  <si>
    <t xml:space="preserve">Switch </t>
  </si>
  <si>
    <t>Mumbai</t>
  </si>
  <si>
    <t xml:space="preserve">Upper </t>
  </si>
  <si>
    <t>lower</t>
  </si>
  <si>
    <t>Proper</t>
  </si>
  <si>
    <t>Left</t>
  </si>
  <si>
    <t>Right</t>
  </si>
  <si>
    <t>TRIM</t>
  </si>
  <si>
    <t xml:space="preserve">char </t>
  </si>
  <si>
    <t xml:space="preserve">unicode </t>
  </si>
  <si>
    <t>Jane Austin_x000B_</t>
  </si>
  <si>
    <t>Clean</t>
  </si>
  <si>
    <t xml:space="preserve">concat </t>
  </si>
  <si>
    <t>concatenate</t>
  </si>
  <si>
    <t>TextJoin</t>
  </si>
  <si>
    <t>Text Split</t>
  </si>
  <si>
    <t>Month</t>
  </si>
  <si>
    <t>Year</t>
  </si>
  <si>
    <t>Hello</t>
  </si>
  <si>
    <t>Aadhar</t>
  </si>
  <si>
    <t>1234-5678</t>
  </si>
  <si>
    <t>1574-6328</t>
  </si>
  <si>
    <t>2587-4136</t>
  </si>
  <si>
    <t>2589-9647</t>
  </si>
  <si>
    <t>ASCII</t>
  </si>
  <si>
    <t>ABC</t>
  </si>
  <si>
    <t>Blore</t>
  </si>
  <si>
    <t>A</t>
  </si>
  <si>
    <t>B</t>
  </si>
  <si>
    <t>HI</t>
  </si>
  <si>
    <t>DateDif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</si>
</sst>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9" fontId="0" fillId="0" borderId="0" xfId="0" applyNumberFormat="1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14" fontId="1" fillId="2" borderId="0" xfId="0" applyNumberFormat="1" applyFont="1" applyFill="1"/>
    <xf numFmtId="2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els\Websites\excel-easy\examples\excel-files\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ct Match"/>
      <sheetName val="Approximate Match"/>
      <sheetName val="Right Lookup"/>
      <sheetName val="First Match"/>
      <sheetName val="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A479-CA98-4807-A5B8-10B75186B5C2}">
  <dimension ref="B1:O12"/>
  <sheetViews>
    <sheetView tabSelected="1" zoomScale="130" zoomScaleNormal="130" workbookViewId="0">
      <selection activeCell="O2" sqref="O2"/>
    </sheetView>
  </sheetViews>
  <sheetFormatPr defaultRowHeight="14.4" x14ac:dyDescent="0.3"/>
  <cols>
    <col min="3" max="3" width="10.5546875" bestFit="1" customWidth="1"/>
    <col min="4" max="4" width="12" bestFit="1" customWidth="1"/>
    <col min="8" max="8" width="15.44140625" bestFit="1" customWidth="1"/>
    <col min="10" max="11" width="10.33203125" style="8" bestFit="1" customWidth="1"/>
    <col min="12" max="12" width="13.33203125" bestFit="1" customWidth="1"/>
    <col min="13" max="13" width="10.33203125" bestFit="1" customWidth="1"/>
    <col min="14" max="14" width="9.33203125" bestFit="1" customWidth="1"/>
    <col min="15" max="15" width="8.109375" bestFit="1" customWidth="1"/>
  </cols>
  <sheetData>
    <row r="1" spans="2:15" x14ac:dyDescent="0.3">
      <c r="B1" s="4" t="s">
        <v>58</v>
      </c>
      <c r="C1" s="4" t="s">
        <v>76</v>
      </c>
      <c r="D1" s="4" t="s">
        <v>77</v>
      </c>
      <c r="E1" s="4" t="s">
        <v>78</v>
      </c>
      <c r="G1" s="4" t="s">
        <v>84</v>
      </c>
      <c r="H1" s="4" t="s">
        <v>83</v>
      </c>
      <c r="I1" s="4" t="s">
        <v>85</v>
      </c>
      <c r="J1" s="9" t="s">
        <v>86</v>
      </c>
      <c r="K1" s="9" t="s">
        <v>87</v>
      </c>
      <c r="L1" s="4" t="s">
        <v>88</v>
      </c>
      <c r="M1" s="4" t="s">
        <v>89</v>
      </c>
      <c r="N1" s="4" t="s">
        <v>90</v>
      </c>
      <c r="O1" s="4" t="s">
        <v>151</v>
      </c>
    </row>
    <row r="2" spans="2:15" x14ac:dyDescent="0.3">
      <c r="B2" t="s">
        <v>61</v>
      </c>
      <c r="C2" s="8">
        <v>45597</v>
      </c>
      <c r="D2" s="8">
        <v>45636</v>
      </c>
      <c r="E2">
        <v>1450</v>
      </c>
      <c r="G2">
        <f>DAY(D2)</f>
        <v>10</v>
      </c>
      <c r="H2">
        <f>_xlfn.DAYS(D2,C2)</f>
        <v>39</v>
      </c>
      <c r="I2">
        <f>DAYS360(C2,D2)</f>
        <v>39</v>
      </c>
      <c r="J2" s="8">
        <f>EDATE(D2,2)</f>
        <v>45698</v>
      </c>
      <c r="K2" s="8">
        <f ca="1">EOMONTH(TODAY(),-1)</f>
        <v>45900</v>
      </c>
      <c r="L2">
        <f>_xlfn.ISOWEEKNUM(D2)</f>
        <v>50</v>
      </c>
      <c r="M2">
        <f>WEEKNUM(D2)</f>
        <v>50</v>
      </c>
      <c r="N2">
        <f>WEEKDAY(D2)</f>
        <v>3</v>
      </c>
      <c r="O2">
        <f>DATEDIF(C2,D2,"M")</f>
        <v>1</v>
      </c>
    </row>
    <row r="3" spans="2:15" x14ac:dyDescent="0.3">
      <c r="B3" t="s">
        <v>63</v>
      </c>
      <c r="C3" s="8">
        <v>44858</v>
      </c>
      <c r="D3" s="8">
        <v>45292</v>
      </c>
      <c r="E3">
        <v>1200</v>
      </c>
      <c r="G3">
        <f t="shared" ref="G3:G7" si="0">DAY(D3)</f>
        <v>1</v>
      </c>
      <c r="H3">
        <f t="shared" ref="H3:H7" si="1">_xlfn.DAYS(D3,C3)</f>
        <v>434</v>
      </c>
      <c r="I3">
        <f t="shared" ref="I3:I7" si="2">DAYS360(C3,D3)</f>
        <v>427</v>
      </c>
    </row>
    <row r="4" spans="2:15" x14ac:dyDescent="0.3">
      <c r="B4" t="s">
        <v>79</v>
      </c>
      <c r="C4" s="8">
        <v>44928</v>
      </c>
      <c r="D4" s="8">
        <v>44977</v>
      </c>
      <c r="E4">
        <v>1800</v>
      </c>
      <c r="G4">
        <f t="shared" si="0"/>
        <v>20</v>
      </c>
      <c r="H4">
        <f t="shared" si="1"/>
        <v>49</v>
      </c>
      <c r="I4">
        <f t="shared" si="2"/>
        <v>48</v>
      </c>
    </row>
    <row r="5" spans="2:15" x14ac:dyDescent="0.3">
      <c r="B5" t="s">
        <v>80</v>
      </c>
      <c r="C5" s="8">
        <v>44257</v>
      </c>
      <c r="D5" s="8">
        <v>44717</v>
      </c>
      <c r="E5">
        <v>2100</v>
      </c>
      <c r="G5">
        <f t="shared" si="0"/>
        <v>5</v>
      </c>
      <c r="H5">
        <f t="shared" si="1"/>
        <v>460</v>
      </c>
      <c r="I5">
        <f t="shared" si="2"/>
        <v>453</v>
      </c>
    </row>
    <row r="6" spans="2:15" x14ac:dyDescent="0.3">
      <c r="B6" t="s">
        <v>81</v>
      </c>
      <c r="C6" s="8">
        <v>43831</v>
      </c>
      <c r="D6" s="8">
        <v>43863</v>
      </c>
      <c r="E6">
        <v>2340</v>
      </c>
      <c r="G6">
        <f t="shared" si="0"/>
        <v>2</v>
      </c>
      <c r="H6">
        <f t="shared" si="1"/>
        <v>32</v>
      </c>
      <c r="I6">
        <f t="shared" si="2"/>
        <v>31</v>
      </c>
    </row>
    <row r="7" spans="2:15" x14ac:dyDescent="0.3">
      <c r="B7" t="s">
        <v>82</v>
      </c>
      <c r="C7" s="8">
        <v>45448</v>
      </c>
      <c r="D7" s="8">
        <v>45510</v>
      </c>
      <c r="E7">
        <v>2600</v>
      </c>
      <c r="G7">
        <f t="shared" si="0"/>
        <v>6</v>
      </c>
      <c r="H7">
        <f t="shared" si="1"/>
        <v>62</v>
      </c>
      <c r="I7">
        <f t="shared" si="2"/>
        <v>61</v>
      </c>
    </row>
    <row r="8" spans="2:15" x14ac:dyDescent="0.3">
      <c r="G8" s="4" t="s">
        <v>137</v>
      </c>
      <c r="L8">
        <f ca="1">WEEKNUM(TODAY())</f>
        <v>39</v>
      </c>
    </row>
    <row r="9" spans="2:15" x14ac:dyDescent="0.3">
      <c r="G9">
        <f>MONTH(D2)</f>
        <v>12</v>
      </c>
    </row>
    <row r="11" spans="2:15" x14ac:dyDescent="0.3">
      <c r="G11" s="4" t="s">
        <v>138</v>
      </c>
      <c r="H11" s="10"/>
      <c r="L11">
        <v>52</v>
      </c>
    </row>
    <row r="12" spans="2:15" x14ac:dyDescent="0.3">
      <c r="G12">
        <f>YEAR(D2)</f>
        <v>2024</v>
      </c>
      <c r="H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B52-F761-48FF-B262-13000CF170F5}">
  <dimension ref="A1:R18"/>
  <sheetViews>
    <sheetView topLeftCell="E1" zoomScale="130" zoomScaleNormal="130" workbookViewId="0">
      <selection activeCell="L1" sqref="L1:R18"/>
    </sheetView>
  </sheetViews>
  <sheetFormatPr defaultRowHeight="14.4" x14ac:dyDescent="0.3"/>
  <cols>
    <col min="1" max="1" width="8.44140625" bestFit="1" customWidth="1"/>
    <col min="2" max="2" width="9.6640625" bestFit="1" customWidth="1"/>
    <col min="3" max="3" width="14.33203125" bestFit="1" customWidth="1"/>
    <col min="4" max="4" width="12.6640625" bestFit="1" customWidth="1"/>
    <col min="5" max="5" width="13.44140625" bestFit="1" customWidth="1"/>
    <col min="6" max="6" width="9.109375" bestFit="1" customWidth="1"/>
    <col min="7" max="7" width="10.5546875" bestFit="1" customWidth="1"/>
    <col min="8" max="8" width="11.88671875" bestFit="1" customWidth="1"/>
    <col min="9" max="9" width="11.5546875" bestFit="1" customWidth="1"/>
    <col min="10" max="10" width="10.6640625" bestFit="1" customWidth="1"/>
    <col min="11" max="11" width="9.77734375" bestFit="1" customWidth="1"/>
  </cols>
  <sheetData>
    <row r="1" spans="1:18" x14ac:dyDescent="0.3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115</v>
      </c>
      <c r="M1" s="4" t="s">
        <v>116</v>
      </c>
      <c r="N1" s="4" t="s">
        <v>117</v>
      </c>
      <c r="O1" s="4" t="s">
        <v>118</v>
      </c>
      <c r="P1" s="4" t="s">
        <v>119</v>
      </c>
      <c r="Q1" s="4" t="s">
        <v>120</v>
      </c>
      <c r="R1" s="4" t="s">
        <v>121</v>
      </c>
    </row>
    <row r="2" spans="1:18" x14ac:dyDescent="0.3">
      <c r="A2">
        <v>43896</v>
      </c>
      <c r="B2" t="s">
        <v>102</v>
      </c>
      <c r="C2" t="s">
        <v>103</v>
      </c>
      <c r="D2" t="s">
        <v>104</v>
      </c>
      <c r="E2" t="s">
        <v>105</v>
      </c>
      <c r="F2">
        <v>900</v>
      </c>
      <c r="G2">
        <v>1100</v>
      </c>
      <c r="H2">
        <v>1</v>
      </c>
      <c r="I2">
        <v>-1100</v>
      </c>
      <c r="J2">
        <v>0</v>
      </c>
      <c r="K2" t="s">
        <v>106</v>
      </c>
      <c r="L2" t="b">
        <f>AND(F2&gt;800,G2&gt;1000)</f>
        <v>1</v>
      </c>
      <c r="M2" t="b">
        <f>OR(F2&gt;800,G2&gt;1000)</f>
        <v>1</v>
      </c>
      <c r="N2">
        <f>IF(I2&lt;0,0,I2)</f>
        <v>0</v>
      </c>
      <c r="O2" t="str" cm="1">
        <f t="array" ref="O2">_xlfn.IFS(K2="Chennai","C",I2&gt;1000,"A+")</f>
        <v>C</v>
      </c>
      <c r="P2">
        <f>IFERROR(1/1,0)</f>
        <v>1</v>
      </c>
      <c r="R2" t="str" cm="1">
        <f t="array" ref="R2">_xlfn.SWITCH(K2,"Chennai","C","Bangalore","B","Hyderabad","H","X")</f>
        <v>C</v>
      </c>
    </row>
    <row r="3" spans="1:18" x14ac:dyDescent="0.3">
      <c r="A3">
        <v>43896</v>
      </c>
      <c r="B3" t="s">
        <v>102</v>
      </c>
      <c r="C3" t="s">
        <v>103</v>
      </c>
      <c r="D3" t="s">
        <v>104</v>
      </c>
      <c r="E3" t="s">
        <v>105</v>
      </c>
      <c r="F3">
        <v>900</v>
      </c>
      <c r="G3">
        <v>1100</v>
      </c>
      <c r="H3">
        <v>1</v>
      </c>
      <c r="I3">
        <v>1100</v>
      </c>
      <c r="J3">
        <v>0</v>
      </c>
      <c r="K3" t="s">
        <v>106</v>
      </c>
      <c r="L3" t="b">
        <f t="shared" ref="L3:L18" si="0">AND(F3&gt;800,G3&gt;1000)</f>
        <v>1</v>
      </c>
      <c r="M3" t="b">
        <f t="shared" ref="M3:M18" si="1">OR(F3&gt;800,G3&gt;1000)</f>
        <v>1</v>
      </c>
      <c r="N3" t="str">
        <f t="shared" ref="N3:N18" si="2">IF(K3="Chennai","C","O")</f>
        <v>C</v>
      </c>
      <c r="O3" t="str" cm="1">
        <f t="array" ref="O3">_xlfn.IFS(K3="Chennai","C",I3&gt;1000,"A+")</f>
        <v>C</v>
      </c>
      <c r="R3" t="str" cm="1">
        <f t="array" ref="R3">_xlfn.SWITCH(K3,"Chennai","C","Bangalore","B","Hyderabad","H","X")</f>
        <v>C</v>
      </c>
    </row>
    <row r="4" spans="1:18" x14ac:dyDescent="0.3">
      <c r="A4">
        <v>43896</v>
      </c>
      <c r="B4" t="s">
        <v>107</v>
      </c>
      <c r="C4" t="s">
        <v>103</v>
      </c>
      <c r="D4" t="s">
        <v>104</v>
      </c>
      <c r="E4" t="s">
        <v>105</v>
      </c>
      <c r="F4">
        <v>900</v>
      </c>
      <c r="G4">
        <v>1100</v>
      </c>
      <c r="H4">
        <v>1</v>
      </c>
      <c r="I4">
        <v>1100</v>
      </c>
      <c r="J4">
        <v>0</v>
      </c>
      <c r="K4" t="s">
        <v>108</v>
      </c>
      <c r="L4" t="b">
        <f t="shared" si="0"/>
        <v>1</v>
      </c>
      <c r="M4" t="b">
        <f t="shared" si="1"/>
        <v>1</v>
      </c>
      <c r="N4" t="str">
        <f t="shared" si="2"/>
        <v>O</v>
      </c>
      <c r="O4" t="str" cm="1">
        <f t="array" ref="O4">_xlfn.IFS(K4="Chennai","C",I4&gt;1000,"A+")</f>
        <v>A+</v>
      </c>
      <c r="R4" t="str" cm="1">
        <f t="array" ref="R4">_xlfn.SWITCH(K4,"Chennai","C","Bangalore","B","Hyderabad","H","X")</f>
        <v>H</v>
      </c>
    </row>
    <row r="5" spans="1:18" x14ac:dyDescent="0.3">
      <c r="A5">
        <v>43896</v>
      </c>
      <c r="B5" t="s">
        <v>107</v>
      </c>
      <c r="C5" t="s">
        <v>103</v>
      </c>
      <c r="D5" t="s">
        <v>104</v>
      </c>
      <c r="E5" t="s">
        <v>105</v>
      </c>
      <c r="F5">
        <v>900</v>
      </c>
      <c r="G5">
        <v>1100</v>
      </c>
      <c r="H5">
        <v>1</v>
      </c>
      <c r="I5">
        <v>1100</v>
      </c>
      <c r="J5">
        <v>0</v>
      </c>
      <c r="K5" t="s">
        <v>106</v>
      </c>
      <c r="L5" t="b">
        <f t="shared" si="0"/>
        <v>1</v>
      </c>
      <c r="M5" t="b">
        <f t="shared" si="1"/>
        <v>1</v>
      </c>
      <c r="N5" t="str">
        <f t="shared" si="2"/>
        <v>C</v>
      </c>
      <c r="O5" t="str" cm="1">
        <f t="array" ref="O5">_xlfn.IFS(K5="Chennai","C",I5&gt;1000,"A+")</f>
        <v>C</v>
      </c>
      <c r="R5" t="str" cm="1">
        <f t="array" ref="R5">_xlfn.SWITCH(K5,"Chennai","C","Bangalore","B","Hyderabad","H","X")</f>
        <v>C</v>
      </c>
    </row>
    <row r="6" spans="1:18" x14ac:dyDescent="0.3">
      <c r="A6">
        <v>43896</v>
      </c>
      <c r="B6" t="s">
        <v>107</v>
      </c>
      <c r="C6" t="s">
        <v>103</v>
      </c>
      <c r="D6" t="s">
        <v>104</v>
      </c>
      <c r="E6" t="s">
        <v>105</v>
      </c>
      <c r="F6">
        <v>900</v>
      </c>
      <c r="G6">
        <v>1100</v>
      </c>
      <c r="H6">
        <v>1</v>
      </c>
      <c r="I6">
        <v>1100</v>
      </c>
      <c r="J6">
        <v>0</v>
      </c>
      <c r="K6" t="s">
        <v>109</v>
      </c>
      <c r="L6" t="b">
        <f t="shared" si="0"/>
        <v>1</v>
      </c>
      <c r="M6" t="b">
        <f t="shared" si="1"/>
        <v>1</v>
      </c>
      <c r="N6" t="str">
        <f t="shared" si="2"/>
        <v>O</v>
      </c>
      <c r="O6" t="str" cm="1">
        <f t="array" ref="O6">_xlfn.IFS(K6="Chennai","C",I6&gt;1000,"A+")</f>
        <v>A+</v>
      </c>
      <c r="R6" t="str" cm="1">
        <f t="array" ref="R6">_xlfn.SWITCH(K6,"Chennai","C","Bangalore","B","Hyderabad","H","X")</f>
        <v>B</v>
      </c>
    </row>
    <row r="7" spans="1:18" x14ac:dyDescent="0.3">
      <c r="A7">
        <v>43896</v>
      </c>
      <c r="B7" t="s">
        <v>107</v>
      </c>
      <c r="C7" t="s">
        <v>103</v>
      </c>
      <c r="D7" t="s">
        <v>104</v>
      </c>
      <c r="E7" t="s">
        <v>105</v>
      </c>
      <c r="F7">
        <v>900</v>
      </c>
      <c r="G7">
        <v>1100</v>
      </c>
      <c r="H7">
        <v>1</v>
      </c>
      <c r="I7">
        <v>1100</v>
      </c>
      <c r="J7">
        <v>0</v>
      </c>
      <c r="K7" t="s">
        <v>109</v>
      </c>
      <c r="L7" t="b">
        <f t="shared" si="0"/>
        <v>1</v>
      </c>
      <c r="M7" t="b">
        <f t="shared" si="1"/>
        <v>1</v>
      </c>
      <c r="N7" t="str">
        <f t="shared" si="2"/>
        <v>O</v>
      </c>
      <c r="O7" t="str" cm="1">
        <f t="array" ref="O7">_xlfn.IFS(K7="Chennai","C",I7&gt;1000,"A+")</f>
        <v>A+</v>
      </c>
      <c r="R7" t="str" cm="1">
        <f t="array" ref="R7">_xlfn.SWITCH(K7,"Chennai","C","Bangalore","B","Hyderabad","H","X")</f>
        <v>B</v>
      </c>
    </row>
    <row r="8" spans="1:18" x14ac:dyDescent="0.3">
      <c r="A8">
        <v>43896</v>
      </c>
      <c r="B8" t="s">
        <v>107</v>
      </c>
      <c r="C8" t="s">
        <v>103</v>
      </c>
      <c r="D8" t="s">
        <v>104</v>
      </c>
      <c r="E8" t="s">
        <v>105</v>
      </c>
      <c r="F8">
        <v>900</v>
      </c>
      <c r="G8">
        <v>1100</v>
      </c>
      <c r="H8">
        <v>2</v>
      </c>
      <c r="I8">
        <v>2200</v>
      </c>
      <c r="J8">
        <v>0</v>
      </c>
      <c r="K8" t="s">
        <v>106</v>
      </c>
      <c r="L8" t="b">
        <f t="shared" si="0"/>
        <v>1</v>
      </c>
      <c r="M8" t="b">
        <f t="shared" si="1"/>
        <v>1</v>
      </c>
      <c r="N8" t="str">
        <f t="shared" si="2"/>
        <v>C</v>
      </c>
      <c r="O8" t="str" cm="1">
        <f t="array" ref="O8">_xlfn.IFS(K8="Chennai","C",I8&gt;1000,"A+")</f>
        <v>C</v>
      </c>
      <c r="R8" t="str" cm="1">
        <f t="array" ref="R8">_xlfn.SWITCH(K8,"Chennai","C","Bangalore","B","Hyderabad","H","X")</f>
        <v>C</v>
      </c>
    </row>
    <row r="9" spans="1:18" x14ac:dyDescent="0.3">
      <c r="A9">
        <v>43896</v>
      </c>
      <c r="B9" t="s">
        <v>110</v>
      </c>
      <c r="C9" t="s">
        <v>103</v>
      </c>
      <c r="D9" t="s">
        <v>104</v>
      </c>
      <c r="E9" t="s">
        <v>105</v>
      </c>
      <c r="F9">
        <v>900</v>
      </c>
      <c r="G9">
        <v>1100</v>
      </c>
      <c r="H9">
        <v>1</v>
      </c>
      <c r="I9">
        <v>1100</v>
      </c>
      <c r="J9">
        <v>0</v>
      </c>
      <c r="K9" t="s">
        <v>109</v>
      </c>
      <c r="L9" t="b">
        <f t="shared" si="0"/>
        <v>1</v>
      </c>
      <c r="M9" t="b">
        <f t="shared" si="1"/>
        <v>1</v>
      </c>
      <c r="N9" t="str">
        <f t="shared" si="2"/>
        <v>O</v>
      </c>
      <c r="O9" t="str" cm="1">
        <f t="array" ref="O9">_xlfn.IFS(K9="Chennai","C",I9&gt;1000,"A+")</f>
        <v>A+</v>
      </c>
      <c r="R9" t="str" cm="1">
        <f t="array" ref="R9">_xlfn.SWITCH(K9,"Chennai","C","Bangalore","B","Hyderabad","H","X")</f>
        <v>B</v>
      </c>
    </row>
    <row r="10" spans="1:18" x14ac:dyDescent="0.3">
      <c r="A10">
        <v>43896</v>
      </c>
      <c r="B10" t="s">
        <v>110</v>
      </c>
      <c r="C10" t="s">
        <v>103</v>
      </c>
      <c r="D10" t="s">
        <v>104</v>
      </c>
      <c r="E10" t="s">
        <v>105</v>
      </c>
      <c r="F10">
        <v>900</v>
      </c>
      <c r="G10">
        <v>1100</v>
      </c>
      <c r="H10">
        <v>1</v>
      </c>
      <c r="I10">
        <v>1100</v>
      </c>
      <c r="J10">
        <v>0</v>
      </c>
      <c r="K10" t="s">
        <v>106</v>
      </c>
      <c r="L10" t="b">
        <f t="shared" si="0"/>
        <v>1</v>
      </c>
      <c r="M10" t="b">
        <f t="shared" si="1"/>
        <v>1</v>
      </c>
      <c r="N10" t="str">
        <f t="shared" si="2"/>
        <v>C</v>
      </c>
      <c r="O10" t="str" cm="1">
        <f t="array" ref="O10">_xlfn.IFS(K10="Chennai","C",I10&gt;1000,"A+")</f>
        <v>C</v>
      </c>
      <c r="R10" t="str" cm="1">
        <f t="array" ref="R10">_xlfn.SWITCH(K10,"Chennai","C","Bangalore","B","Hyderabad","H","X")</f>
        <v>C</v>
      </c>
    </row>
    <row r="11" spans="1:18" x14ac:dyDescent="0.3">
      <c r="A11">
        <v>43896</v>
      </c>
      <c r="B11" t="s">
        <v>110</v>
      </c>
      <c r="C11" t="s">
        <v>103</v>
      </c>
      <c r="D11" t="s">
        <v>111</v>
      </c>
      <c r="E11" t="s">
        <v>105</v>
      </c>
      <c r="F11">
        <v>700</v>
      </c>
      <c r="G11">
        <v>900</v>
      </c>
      <c r="H11">
        <v>1</v>
      </c>
      <c r="I11">
        <v>900</v>
      </c>
      <c r="J11">
        <v>0</v>
      </c>
      <c r="K11" t="s">
        <v>106</v>
      </c>
      <c r="L11" t="b">
        <f t="shared" si="0"/>
        <v>0</v>
      </c>
      <c r="M11" t="b">
        <f t="shared" si="1"/>
        <v>0</v>
      </c>
      <c r="N11" t="str">
        <f t="shared" si="2"/>
        <v>C</v>
      </c>
      <c r="O11" t="str" cm="1">
        <f t="array" ref="O11">_xlfn.IFS(K11="Chennai","C",I11&gt;1000,"A+")</f>
        <v>C</v>
      </c>
      <c r="R11" t="str" cm="1">
        <f t="array" ref="R11">_xlfn.SWITCH(K11,"Chennai","C","Bangalore","B","Hyderabad","H","X")</f>
        <v>C</v>
      </c>
    </row>
    <row r="12" spans="1:18" x14ac:dyDescent="0.3">
      <c r="A12">
        <v>43896</v>
      </c>
      <c r="B12" t="s">
        <v>110</v>
      </c>
      <c r="C12" t="s">
        <v>112</v>
      </c>
      <c r="D12" t="s">
        <v>111</v>
      </c>
      <c r="E12" t="s">
        <v>105</v>
      </c>
      <c r="F12">
        <v>700</v>
      </c>
      <c r="G12">
        <v>900</v>
      </c>
      <c r="H12">
        <v>1</v>
      </c>
      <c r="I12">
        <v>900</v>
      </c>
      <c r="J12">
        <v>0</v>
      </c>
      <c r="K12" t="s">
        <v>109</v>
      </c>
      <c r="L12" t="b">
        <f t="shared" si="0"/>
        <v>0</v>
      </c>
      <c r="M12" t="b">
        <f t="shared" si="1"/>
        <v>0</v>
      </c>
      <c r="N12" t="str">
        <f t="shared" si="2"/>
        <v>O</v>
      </c>
      <c r="O12" t="e" cm="1">
        <f t="array" ref="O12">_xlfn.IFS(K12="Chennai","C",I12&gt;1000,"A+")</f>
        <v>#N/A</v>
      </c>
      <c r="R12" t="str" cm="1">
        <f t="array" ref="R12">_xlfn.SWITCH(K12,"Chennai","C","Bangalore","B","Hyderabad","H","X")</f>
        <v>B</v>
      </c>
    </row>
    <row r="13" spans="1:18" x14ac:dyDescent="0.3">
      <c r="A13">
        <v>43896</v>
      </c>
      <c r="B13" t="s">
        <v>110</v>
      </c>
      <c r="C13" t="s">
        <v>112</v>
      </c>
      <c r="D13" t="s">
        <v>111</v>
      </c>
      <c r="E13" t="s">
        <v>105</v>
      </c>
      <c r="F13">
        <v>700</v>
      </c>
      <c r="G13">
        <v>900</v>
      </c>
      <c r="H13">
        <v>1</v>
      </c>
      <c r="I13">
        <v>900</v>
      </c>
      <c r="J13">
        <v>0</v>
      </c>
      <c r="K13" t="s">
        <v>106</v>
      </c>
      <c r="L13" t="b">
        <f t="shared" si="0"/>
        <v>0</v>
      </c>
      <c r="M13" t="b">
        <f t="shared" si="1"/>
        <v>0</v>
      </c>
      <c r="N13" t="str">
        <f t="shared" si="2"/>
        <v>C</v>
      </c>
      <c r="O13" t="str" cm="1">
        <f t="array" ref="O13">_xlfn.IFS(K13="Chennai","C",I13&gt;1000,"A+")</f>
        <v>C</v>
      </c>
      <c r="R13" t="str" cm="1">
        <f t="array" ref="R13">_xlfn.SWITCH(K13,"Chennai","C","Bangalore","B","Hyderabad","H","X")</f>
        <v>C</v>
      </c>
    </row>
    <row r="14" spans="1:18" x14ac:dyDescent="0.3">
      <c r="A14">
        <v>43896</v>
      </c>
      <c r="B14" t="s">
        <v>113</v>
      </c>
      <c r="C14" t="s">
        <v>112</v>
      </c>
      <c r="D14" t="s">
        <v>111</v>
      </c>
      <c r="E14" t="s">
        <v>105</v>
      </c>
      <c r="F14">
        <v>700</v>
      </c>
      <c r="G14">
        <v>900</v>
      </c>
      <c r="H14">
        <v>2</v>
      </c>
      <c r="I14">
        <v>1800</v>
      </c>
      <c r="J14">
        <v>0</v>
      </c>
      <c r="K14" t="s">
        <v>108</v>
      </c>
      <c r="L14" t="b">
        <f t="shared" si="0"/>
        <v>0</v>
      </c>
      <c r="M14" t="b">
        <f t="shared" si="1"/>
        <v>0</v>
      </c>
      <c r="N14" t="str">
        <f t="shared" si="2"/>
        <v>O</v>
      </c>
      <c r="O14" t="str" cm="1">
        <f t="array" ref="O14">_xlfn.IFS(K14="Chennai","C",I14&gt;1000,"A+")</f>
        <v>A+</v>
      </c>
      <c r="R14" t="str" cm="1">
        <f t="array" ref="R14">_xlfn.SWITCH(K14,"Chennai","C","Bangalore","B","Hyderabad","H","X")</f>
        <v>H</v>
      </c>
    </row>
    <row r="15" spans="1:18" x14ac:dyDescent="0.3">
      <c r="A15">
        <v>43896</v>
      </c>
      <c r="B15" t="s">
        <v>113</v>
      </c>
      <c r="C15" t="s">
        <v>112</v>
      </c>
      <c r="D15" t="s">
        <v>111</v>
      </c>
      <c r="E15" t="s">
        <v>105</v>
      </c>
      <c r="F15">
        <v>700</v>
      </c>
      <c r="G15">
        <v>900</v>
      </c>
      <c r="H15">
        <v>1</v>
      </c>
      <c r="I15">
        <v>900</v>
      </c>
      <c r="J15">
        <v>0</v>
      </c>
      <c r="K15" t="s">
        <v>106</v>
      </c>
      <c r="L15" t="b">
        <f t="shared" si="0"/>
        <v>0</v>
      </c>
      <c r="M15" t="b">
        <f t="shared" si="1"/>
        <v>0</v>
      </c>
      <c r="N15" t="str">
        <f t="shared" si="2"/>
        <v>C</v>
      </c>
      <c r="O15" t="str" cm="1">
        <f t="array" ref="O15">_xlfn.IFS(K15="Chennai","C",I15&gt;1000,"A+")</f>
        <v>C</v>
      </c>
      <c r="R15" t="str" cm="1">
        <f t="array" ref="R15">_xlfn.SWITCH(K15,"Chennai","C","Bangalore","B","Hyderabad","H","X")</f>
        <v>C</v>
      </c>
    </row>
    <row r="16" spans="1:18" x14ac:dyDescent="0.3">
      <c r="A16">
        <v>43896</v>
      </c>
      <c r="B16" t="s">
        <v>113</v>
      </c>
      <c r="C16" t="s">
        <v>112</v>
      </c>
      <c r="D16" t="s">
        <v>111</v>
      </c>
      <c r="E16" t="s">
        <v>105</v>
      </c>
      <c r="F16">
        <v>700</v>
      </c>
      <c r="G16">
        <v>900</v>
      </c>
      <c r="H16">
        <v>1</v>
      </c>
      <c r="I16">
        <v>900</v>
      </c>
      <c r="J16">
        <v>0</v>
      </c>
      <c r="K16" t="s">
        <v>122</v>
      </c>
      <c r="L16" t="b">
        <f t="shared" si="0"/>
        <v>0</v>
      </c>
      <c r="M16" t="b">
        <f t="shared" si="1"/>
        <v>0</v>
      </c>
      <c r="N16" t="str">
        <f t="shared" si="2"/>
        <v>O</v>
      </c>
      <c r="O16" t="str" cm="1">
        <f t="array" ref="O16">_xlfn.IFNA(_xlfn.IFS(K16="Chennai","C",I16&gt;1000,"A+"),"Not Available")</f>
        <v>Not Available</v>
      </c>
      <c r="R16" t="str" cm="1">
        <f t="array" ref="R16">_xlfn.SWITCH(K16,"Chennai","C","Bangalore","B","Hyderabad","H","X")</f>
        <v>X</v>
      </c>
    </row>
    <row r="17" spans="1:18" x14ac:dyDescent="0.3">
      <c r="A17">
        <v>43896</v>
      </c>
      <c r="B17" t="s">
        <v>113</v>
      </c>
      <c r="C17" t="s">
        <v>112</v>
      </c>
      <c r="D17" t="s">
        <v>104</v>
      </c>
      <c r="E17" t="s">
        <v>105</v>
      </c>
      <c r="F17">
        <v>900</v>
      </c>
      <c r="G17">
        <v>1100</v>
      </c>
      <c r="H17">
        <v>1</v>
      </c>
      <c r="I17">
        <v>1100</v>
      </c>
      <c r="J17">
        <v>0</v>
      </c>
      <c r="K17" t="s">
        <v>108</v>
      </c>
      <c r="L17" t="b">
        <f t="shared" si="0"/>
        <v>1</v>
      </c>
      <c r="M17" t="b">
        <f t="shared" si="1"/>
        <v>1</v>
      </c>
      <c r="N17" t="str">
        <f t="shared" si="2"/>
        <v>O</v>
      </c>
      <c r="O17" t="str" cm="1">
        <f t="array" ref="O17">_xlfn.IFS(K17="Chennai","C",I17&gt;1000,"A+")</f>
        <v>A+</v>
      </c>
      <c r="R17" t="str" cm="1">
        <f t="array" ref="R17">_xlfn.SWITCH(K17,"Chennai","C","Bangalore","B","Hyderabad","H","X")</f>
        <v>H</v>
      </c>
    </row>
    <row r="18" spans="1:18" x14ac:dyDescent="0.3">
      <c r="A18">
        <v>43896</v>
      </c>
      <c r="B18" t="s">
        <v>114</v>
      </c>
      <c r="C18" t="s">
        <v>112</v>
      </c>
      <c r="D18" t="s">
        <v>111</v>
      </c>
      <c r="E18" t="s">
        <v>105</v>
      </c>
      <c r="F18">
        <v>700</v>
      </c>
      <c r="G18">
        <v>900</v>
      </c>
      <c r="H18">
        <v>1</v>
      </c>
      <c r="I18">
        <v>900</v>
      </c>
      <c r="J18">
        <v>0</v>
      </c>
      <c r="K18" t="s">
        <v>109</v>
      </c>
      <c r="L18" t="b">
        <f t="shared" si="0"/>
        <v>0</v>
      </c>
      <c r="M18" t="b">
        <f t="shared" si="1"/>
        <v>0</v>
      </c>
      <c r="N18" t="str">
        <f t="shared" si="2"/>
        <v>O</v>
      </c>
      <c r="O18" t="e" cm="1">
        <f t="array" ref="O18">_xlfn.IFS(K18="Chennai","C",I18&gt;1000,"A+")</f>
        <v>#N/A</v>
      </c>
      <c r="R18" t="str" cm="1">
        <f t="array" ref="R18">_xlfn.SWITCH(K18,"Chennai","C","Bangalore","B","Hyderabad","H","X")</f>
        <v>B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48C9-995C-4E6F-A4AE-DB06C96D2F5F}">
  <dimension ref="A1:U23"/>
  <sheetViews>
    <sheetView topLeftCell="E1" zoomScale="110" zoomScaleNormal="110" workbookViewId="0">
      <selection activeCell="K8" sqref="K8"/>
    </sheetView>
  </sheetViews>
  <sheetFormatPr defaultRowHeight="14.4" x14ac:dyDescent="0.3"/>
  <cols>
    <col min="1" max="1" width="13.77734375" bestFit="1" customWidth="1"/>
    <col min="2" max="2" width="9.21875" bestFit="1" customWidth="1"/>
    <col min="3" max="3" width="11.109375" bestFit="1" customWidth="1"/>
    <col min="4" max="4" width="12.44140625" bestFit="1" customWidth="1"/>
    <col min="5" max="5" width="12" bestFit="1" customWidth="1"/>
    <col min="6" max="6" width="10.88671875" bestFit="1" customWidth="1"/>
    <col min="7" max="7" width="10.109375" bestFit="1" customWidth="1"/>
    <col min="8" max="8" width="11.77734375" bestFit="1" customWidth="1"/>
    <col min="9" max="9" width="13.21875" bestFit="1" customWidth="1"/>
    <col min="10" max="10" width="18.77734375" customWidth="1"/>
    <col min="11" max="11" width="41.21875" bestFit="1" customWidth="1"/>
    <col min="12" max="12" width="13.21875" bestFit="1" customWidth="1"/>
    <col min="13" max="13" width="7.88671875" customWidth="1"/>
    <col min="14" max="14" width="34.44140625" bestFit="1" customWidth="1"/>
    <col min="16" max="16" width="26.33203125" customWidth="1"/>
    <col min="17" max="17" width="10.5546875" bestFit="1" customWidth="1"/>
    <col min="18" max="18" width="42.88671875" bestFit="1" customWidth="1"/>
    <col min="19" max="19" width="11.5546875" bestFit="1" customWidth="1"/>
    <col min="21" max="21" width="10.5546875" bestFit="1" customWidth="1"/>
  </cols>
  <sheetData>
    <row r="1" spans="1:21" x14ac:dyDescent="0.3">
      <c r="A1" s="4" t="s">
        <v>95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140</v>
      </c>
      <c r="I1" s="4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128</v>
      </c>
      <c r="O1" s="4" t="s">
        <v>129</v>
      </c>
      <c r="P1" s="4" t="s">
        <v>130</v>
      </c>
      <c r="Q1" s="4" t="s">
        <v>132</v>
      </c>
      <c r="R1" s="4" t="s">
        <v>133</v>
      </c>
      <c r="S1" s="4" t="s">
        <v>134</v>
      </c>
    </row>
    <row r="2" spans="1:21" x14ac:dyDescent="0.3">
      <c r="A2" t="s">
        <v>105</v>
      </c>
      <c r="B2">
        <v>900</v>
      </c>
      <c r="C2">
        <v>1100</v>
      </c>
      <c r="D2">
        <v>1</v>
      </c>
      <c r="E2">
        <v>1100</v>
      </c>
      <c r="F2">
        <v>0</v>
      </c>
      <c r="G2" t="s">
        <v>106</v>
      </c>
      <c r="H2" t="s">
        <v>141</v>
      </c>
      <c r="I2" t="str">
        <f>UPPER($A$2)</f>
        <v>CASUAL WEAR</v>
      </c>
      <c r="J2" t="str">
        <f>LOWER(G2)</f>
        <v>chennai</v>
      </c>
      <c r="K2" t="str">
        <f>PROPER("I am from mumbai and I like bada pav              ")</f>
        <v xml:space="preserve">I Am From Mumbai And I Like Bada Pav              </v>
      </c>
      <c r="L2" t="str">
        <f>LEFT(H2,4)</f>
        <v>1234</v>
      </c>
      <c r="M2" t="str">
        <f>RIGHT(H2,4)</f>
        <v>5678</v>
      </c>
      <c r="N2" t="str">
        <f>TRIM(K2)</f>
        <v>I Am From Mumbai And I Like Bada Pav</v>
      </c>
      <c r="O2" t="str">
        <f>CHAR(97)</f>
        <v>a</v>
      </c>
      <c r="P2">
        <f>_xlfn.UNICODE("a")</f>
        <v>97</v>
      </c>
      <c r="Q2" t="str">
        <f>CLEAN(P4)</f>
        <v>Jane Austin</v>
      </c>
      <c r="R2" t="str">
        <f>_xlfn.CONCAT(O2:Q2)</f>
        <v>a97Jane Austin</v>
      </c>
      <c r="S2" t="str" cm="1">
        <f t="array" ref="S2:U2">CONCATENATE(O2:Q2)</f>
        <v>a</v>
      </c>
      <c r="T2" t="str">
        <v>97</v>
      </c>
      <c r="U2" t="str">
        <v>Jane Austin</v>
      </c>
    </row>
    <row r="3" spans="1:21" x14ac:dyDescent="0.3">
      <c r="A3" t="s">
        <v>105</v>
      </c>
      <c r="B3">
        <v>900</v>
      </c>
      <c r="C3">
        <v>1100</v>
      </c>
      <c r="D3">
        <v>1</v>
      </c>
      <c r="E3">
        <v>1100</v>
      </c>
      <c r="F3">
        <v>0</v>
      </c>
      <c r="G3" t="s">
        <v>106</v>
      </c>
      <c r="H3" t="s">
        <v>142</v>
      </c>
      <c r="I3" t="str">
        <f t="shared" ref="I3:I18" si="0">UPPER($A$2)</f>
        <v>CASUAL WEAR</v>
      </c>
      <c r="J3" t="str">
        <f t="shared" ref="J3:J18" si="1">LOWER(G3)</f>
        <v>chennai</v>
      </c>
      <c r="R3" t="str">
        <f>_xlfn.CONCAT("A","B","C")</f>
        <v>ABC</v>
      </c>
      <c r="S3" t="str">
        <f>_xlfn.CONCAT("A","B","C")</f>
        <v>ABC</v>
      </c>
    </row>
    <row r="4" spans="1:21" x14ac:dyDescent="0.3">
      <c r="A4" t="s">
        <v>105</v>
      </c>
      <c r="B4">
        <v>900</v>
      </c>
      <c r="C4">
        <v>1100</v>
      </c>
      <c r="D4">
        <v>1</v>
      </c>
      <c r="E4">
        <v>1100</v>
      </c>
      <c r="F4">
        <v>0</v>
      </c>
      <c r="G4" t="s">
        <v>108</v>
      </c>
      <c r="H4" t="s">
        <v>143</v>
      </c>
      <c r="I4" t="str">
        <f t="shared" si="0"/>
        <v>CASUAL WEAR</v>
      </c>
      <c r="J4" t="str">
        <f t="shared" si="1"/>
        <v>hyderabad</v>
      </c>
      <c r="P4" t="s">
        <v>131</v>
      </c>
    </row>
    <row r="5" spans="1:21" x14ac:dyDescent="0.3">
      <c r="A5" t="s">
        <v>105</v>
      </c>
      <c r="B5">
        <v>900</v>
      </c>
      <c r="C5">
        <v>1100</v>
      </c>
      <c r="D5">
        <v>1</v>
      </c>
      <c r="E5">
        <v>1100</v>
      </c>
      <c r="F5">
        <v>0</v>
      </c>
      <c r="G5" t="s">
        <v>106</v>
      </c>
      <c r="H5" t="s">
        <v>144</v>
      </c>
      <c r="I5" t="str">
        <f t="shared" si="0"/>
        <v>CASUAL WEAR</v>
      </c>
      <c r="J5" t="str">
        <f t="shared" si="1"/>
        <v>chennai</v>
      </c>
    </row>
    <row r="6" spans="1:21" x14ac:dyDescent="0.3">
      <c r="A6" t="s">
        <v>105</v>
      </c>
      <c r="B6">
        <v>900</v>
      </c>
      <c r="C6">
        <v>1100</v>
      </c>
      <c r="D6">
        <v>1</v>
      </c>
      <c r="E6">
        <v>1100</v>
      </c>
      <c r="F6">
        <v>0</v>
      </c>
      <c r="G6" t="s">
        <v>109</v>
      </c>
      <c r="I6" t="str">
        <f t="shared" si="0"/>
        <v>CASUAL WEAR</v>
      </c>
      <c r="J6" t="str">
        <f t="shared" si="1"/>
        <v>bangalore</v>
      </c>
      <c r="K6" s="4" t="s">
        <v>135</v>
      </c>
      <c r="L6" s="4" t="s">
        <v>136</v>
      </c>
    </row>
    <row r="7" spans="1:21" x14ac:dyDescent="0.3">
      <c r="A7" t="s">
        <v>105</v>
      </c>
      <c r="B7">
        <v>900</v>
      </c>
      <c r="C7">
        <v>1100</v>
      </c>
      <c r="D7">
        <v>1</v>
      </c>
      <c r="E7">
        <v>1100</v>
      </c>
      <c r="F7">
        <v>0</v>
      </c>
      <c r="G7" t="s">
        <v>109</v>
      </c>
      <c r="I7" t="str">
        <f t="shared" si="0"/>
        <v>CASUAL WEAR</v>
      </c>
      <c r="J7" t="str">
        <f t="shared" si="1"/>
        <v>bangalore</v>
      </c>
      <c r="K7" t="str">
        <f>_xlfn.TEXTJOIN(";",TRUE,G7:J7)</f>
        <v>Bangalore;CASUAL WEAR;bangalore</v>
      </c>
      <c r="L7" t="str" cm="1">
        <f t="array" ref="L7:L9">_xlfn.TEXTSPLIT(K7,"/",";",TRUE)</f>
        <v>Bangalore</v>
      </c>
    </row>
    <row r="8" spans="1:21" x14ac:dyDescent="0.3">
      <c r="A8" t="s">
        <v>105</v>
      </c>
      <c r="B8">
        <v>900</v>
      </c>
      <c r="C8">
        <v>1100</v>
      </c>
      <c r="D8">
        <v>2</v>
      </c>
      <c r="E8">
        <v>2200</v>
      </c>
      <c r="F8">
        <v>0</v>
      </c>
      <c r="G8" t="s">
        <v>106</v>
      </c>
      <c r="I8" t="str">
        <f t="shared" si="0"/>
        <v>CASUAL WEAR</v>
      </c>
      <c r="J8" t="str">
        <f t="shared" si="1"/>
        <v>chennai</v>
      </c>
      <c r="L8" t="str">
        <v>CASUAL WEAR</v>
      </c>
      <c r="O8" t="s">
        <v>145</v>
      </c>
    </row>
    <row r="9" spans="1:21" x14ac:dyDescent="0.3">
      <c r="A9" t="s">
        <v>139</v>
      </c>
      <c r="B9">
        <v>900</v>
      </c>
      <c r="C9">
        <v>1100</v>
      </c>
      <c r="D9">
        <v>1</v>
      </c>
      <c r="E9">
        <v>1100</v>
      </c>
      <c r="F9">
        <v>0</v>
      </c>
      <c r="G9" t="s">
        <v>109</v>
      </c>
      <c r="I9" t="str">
        <f t="shared" si="0"/>
        <v>CASUAL WEAR</v>
      </c>
      <c r="J9" t="str">
        <f t="shared" si="1"/>
        <v>bangalore</v>
      </c>
      <c r="L9" t="str">
        <v>bangalore</v>
      </c>
      <c r="R9" t="str">
        <f>_xlfn.CONCAT(L2:N2)</f>
        <v>12345678I Am From Mumbai And I Like Bada Pav</v>
      </c>
    </row>
    <row r="10" spans="1:21" x14ac:dyDescent="0.3">
      <c r="A10" t="s">
        <v>105</v>
      </c>
      <c r="B10">
        <v>900</v>
      </c>
      <c r="C10">
        <v>1100</v>
      </c>
      <c r="D10">
        <v>1</v>
      </c>
      <c r="E10">
        <v>1100</v>
      </c>
      <c r="F10">
        <v>0</v>
      </c>
      <c r="G10" t="s">
        <v>106</v>
      </c>
      <c r="I10" t="str">
        <f t="shared" si="0"/>
        <v>CASUAL WEAR</v>
      </c>
      <c r="J10" t="str">
        <f t="shared" si="1"/>
        <v>chennai</v>
      </c>
    </row>
    <row r="11" spans="1:21" x14ac:dyDescent="0.3">
      <c r="A11" t="s">
        <v>105</v>
      </c>
      <c r="B11">
        <v>700</v>
      </c>
      <c r="C11">
        <v>900</v>
      </c>
      <c r="D11">
        <v>1</v>
      </c>
      <c r="E11">
        <v>900</v>
      </c>
      <c r="F11">
        <v>0</v>
      </c>
      <c r="G11" t="s">
        <v>106</v>
      </c>
      <c r="I11" t="str">
        <f t="shared" si="0"/>
        <v>CASUAL WEAR</v>
      </c>
      <c r="J11" t="str">
        <f t="shared" si="1"/>
        <v>chennai</v>
      </c>
    </row>
    <row r="12" spans="1:21" x14ac:dyDescent="0.3">
      <c r="A12" t="s">
        <v>105</v>
      </c>
      <c r="B12">
        <v>700</v>
      </c>
      <c r="C12">
        <v>900</v>
      </c>
      <c r="D12">
        <v>1</v>
      </c>
      <c r="E12">
        <v>900</v>
      </c>
      <c r="F12">
        <v>0</v>
      </c>
      <c r="G12" t="s">
        <v>109</v>
      </c>
      <c r="I12" t="str">
        <f t="shared" si="0"/>
        <v>CASUAL WEAR</v>
      </c>
      <c r="J12" t="str">
        <f t="shared" si="1"/>
        <v>bangalore</v>
      </c>
      <c r="R12" t="str" cm="1">
        <f t="array" ref="R12:T12">CONCATENATE(L2:N2)</f>
        <v>1234</v>
      </c>
      <c r="S12" t="str">
        <v>5678</v>
      </c>
      <c r="T12" t="str">
        <v>I Am From Mumbai And I Like Bada Pav</v>
      </c>
    </row>
    <row r="13" spans="1:21" x14ac:dyDescent="0.3">
      <c r="A13" t="s">
        <v>105</v>
      </c>
      <c r="B13">
        <v>700</v>
      </c>
      <c r="C13">
        <v>900</v>
      </c>
      <c r="D13">
        <v>1</v>
      </c>
      <c r="E13">
        <v>900</v>
      </c>
      <c r="F13">
        <v>0</v>
      </c>
      <c r="G13" t="s">
        <v>106</v>
      </c>
      <c r="I13" t="str">
        <f t="shared" si="0"/>
        <v>CASUAL WEAR</v>
      </c>
      <c r="J13" t="str">
        <f t="shared" si="1"/>
        <v>chennai</v>
      </c>
    </row>
    <row r="14" spans="1:21" x14ac:dyDescent="0.3">
      <c r="A14" t="s">
        <v>105</v>
      </c>
      <c r="B14">
        <v>700</v>
      </c>
      <c r="C14">
        <v>900</v>
      </c>
      <c r="D14">
        <v>2</v>
      </c>
      <c r="E14">
        <v>1800</v>
      </c>
      <c r="F14">
        <v>0</v>
      </c>
      <c r="G14" t="s">
        <v>108</v>
      </c>
      <c r="I14" t="str">
        <f t="shared" si="0"/>
        <v>CASUAL WEAR</v>
      </c>
      <c r="J14" t="str">
        <f t="shared" si="1"/>
        <v>hyderabad</v>
      </c>
      <c r="K14" t="str">
        <f>_xlfn.TEXTJOIN(",",FALSE,I14:J14)</f>
        <v>CASUAL WEAR,hyderabad</v>
      </c>
    </row>
    <row r="15" spans="1:21" x14ac:dyDescent="0.3">
      <c r="A15" t="s">
        <v>105</v>
      </c>
      <c r="B15">
        <v>700</v>
      </c>
      <c r="C15">
        <v>900</v>
      </c>
      <c r="D15">
        <v>1</v>
      </c>
      <c r="E15">
        <v>900</v>
      </c>
      <c r="F15">
        <v>0</v>
      </c>
      <c r="G15" t="s">
        <v>106</v>
      </c>
      <c r="I15" t="str">
        <f t="shared" si="0"/>
        <v>CASUAL WEAR</v>
      </c>
      <c r="J15" t="str">
        <f t="shared" si="1"/>
        <v>chennai</v>
      </c>
    </row>
    <row r="16" spans="1:21" x14ac:dyDescent="0.3">
      <c r="A16" t="s">
        <v>105</v>
      </c>
      <c r="B16">
        <v>700</v>
      </c>
      <c r="C16">
        <v>900</v>
      </c>
      <c r="D16">
        <v>1</v>
      </c>
      <c r="E16">
        <v>900</v>
      </c>
      <c r="F16">
        <v>0</v>
      </c>
      <c r="G16" t="s">
        <v>122</v>
      </c>
      <c r="I16" t="str">
        <f t="shared" si="0"/>
        <v>CASUAL WEAR</v>
      </c>
      <c r="J16" t="str">
        <f t="shared" si="1"/>
        <v>mumbai</v>
      </c>
    </row>
    <row r="17" spans="1:14" x14ac:dyDescent="0.3">
      <c r="A17" t="s">
        <v>105</v>
      </c>
      <c r="B17">
        <v>900</v>
      </c>
      <c r="C17">
        <v>1100</v>
      </c>
      <c r="D17">
        <v>1</v>
      </c>
      <c r="E17">
        <v>1100</v>
      </c>
      <c r="F17">
        <v>0</v>
      </c>
      <c r="G17" t="s">
        <v>108</v>
      </c>
      <c r="I17" t="str">
        <f t="shared" si="0"/>
        <v>CASUAL WEAR</v>
      </c>
      <c r="J17" t="str">
        <f t="shared" si="1"/>
        <v>hyderabad</v>
      </c>
      <c r="L17" t="str" cm="1">
        <f t="array" ref="L17:N17">_xlfn.TEXTSPLIT(K7,";","/",FALSE)</f>
        <v>Bangalore</v>
      </c>
      <c r="M17" t="str">
        <v>CASUAL WEAR</v>
      </c>
      <c r="N17" t="str">
        <v>bangalore</v>
      </c>
    </row>
    <row r="18" spans="1:14" x14ac:dyDescent="0.3">
      <c r="A18" t="s">
        <v>105</v>
      </c>
      <c r="B18">
        <v>700</v>
      </c>
      <c r="C18">
        <v>900</v>
      </c>
      <c r="D18">
        <v>1</v>
      </c>
      <c r="E18">
        <v>900</v>
      </c>
      <c r="F18">
        <v>0</v>
      </c>
      <c r="G18" t="s">
        <v>109</v>
      </c>
      <c r="I18" t="str">
        <f t="shared" si="0"/>
        <v>CASUAL WEAR</v>
      </c>
      <c r="J18" t="str">
        <f t="shared" si="1"/>
        <v>bangalore</v>
      </c>
    </row>
    <row r="19" spans="1:14" x14ac:dyDescent="0.3">
      <c r="K19" t="str">
        <f>MID(J18,1,3)</f>
        <v>ban</v>
      </c>
    </row>
    <row r="22" spans="1:14" x14ac:dyDescent="0.3">
      <c r="D22" t="s">
        <v>146</v>
      </c>
      <c r="F22" t="s">
        <v>147</v>
      </c>
      <c r="H22" t="str">
        <f>_xlfn.CONCAT(D22:F22)</f>
        <v>ABCBlore</v>
      </c>
    </row>
    <row r="23" spans="1:14" x14ac:dyDescent="0.3">
      <c r="H23" t="str">
        <f>_xlfn.TEXTJOIN(" ",FALSE,D22:F22)</f>
        <v>ABC  Blore</v>
      </c>
    </row>
  </sheetData>
  <pageMargins left="0.7" right="0.7" top="0.75" bottom="0.75" header="0.3" footer="0.3"/>
  <cellWatches>
    <cellWatch r="K7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EE56-85F3-4877-A80A-12871C15656E}">
  <dimension ref="A1:I27"/>
  <sheetViews>
    <sheetView workbookViewId="0">
      <selection activeCell="K3" sqref="K3"/>
    </sheetView>
  </sheetViews>
  <sheetFormatPr defaultRowHeight="14.4" x14ac:dyDescent="0.3"/>
  <cols>
    <col min="2" max="2" width="10" bestFit="1" customWidth="1"/>
  </cols>
  <sheetData>
    <row r="1" spans="1:9" x14ac:dyDescent="0.3">
      <c r="A1" s="1" t="s">
        <v>18</v>
      </c>
      <c r="B1" s="1" t="s">
        <v>19</v>
      </c>
    </row>
    <row r="2" spans="1:9" x14ac:dyDescent="0.3">
      <c r="A2" t="s">
        <v>20</v>
      </c>
      <c r="B2">
        <v>23</v>
      </c>
      <c r="D2" t="str" cm="1">
        <f t="array" ref="D2:D7">_xlfn.SORTBY(A2:A7,B2:B7,-1)</f>
        <v>Marilyn</v>
      </c>
    </row>
    <row r="3" spans="1:9" x14ac:dyDescent="0.3">
      <c r="A3" t="s">
        <v>21</v>
      </c>
      <c r="B3">
        <v>38</v>
      </c>
      <c r="D3" t="str">
        <v>Carol</v>
      </c>
    </row>
    <row r="4" spans="1:9" x14ac:dyDescent="0.3">
      <c r="A4" t="s">
        <v>22</v>
      </c>
      <c r="B4">
        <v>26</v>
      </c>
      <c r="D4" t="str">
        <v>Andrew</v>
      </c>
    </row>
    <row r="5" spans="1:9" x14ac:dyDescent="0.3">
      <c r="A5" t="s">
        <v>23</v>
      </c>
      <c r="B5">
        <v>61</v>
      </c>
      <c r="D5" t="str">
        <v>Justin</v>
      </c>
    </row>
    <row r="6" spans="1:9" x14ac:dyDescent="0.3">
      <c r="A6" t="s">
        <v>24</v>
      </c>
      <c r="B6">
        <v>75</v>
      </c>
      <c r="D6" t="str">
        <v>Gabriel</v>
      </c>
    </row>
    <row r="7" spans="1:9" x14ac:dyDescent="0.3">
      <c r="A7" t="s">
        <v>25</v>
      </c>
      <c r="B7">
        <v>44</v>
      </c>
      <c r="D7" t="str">
        <v>Rachel</v>
      </c>
    </row>
    <row r="13" spans="1:9" x14ac:dyDescent="0.3">
      <c r="A13" s="1" t="s">
        <v>2</v>
      </c>
      <c r="B13" s="1" t="s">
        <v>26</v>
      </c>
      <c r="C13" s="1" t="s">
        <v>27</v>
      </c>
      <c r="D13" s="1" t="s">
        <v>28</v>
      </c>
      <c r="F13" s="1" t="s">
        <v>2</v>
      </c>
      <c r="G13" s="1" t="s">
        <v>26</v>
      </c>
      <c r="H13" s="1" t="s">
        <v>27</v>
      </c>
      <c r="I13" s="1" t="s">
        <v>28</v>
      </c>
    </row>
    <row r="14" spans="1:9" x14ac:dyDescent="0.3">
      <c r="A14" t="s">
        <v>5</v>
      </c>
      <c r="B14" s="3">
        <v>16753</v>
      </c>
      <c r="C14" t="s">
        <v>29</v>
      </c>
      <c r="D14" t="s">
        <v>30</v>
      </c>
      <c r="F14" t="str" cm="1">
        <f t="array" ref="F14:I27">_xlfn._xlws.SORT(A14:D27,{1,2},{1,-1})</f>
        <v>Brown</v>
      </c>
      <c r="G14" s="3">
        <v>4865</v>
      </c>
      <c r="H14" t="str">
        <v>USA</v>
      </c>
      <c r="I14" t="str">
        <v>Qtr 4</v>
      </c>
    </row>
    <row r="15" spans="1:9" x14ac:dyDescent="0.3">
      <c r="A15" t="s">
        <v>31</v>
      </c>
      <c r="B15" s="3">
        <v>14808</v>
      </c>
      <c r="C15" t="s">
        <v>32</v>
      </c>
      <c r="D15" t="s">
        <v>33</v>
      </c>
      <c r="F15" t="str">
        <v>Brown</v>
      </c>
      <c r="G15" s="3">
        <v>3255</v>
      </c>
      <c r="H15" t="str">
        <v>USA</v>
      </c>
      <c r="I15" t="str">
        <v>Qtr 2</v>
      </c>
    </row>
    <row r="16" spans="1:9" x14ac:dyDescent="0.3">
      <c r="A16" t="s">
        <v>34</v>
      </c>
      <c r="B16" s="3">
        <v>10644</v>
      </c>
      <c r="C16" t="s">
        <v>29</v>
      </c>
      <c r="D16" t="s">
        <v>35</v>
      </c>
      <c r="F16" t="str">
        <v>Johnson</v>
      </c>
      <c r="G16" s="3">
        <v>14808</v>
      </c>
      <c r="H16" t="str">
        <v>USA</v>
      </c>
      <c r="I16" t="str">
        <v>Qtr 4</v>
      </c>
    </row>
    <row r="17" spans="1:9" x14ac:dyDescent="0.3">
      <c r="A17" t="s">
        <v>36</v>
      </c>
      <c r="B17" s="3">
        <v>1390</v>
      </c>
      <c r="C17" t="s">
        <v>32</v>
      </c>
      <c r="D17" t="s">
        <v>30</v>
      </c>
      <c r="F17" t="str">
        <v>Johnson</v>
      </c>
      <c r="G17" s="3">
        <v>9339</v>
      </c>
      <c r="H17" t="str">
        <v>UK</v>
      </c>
      <c r="I17" t="str">
        <v>Qtr 2</v>
      </c>
    </row>
    <row r="18" spans="1:9" x14ac:dyDescent="0.3">
      <c r="A18" t="s">
        <v>37</v>
      </c>
      <c r="B18" s="3">
        <v>4865</v>
      </c>
      <c r="C18" t="s">
        <v>32</v>
      </c>
      <c r="D18" t="s">
        <v>33</v>
      </c>
      <c r="F18" t="str">
        <v>Jones</v>
      </c>
      <c r="G18" s="3">
        <v>9213</v>
      </c>
      <c r="H18" t="str">
        <v>USA</v>
      </c>
      <c r="I18" t="str">
        <v>Qtr 4</v>
      </c>
    </row>
    <row r="19" spans="1:9" x14ac:dyDescent="0.3">
      <c r="A19" t="s">
        <v>34</v>
      </c>
      <c r="B19" s="3">
        <v>12438</v>
      </c>
      <c r="C19" t="s">
        <v>29</v>
      </c>
      <c r="D19" t="s">
        <v>38</v>
      </c>
      <c r="F19" t="str">
        <v>Jones</v>
      </c>
      <c r="G19" s="3">
        <v>7433</v>
      </c>
      <c r="H19" t="str">
        <v>UK</v>
      </c>
      <c r="I19" t="str">
        <v>Qtr 1</v>
      </c>
    </row>
    <row r="20" spans="1:9" x14ac:dyDescent="0.3">
      <c r="A20" t="s">
        <v>31</v>
      </c>
      <c r="B20" s="3">
        <v>9339</v>
      </c>
      <c r="C20" t="s">
        <v>29</v>
      </c>
      <c r="D20" t="s">
        <v>35</v>
      </c>
      <c r="F20" t="str">
        <v>Jones</v>
      </c>
      <c r="G20" s="3">
        <v>1390</v>
      </c>
      <c r="H20" t="str">
        <v>USA</v>
      </c>
      <c r="I20" t="str">
        <v>Qtr 3</v>
      </c>
    </row>
    <row r="21" spans="1:9" x14ac:dyDescent="0.3">
      <c r="A21" t="s">
        <v>5</v>
      </c>
      <c r="B21" s="3">
        <v>18919</v>
      </c>
      <c r="C21" t="s">
        <v>32</v>
      </c>
      <c r="D21" t="s">
        <v>30</v>
      </c>
      <c r="F21" t="str">
        <v>Smith</v>
      </c>
      <c r="G21" s="3">
        <v>18919</v>
      </c>
      <c r="H21" t="str">
        <v>USA</v>
      </c>
      <c r="I21" t="str">
        <v>Qtr 3</v>
      </c>
    </row>
    <row r="22" spans="1:9" x14ac:dyDescent="0.3">
      <c r="A22" t="s">
        <v>36</v>
      </c>
      <c r="B22" s="3">
        <v>9213</v>
      </c>
      <c r="C22" t="s">
        <v>32</v>
      </c>
      <c r="D22" t="s">
        <v>33</v>
      </c>
      <c r="F22" t="str">
        <v>Smith</v>
      </c>
      <c r="G22" s="3">
        <v>16753</v>
      </c>
      <c r="H22" t="str">
        <v>UK</v>
      </c>
      <c r="I22" t="str">
        <v>Qtr 3</v>
      </c>
    </row>
    <row r="23" spans="1:9" x14ac:dyDescent="0.3">
      <c r="A23" t="s">
        <v>36</v>
      </c>
      <c r="B23" s="3">
        <v>7433</v>
      </c>
      <c r="C23" t="s">
        <v>29</v>
      </c>
      <c r="D23" t="s">
        <v>38</v>
      </c>
      <c r="F23" t="str">
        <v>Smith</v>
      </c>
      <c r="G23" s="3">
        <v>9698</v>
      </c>
      <c r="H23" t="str">
        <v>USA</v>
      </c>
      <c r="I23" t="str">
        <v>Qtr 1</v>
      </c>
    </row>
    <row r="24" spans="1:9" x14ac:dyDescent="0.3">
      <c r="A24" t="s">
        <v>37</v>
      </c>
      <c r="B24" s="3">
        <v>3255</v>
      </c>
      <c r="C24" t="s">
        <v>32</v>
      </c>
      <c r="D24" t="s">
        <v>35</v>
      </c>
      <c r="F24" t="str">
        <v>Williams</v>
      </c>
      <c r="G24" s="3">
        <v>19302</v>
      </c>
      <c r="H24" t="str">
        <v>UK</v>
      </c>
      <c r="I24" t="str">
        <v>Qtr 4</v>
      </c>
    </row>
    <row r="25" spans="1:9" x14ac:dyDescent="0.3">
      <c r="A25" t="s">
        <v>34</v>
      </c>
      <c r="B25" s="3">
        <v>14867</v>
      </c>
      <c r="C25" t="s">
        <v>32</v>
      </c>
      <c r="D25" t="s">
        <v>30</v>
      </c>
      <c r="F25" t="str">
        <v>Williams</v>
      </c>
      <c r="G25" s="3">
        <v>14867</v>
      </c>
      <c r="H25" t="str">
        <v>USA</v>
      </c>
      <c r="I25" t="str">
        <v>Qtr 3</v>
      </c>
    </row>
    <row r="26" spans="1:9" x14ac:dyDescent="0.3">
      <c r="A26" t="s">
        <v>34</v>
      </c>
      <c r="B26" s="3">
        <v>19302</v>
      </c>
      <c r="C26" t="s">
        <v>29</v>
      </c>
      <c r="D26" t="s">
        <v>33</v>
      </c>
      <c r="F26" t="str">
        <v>Williams</v>
      </c>
      <c r="G26" s="3">
        <v>12438</v>
      </c>
      <c r="H26" t="str">
        <v>UK</v>
      </c>
      <c r="I26" t="str">
        <v>Qtr 1</v>
      </c>
    </row>
    <row r="27" spans="1:9" x14ac:dyDescent="0.3">
      <c r="A27" t="s">
        <v>5</v>
      </c>
      <c r="B27" s="3">
        <v>9698</v>
      </c>
      <c r="C27" t="s">
        <v>32</v>
      </c>
      <c r="D27" t="s">
        <v>38</v>
      </c>
      <c r="F27" t="str">
        <v>Williams</v>
      </c>
      <c r="G27" s="3">
        <v>10644</v>
      </c>
      <c r="H27" t="str">
        <v>UK</v>
      </c>
      <c r="I27" t="str">
        <v>Qtr 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606E-C35D-47B2-955C-0BA0D6F23C75}">
  <dimension ref="B2:M21"/>
  <sheetViews>
    <sheetView workbookViewId="0">
      <selection activeCell="J11" sqref="J11"/>
    </sheetView>
  </sheetViews>
  <sheetFormatPr defaultRowHeight="14.4" x14ac:dyDescent="0.3"/>
  <cols>
    <col min="1" max="2" width="3" customWidth="1"/>
    <col min="3" max="3" width="10.5546875" bestFit="1" customWidth="1"/>
    <col min="4" max="4" width="10.109375" bestFit="1" customWidth="1"/>
    <col min="5" max="5" width="9.109375" customWidth="1"/>
    <col min="6" max="6" width="4.88671875" customWidth="1"/>
    <col min="7" max="7" width="10.5546875" bestFit="1" customWidth="1"/>
    <col min="8" max="8" width="10.5546875" customWidth="1"/>
    <col min="9" max="10" width="10.33203125" customWidth="1"/>
  </cols>
  <sheetData>
    <row r="2" spans="2:13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>
        <v>53</v>
      </c>
    </row>
    <row r="3" spans="2:13" x14ac:dyDescent="0.3">
      <c r="B3">
        <v>72</v>
      </c>
      <c r="C3" t="s">
        <v>4</v>
      </c>
      <c r="D3" t="s">
        <v>5</v>
      </c>
      <c r="E3" s="2">
        <v>64901</v>
      </c>
      <c r="G3" s="1" t="s">
        <v>3</v>
      </c>
      <c r="H3" s="2">
        <f>INDEX(E3:E9,MATCH(H2,B3:B9,0))</f>
        <v>58339</v>
      </c>
    </row>
    <row r="4" spans="2:13" x14ac:dyDescent="0.3">
      <c r="B4">
        <v>66</v>
      </c>
      <c r="C4" t="s">
        <v>6</v>
      </c>
      <c r="D4" t="s">
        <v>7</v>
      </c>
      <c r="E4" s="2">
        <v>70855</v>
      </c>
    </row>
    <row r="5" spans="2:13" x14ac:dyDescent="0.3">
      <c r="B5">
        <v>14</v>
      </c>
      <c r="C5" t="s">
        <v>8</v>
      </c>
      <c r="D5" t="s">
        <v>9</v>
      </c>
      <c r="E5" s="2">
        <v>188657</v>
      </c>
      <c r="G5" s="1"/>
      <c r="H5" s="2"/>
    </row>
    <row r="6" spans="2:13" x14ac:dyDescent="0.3">
      <c r="B6">
        <v>30</v>
      </c>
      <c r="C6" t="s">
        <v>10</v>
      </c>
      <c r="D6" t="s">
        <v>11</v>
      </c>
      <c r="E6" s="2">
        <v>97566</v>
      </c>
    </row>
    <row r="7" spans="2:13" x14ac:dyDescent="0.3">
      <c r="B7">
        <v>53</v>
      </c>
      <c r="C7" t="s">
        <v>12</v>
      </c>
      <c r="D7" t="s">
        <v>13</v>
      </c>
      <c r="E7" s="2">
        <v>58339</v>
      </c>
    </row>
    <row r="8" spans="2:13" x14ac:dyDescent="0.3">
      <c r="B8">
        <v>56</v>
      </c>
      <c r="C8" t="s">
        <v>14</v>
      </c>
      <c r="D8" t="s">
        <v>15</v>
      </c>
      <c r="E8" s="2">
        <v>125180</v>
      </c>
    </row>
    <row r="9" spans="2:13" x14ac:dyDescent="0.3">
      <c r="B9">
        <v>79</v>
      </c>
      <c r="C9" t="s">
        <v>16</v>
      </c>
      <c r="D9" t="s">
        <v>17</v>
      </c>
      <c r="E9" s="2">
        <v>91632</v>
      </c>
    </row>
    <row r="10" spans="2:13" x14ac:dyDescent="0.3">
      <c r="E10" s="2"/>
    </row>
    <row r="11" spans="2:13" x14ac:dyDescent="0.3">
      <c r="E11" s="2"/>
    </row>
    <row r="13" spans="2:13" x14ac:dyDescent="0.3">
      <c r="C13" s="4" t="s">
        <v>58</v>
      </c>
      <c r="D13" s="4" t="s">
        <v>59</v>
      </c>
    </row>
    <row r="14" spans="2:13" x14ac:dyDescent="0.3">
      <c r="C14" t="s">
        <v>61</v>
      </c>
      <c r="D14">
        <v>20000</v>
      </c>
      <c r="H14" s="6" t="s">
        <v>74</v>
      </c>
      <c r="L14" s="11" t="s">
        <v>75</v>
      </c>
      <c r="M14" s="11"/>
    </row>
    <row r="15" spans="2:13" x14ac:dyDescent="0.3">
      <c r="C15" t="s">
        <v>63</v>
      </c>
      <c r="D15">
        <v>4000</v>
      </c>
      <c r="H15" s="7" t="str">
        <f>INDEX(C14:C20,2)</f>
        <v>Radio</v>
      </c>
      <c r="L15" s="4" t="s">
        <v>58</v>
      </c>
      <c r="M15" s="4" t="s">
        <v>59</v>
      </c>
    </row>
    <row r="16" spans="2:13" x14ac:dyDescent="0.3">
      <c r="C16" t="s">
        <v>65</v>
      </c>
      <c r="D16">
        <v>33000</v>
      </c>
      <c r="L16" t="s">
        <v>67</v>
      </c>
      <c r="M16">
        <f>MATCH(L16,C14:C20,0)</f>
        <v>4</v>
      </c>
    </row>
    <row r="17" spans="3:13" x14ac:dyDescent="0.3">
      <c r="C17" t="s">
        <v>67</v>
      </c>
      <c r="D17">
        <v>200000</v>
      </c>
    </row>
    <row r="18" spans="3:13" x14ac:dyDescent="0.3">
      <c r="C18" t="s">
        <v>69</v>
      </c>
      <c r="D18">
        <v>34000</v>
      </c>
    </row>
    <row r="19" spans="3:13" x14ac:dyDescent="0.3">
      <c r="C19" t="s">
        <v>70</v>
      </c>
      <c r="D19">
        <v>25000</v>
      </c>
    </row>
    <row r="20" spans="3:13" x14ac:dyDescent="0.3">
      <c r="C20" t="s">
        <v>71</v>
      </c>
      <c r="D20">
        <v>13000</v>
      </c>
      <c r="L20" t="s">
        <v>52</v>
      </c>
      <c r="M20" t="s">
        <v>61</v>
      </c>
    </row>
    <row r="21" spans="3:13" x14ac:dyDescent="0.3">
      <c r="L21" t="s">
        <v>59</v>
      </c>
      <c r="M21">
        <f>INDEX(D14:D20,MATCH(M20,C14:C20,0))</f>
        <v>20000</v>
      </c>
    </row>
  </sheetData>
  <mergeCells count="1">
    <mergeCell ref="L14:M1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A477-132B-40BD-8A32-B2CC482D8901}">
  <dimension ref="B3:S22"/>
  <sheetViews>
    <sheetView workbookViewId="0">
      <selection activeCell="R16" sqref="R16"/>
    </sheetView>
  </sheetViews>
  <sheetFormatPr defaultRowHeight="14.4" x14ac:dyDescent="0.3"/>
  <cols>
    <col min="19" max="19" width="17.6640625" bestFit="1" customWidth="1"/>
  </cols>
  <sheetData>
    <row r="3" spans="2:19" x14ac:dyDescent="0.3">
      <c r="B3" s="4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L3" s="4" t="s">
        <v>58</v>
      </c>
      <c r="M3" s="4" t="s">
        <v>59</v>
      </c>
      <c r="N3" s="4" t="s">
        <v>60</v>
      </c>
    </row>
    <row r="4" spans="2:19" x14ac:dyDescent="0.3">
      <c r="B4" s="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L4" t="s">
        <v>61</v>
      </c>
      <c r="M4">
        <v>20000</v>
      </c>
      <c r="N4" t="s">
        <v>62</v>
      </c>
    </row>
    <row r="5" spans="2:19" x14ac:dyDescent="0.3">
      <c r="B5" t="s">
        <v>59</v>
      </c>
      <c r="L5" t="s">
        <v>63</v>
      </c>
      <c r="M5">
        <v>4000</v>
      </c>
      <c r="N5" t="s">
        <v>64</v>
      </c>
      <c r="Q5" s="4" t="s">
        <v>58</v>
      </c>
      <c r="R5" s="4" t="s">
        <v>59</v>
      </c>
      <c r="S5" s="4" t="s">
        <v>60</v>
      </c>
    </row>
    <row r="6" spans="2:19" x14ac:dyDescent="0.3">
      <c r="L6" t="s">
        <v>65</v>
      </c>
      <c r="M6">
        <v>33000</v>
      </c>
      <c r="N6" t="s">
        <v>66</v>
      </c>
      <c r="Q6" t="s">
        <v>150</v>
      </c>
      <c r="R6" t="e">
        <f>VLOOKUP(Q6,L4:N10,2,FALSE)</f>
        <v>#N/A</v>
      </c>
      <c r="S6" t="e">
        <f>VLOOKUP(Q6,L4:N10,3,FALSE)</f>
        <v>#N/A</v>
      </c>
    </row>
    <row r="7" spans="2:19" x14ac:dyDescent="0.3">
      <c r="L7" t="s">
        <v>67</v>
      </c>
      <c r="M7">
        <v>200000</v>
      </c>
      <c r="N7" t="s">
        <v>68</v>
      </c>
    </row>
    <row r="8" spans="2:19" x14ac:dyDescent="0.3">
      <c r="E8" s="4" t="s">
        <v>46</v>
      </c>
      <c r="F8" s="4" t="s">
        <v>58</v>
      </c>
      <c r="L8" t="s">
        <v>69</v>
      </c>
      <c r="M8">
        <v>34000</v>
      </c>
      <c r="N8" t="s">
        <v>64</v>
      </c>
      <c r="R8" t="str">
        <f>_xlfn.XLOOKUP(Q6,L4:L10,M4:M10,"NA",0,1)</f>
        <v>NA</v>
      </c>
    </row>
    <row r="9" spans="2:19" x14ac:dyDescent="0.3">
      <c r="E9" t="s">
        <v>50</v>
      </c>
      <c r="F9" t="str">
        <f>HLOOKUP(E9,C3:G4,2,FALSE)</f>
        <v>Apples</v>
      </c>
      <c r="L9" t="s">
        <v>70</v>
      </c>
      <c r="M9">
        <v>25000</v>
      </c>
      <c r="N9" t="s">
        <v>62</v>
      </c>
    </row>
    <row r="10" spans="2:19" x14ac:dyDescent="0.3">
      <c r="L10" t="s">
        <v>71</v>
      </c>
      <c r="M10">
        <v>13000</v>
      </c>
      <c r="N10" t="s">
        <v>72</v>
      </c>
      <c r="R10" t="str">
        <f>_xlfn.XLOOKUP(Q6,L4:L10,M4:M10,"Not Found",0,1)</f>
        <v>Not Found</v>
      </c>
    </row>
    <row r="11" spans="2:19" x14ac:dyDescent="0.3">
      <c r="F11" t="str">
        <f>HLOOKUP(E9,C3:G4,2,FALSE)</f>
        <v>Apples</v>
      </c>
    </row>
    <row r="14" spans="2:19" x14ac:dyDescent="0.3">
      <c r="B14" s="4" t="s">
        <v>46</v>
      </c>
      <c r="C14" s="4" t="s">
        <v>52</v>
      </c>
    </row>
    <row r="15" spans="2:19" x14ac:dyDescent="0.3">
      <c r="B15" t="s">
        <v>47</v>
      </c>
      <c r="C15" t="s">
        <v>53</v>
      </c>
      <c r="G15" s="11" t="s">
        <v>73</v>
      </c>
      <c r="H15" s="11"/>
      <c r="I15" s="11"/>
    </row>
    <row r="16" spans="2:19" x14ac:dyDescent="0.3">
      <c r="B16" t="s">
        <v>48</v>
      </c>
      <c r="C16" t="s">
        <v>54</v>
      </c>
      <c r="G16" s="4" t="s">
        <v>46</v>
      </c>
      <c r="H16" t="s">
        <v>47</v>
      </c>
    </row>
    <row r="17" spans="2:15" x14ac:dyDescent="0.3">
      <c r="B17" t="s">
        <v>49</v>
      </c>
      <c r="C17" t="s">
        <v>55</v>
      </c>
      <c r="G17" s="4" t="s">
        <v>58</v>
      </c>
      <c r="H17" t="str">
        <f ca="1">LOOKUP(H16,B15:B19,C15:C21)</f>
        <v>Banana</v>
      </c>
    </row>
    <row r="18" spans="2:15" x14ac:dyDescent="0.3">
      <c r="B18" t="s">
        <v>50</v>
      </c>
      <c r="C18" t="s">
        <v>56</v>
      </c>
    </row>
    <row r="19" spans="2:15" x14ac:dyDescent="0.3">
      <c r="B19" t="s">
        <v>51</v>
      </c>
      <c r="C19" t="s">
        <v>57</v>
      </c>
    </row>
    <row r="21" spans="2:15" x14ac:dyDescent="0.3">
      <c r="O21" t="s">
        <v>149</v>
      </c>
    </row>
    <row r="22" spans="2:15" x14ac:dyDescent="0.3">
      <c r="M22" t="s">
        <v>148</v>
      </c>
    </row>
  </sheetData>
  <mergeCells count="1">
    <mergeCell ref="G15:I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E6B-116B-4D14-ACB6-12A104E8F8D0}">
  <dimension ref="B2:D19"/>
  <sheetViews>
    <sheetView zoomScale="170" zoomScaleNormal="170" workbookViewId="0">
      <selection activeCell="G5" sqref="G5"/>
    </sheetView>
  </sheetViews>
  <sheetFormatPr defaultRowHeight="14.4" x14ac:dyDescent="0.3"/>
  <sheetData>
    <row r="2" spans="2:4" x14ac:dyDescent="0.3">
      <c r="B2" s="4" t="s">
        <v>58</v>
      </c>
      <c r="C2" s="4" t="s">
        <v>59</v>
      </c>
      <c r="D2" s="4"/>
    </row>
    <row r="3" spans="2:4" x14ac:dyDescent="0.3">
      <c r="B3" t="s">
        <v>61</v>
      </c>
      <c r="C3">
        <v>20000</v>
      </c>
      <c r="D3">
        <f>SUMIF(C3:C9,"&gt;0",C3:C9)</f>
        <v>129000</v>
      </c>
    </row>
    <row r="4" spans="2:4" x14ac:dyDescent="0.3">
      <c r="B4" t="s">
        <v>63</v>
      </c>
      <c r="C4">
        <v>4000</v>
      </c>
    </row>
    <row r="5" spans="2:4" x14ac:dyDescent="0.3">
      <c r="B5" t="s">
        <v>65</v>
      </c>
      <c r="C5">
        <v>33000</v>
      </c>
    </row>
    <row r="6" spans="2:4" x14ac:dyDescent="0.3">
      <c r="B6" t="s">
        <v>67</v>
      </c>
      <c r="C6">
        <v>-200000</v>
      </c>
    </row>
    <row r="7" spans="2:4" x14ac:dyDescent="0.3">
      <c r="B7" t="s">
        <v>69</v>
      </c>
      <c r="C7">
        <v>34000</v>
      </c>
    </row>
    <row r="8" spans="2:4" x14ac:dyDescent="0.3">
      <c r="B8" t="s">
        <v>61</v>
      </c>
      <c r="C8">
        <v>25000</v>
      </c>
    </row>
    <row r="9" spans="2:4" x14ac:dyDescent="0.3">
      <c r="B9" t="s">
        <v>71</v>
      </c>
      <c r="C9">
        <v>13000</v>
      </c>
    </row>
    <row r="13" spans="2:4" x14ac:dyDescent="0.3">
      <c r="C13" cm="1">
        <f t="array" ref="C13:C19">SUMIF(C3:C9,C3:C9 &lt; 11000,C3:C9)</f>
        <v>0</v>
      </c>
    </row>
    <row r="14" spans="2:4" x14ac:dyDescent="0.3">
      <c r="C14">
        <v>0</v>
      </c>
    </row>
    <row r="15" spans="2:4" x14ac:dyDescent="0.3">
      <c r="C15">
        <v>0</v>
      </c>
    </row>
    <row r="16" spans="2:4" x14ac:dyDescent="0.3">
      <c r="C16">
        <v>0</v>
      </c>
    </row>
    <row r="17" spans="3:3" x14ac:dyDescent="0.3">
      <c r="C17">
        <v>0</v>
      </c>
    </row>
    <row r="18" spans="3:3" x14ac:dyDescent="0.3">
      <c r="C18">
        <v>0</v>
      </c>
    </row>
    <row r="19" spans="3:3" x14ac:dyDescent="0.3">
      <c r="C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3CD8-0BF6-479A-9594-6BDBB4480044}">
  <dimension ref="A1:D6"/>
  <sheetViews>
    <sheetView workbookViewId="0">
      <selection activeCell="K17" sqref="K17"/>
    </sheetView>
  </sheetViews>
  <sheetFormatPr defaultRowHeight="14.4" x14ac:dyDescent="0.3"/>
  <sheetData>
    <row r="1" spans="1:4" x14ac:dyDescent="0.3">
      <c r="A1" s="4" t="s">
        <v>18</v>
      </c>
      <c r="B1" s="4" t="s">
        <v>39</v>
      </c>
      <c r="C1" s="4" t="s">
        <v>40</v>
      </c>
      <c r="D1" s="4" t="s">
        <v>39</v>
      </c>
    </row>
    <row r="2" spans="1:4" x14ac:dyDescent="0.3">
      <c r="A2" t="s">
        <v>41</v>
      </c>
      <c r="B2">
        <v>1100</v>
      </c>
      <c r="C2" s="5">
        <v>0.1</v>
      </c>
      <c r="D2">
        <v>1100</v>
      </c>
    </row>
    <row r="3" spans="1:4" x14ac:dyDescent="0.3">
      <c r="A3" t="s">
        <v>42</v>
      </c>
      <c r="B3">
        <v>3000</v>
      </c>
      <c r="C3" s="5">
        <v>0.1</v>
      </c>
      <c r="D3">
        <v>220</v>
      </c>
    </row>
    <row r="4" spans="1:4" x14ac:dyDescent="0.3">
      <c r="A4" t="s">
        <v>43</v>
      </c>
      <c r="B4">
        <v>2345</v>
      </c>
      <c r="C4" s="5">
        <v>0.1</v>
      </c>
      <c r="D4">
        <v>2345</v>
      </c>
    </row>
    <row r="5" spans="1:4" x14ac:dyDescent="0.3">
      <c r="A5" t="s">
        <v>44</v>
      </c>
      <c r="B5">
        <v>3000</v>
      </c>
      <c r="C5" s="5">
        <v>0.1</v>
      </c>
      <c r="D5">
        <v>3000</v>
      </c>
    </row>
    <row r="6" spans="1:4" x14ac:dyDescent="0.3">
      <c r="A6" t="s">
        <v>45</v>
      </c>
      <c r="B6">
        <v>5666</v>
      </c>
      <c r="C6" s="5">
        <v>0.1</v>
      </c>
      <c r="D6">
        <v>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Date</vt:lpstr>
      <vt:lpstr>Logical</vt:lpstr>
      <vt:lpstr>Text</vt:lpstr>
      <vt:lpstr>Sort</vt:lpstr>
      <vt:lpstr>Index_match</vt:lpstr>
      <vt:lpstr>Lookup</vt:lpstr>
      <vt:lpstr>Math</vt:lpstr>
      <vt:lpstr>Named Range</vt:lpstr>
      <vt:lpstr>Total_Amt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Bibek Behera</cp:lastModifiedBy>
  <dcterms:created xsi:type="dcterms:W3CDTF">2018-11-13T14:27:52Z</dcterms:created>
  <dcterms:modified xsi:type="dcterms:W3CDTF">2025-09-22T04:00:27Z</dcterms:modified>
</cp:coreProperties>
</file>