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47 papers from ACL Anthology" sheetId="2" r:id="rId5"/>
    <sheet state="visible" name="Excluded paper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if no abstract in bib, just override
	-a belz</t>
      </text>
    </comment>
  </commentList>
</comments>
</file>

<file path=xl/sharedStrings.xml><?xml version="1.0" encoding="utf-8"?>
<sst xmlns="http://schemas.openxmlformats.org/spreadsheetml/2006/main" count="152" uniqueCount="111">
  <si>
    <t>bibtex</t>
  </si>
  <si>
    <t>Authors</t>
  </si>
  <si>
    <t>Title</t>
  </si>
  <si>
    <t>Year</t>
  </si>
  <si>
    <t>Venue</t>
  </si>
  <si>
    <t>Abstract</t>
  </si>
  <si>
    <t>Notes, e.g. findings, important points, etc. not made in abstract</t>
  </si>
  <si>
    <t>Links</t>
  </si>
  <si>
    <r>
      <t>@article{Sinha:2020,
  author = {Sinha, Koustuv and Pineau, Joelle and Forde, Jessica and Ke, Rosemary Nan and Larochelle, Hugo},
  title = {NeurIPS 2019 Reproducibility Challenge},
  journal = {ReScience C},
  year = {2020},
  month = may,
  volume = {6},
  number = {2},
  pages = {{\#11}},
  doi = {10.5281/zenodo.3818627},
  url = {</t>
    </r>
    <r>
      <rPr>
        <color rgb="FF1155CC"/>
        <u/>
      </rPr>
      <t>https://zenodo.org/record/3818627/files/article.pdf</t>
    </r>
    <r>
      <t xml:space="preserve">},
  keywords = {machine learning, neurips, reproducibility challenge}
}
</t>
    </r>
  </si>
  <si>
    <t>One of the challenges in machine learning research is to ensure that the presented and published results are sound and reliable. Reproducibility, which is obtaining similar results as presented in a paper or talk, using the same code and data (when available),is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conference, the premier international conference for research in machine learning, introduced a reproducibility program [1], designed to improve the standards across the community for how we conduct, communicate, and evaluate machine learning research.One of the components in the program consisted of a community-wide reproducibility challenge on the accepted papers. In this special issue of the ReScience C Journal, we present the top peer-reviewed submissions of the challenge, namely 2019 NeurIPS Reproducibility Challenge</t>
  </si>
  <si>
    <t xml:space="preserve">@article{schloss2018identifying,
  title={Identifying and overcoming threats to reproducibility, replicability, robustness, and generalizability in microbiome research},
  author={Schloss, Patrick D},
  journal={MBio},
  volume={9},
  number={3},
  year={2018},
  publisher={Am Soc Microbiol}
}
</t>
  </si>
  <si>
    <t>The “reproducibility crisis” in science affects microbiology as much as any other area of inquiry, and microbiologists have long struggled to make their research reproducible. We need to respect that ensuring that our methods and results are sufficiently transparent is difficult. This difficulty is compounded in interdisciplinary fields such as microbiome research. There are many reasons why a researcher is unable to reproduce a previous result, and even if a result is reproducible, it may not be correct. Furthermore, failures to reproduce previous results have much to teach us about the scientific process and microbial life itself. This Perspective delineates a framework for identifying and overcoming threats to reproducibility, replicability, robustness, and generalizability of microbiome research. Instead of seeing signs of a crisis in others’ work, we need to appreciate the technical and social difficulties that limit reproducibility in the work of others as well as our own.</t>
  </si>
  <si>
    <r>
      <t>@article{Pineau:2019,
  author = {Pineau, Joelle and Sinha, Koustuv and Fried, Genevieve and Ke, Rosemary Nan and Larochelle, Hugo},
  title = {{ICLR Reproducibility Challenge 2019}},
  journal = {ReScience C},
  year = {2019},
  month = may,
  volume = {5},
  number = {2},
  pages = {{\#5}},
  doi = {10.5281/zenodo.3158244},
  url = {</t>
    </r>
    <r>
      <rPr>
        <color rgb="FF1155CC"/>
        <u/>
      </rPr>
      <t>https://zenodo.org/record/3158244/files/article.pdf</t>
    </r>
    <r>
      <t xml:space="preserve">},
  review_url = {https://github.com/ReScience/submissions/issues/5},
  type = {Editorial},
  keywords = {machine learning, ICLR, reproducibility challenge}
}
</t>
    </r>
  </si>
  <si>
    <t>Welcome to this special issue of the ReScience C journal, which presents results of the2019 ICLR Reproducibility Challenge(2nd edition). One of the challenges in machinelearning research is to ensure that published results are sound and reliable.Reproducibil-ity, that is obtaining similar results as presented in a paper, using the same code anddata (when available), is a necessary step to verify research findings. Reproducibility isalso an important step to promote open and accessible research, thereby allowing thescientific community to quickly integrate new findings and convert ideas to practice.Reproducibility also promotes use of robust experimentation workflows, which can po-tentially reduce unintentional errors</t>
  </si>
  <si>
    <t>@article{pineau2020checklist,
  title={The Machine Learning Reproducibility Checklist v2.0},
  author={Pineau, Joelle},
  booktitle = {Unpublished manuscript},
  url = {https://www.cs.mcgill.ca/~jpineau/ReproducibilityChecklist.pdf},
  year={2020}
}</t>
  </si>
  <si>
    <t>n/a</t>
  </si>
  <si>
    <t xml:space="preserve">@article{pineau2020improving,
  title={Improving Reproducibility in Machine Learning Research (A Report from the NeurIPS 2019 Reproducibility Program)},
  author={Pineau, Joelle and Vincent-Lamarre, Philippe and Sinha, Koustuv and Larivi{\`e}re, Vincent and Beygelzimer, Alina and d'Alch{\'e}-Buc, Florence and Fox, Emily and Larochelle, Hugo},
  journal={arXiv preprint arXiv:2003.12206},
  year={2020}
}
</t>
  </si>
  <si>
    <t xml:space="preserve">One of the challenges in machine learning research is to ensure that presented and published results are sound and reliable. Reproducibility, that is obtaining similar results as presented in a paper or talk, using the same code and data (when available), 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(NeurIPS) conference, the premier international conference for research in machine learning, introduced a reproducibility program, designed to improve the standards across the community for how we conduct, communicate, and evaluate machine learning research. The program contained three components: a code submission policy, a community-wide reproducibility challenge, and the inclusion of the Machine Learning Reproducibility checklist as part of the paper submission process. In this paper, we describe each of these components, how it was deployed, as well as what we were able to learn from this initiative. </t>
  </si>
  <si>
    <t>@inproceedings{raff2019step,
  title={A Step Toward Quantifying Independently Reproducible Machine Learning Research},
  author={Raff, Edward},
  booktitle={Advances in Neural Information Processing Systems},
  pages={5485--5495},
  year={2019},
  comment={yes improvement from author involvement}
}</t>
  </si>
  <si>
    <t>What makes a paper independently reproducible? Debates on reproducibility cen-ter around intuition or assumptions but lack empirical results. Our field focuseson releasing code, which is important, but is not sufficient for determining repro-ducibility. We take the first step toward a quantifiable answer by manually attempt-ing to implement 255 papers published from 1984 until 2017, recording featuresof each paper, and performing statistical analysis of the results.  For each paper,we did not look at the authors code, if released, in order to prevent bias towarddiscrepancies between code and paper</t>
  </si>
  <si>
    <t>@article{klein2019many,
  title={Many Labs 4: Failure to replicate mortality salience effect with and without original author involvement},
  author={Klein, Richard A and Cook, Corey L and Ebersole, Charles R and Vitiello, Christine and Nosek, Brian A and Chartier, Christopher R and Christopherson, Cody D and Clay, Samuel and Collisson, Brian and Crawford, Jarret and others},
  year={2019},
  journal={PsyArXiv}, 
  comment={no improvement from author involvement}
}</t>
  </si>
  <si>
    <t>@article{open2015estimating,
  title={Estimating the reproducibility of psychological science},
  author={{Open Science Collaboration}},
  journal={Science},
  volume={349},
  number={6251},
  year={2015},
  publisher={American Association for the Advancement of Science}
}</t>
  </si>
  <si>
    <t xml:space="preserve">@misc{mcnutt2014reproducibility,
  title={Reproducibility},
  series={Editorial},
  journal={Science},
  volume={343},
  issue ={6168},
  pages={229},
  author={McNutt, Marcia},
  year={2014},
  publisher={American Association for the Advancement of Science}
}
</t>
  </si>
  <si>
    <t>@article{pedersen2008empiricism,
  title={Empiricism is not a matter of faith},
  author={Pedersen, Ted},
  journal={Computational Linguistics},
  volume={34},
  number={3},
  pages={465--470},
  year={2008},
  publisher={MIT Press}
}</t>
  </si>
  <si>
    <t>@article{baker2016reproducibility,
  title={Reproducibility crisis},
  author={Baker, Monya},
  journal={Nature},
  volume={533},
  number={26},
  pages={353--66},
  year={2016}
}</t>
  </si>
  <si>
    <t>@inproceedings{branco-etal-2020-shared,
    title = {A Shared Task of a New, Collaborative Type to Foster Reproducibility: A First Exercise in the Area of Language Science and Technology with {REPROLANG}2020},
    author = {Branco, Ant\'onio  and
      Calzolari, Nicoletta  and
      Vossen, Piek  and
      Van Noord, Gertjan  and
      van Uytvanck, Dieter  and
      Silva, Jo\~ao  and
      Gomes, Lu\'\is  and
      Moreira, Andr\'e  and
      Elbers, Willem},
    booktitle = {Proceedings of The 12th Language Resources and Evaluation Conference},
    month = {may},
    year = {2020},
    address = {Marseille, France},
    publisher = {European Language Resources Association},
    url = {https://www.aclweb.org/anthology/2020.lrec-1.680},
    pages = {5539--5545},
    language = {English},
    ISBN = {979-10-95546-34-4},
}</t>
  </si>
  <si>
    <t>@inproceedings{cohen2016reproducibility,
  title={Reproducibility in natural language processing: a case study of two R libraries for mining PubMed/MEDLINE},
  author={Cohen, K Bretonnel and Xia, Jingbo and Roeder, Christophe and Hunter, Lawrence E},
  booktitle={LREC... International Conference on Language Resources \&amp; Evaluation:[proceedings]. International Conference on Language Resources and Evaluation},
  volume={2016},
  number={W23},
  pages={6},
  year={2016},
  organization={NIH Public Access}
}</t>
  </si>
  <si>
    <t xml:space="preserve">There is currently a crisis in science related to highly publicized failures to reproduce large numbers of published studies. The current work proposes, by way of case studies, a methodology for moving the study of reproducibility in computational work to a full stage beyond that of earlier work. Specifically, it presents a case study in attempting to reproduce the reports of two R libraries for doing text mining of the PubMed/MEDLINE repository of scientific publications. The main findings are that a rational paradigm for reproduction of natural language processing papers can be established; the advertised functionality was difficult, but not impossible, to reproduce; and reproducibility studies can produce additional insights into the functioning of the published system. Additionally, the work on reproducibility lead to the production of novel user-centered documentation that has been accessed 260 times since its publication—an average of once a day per library.
</t>
  </si>
  <si>
    <t>https://www.ncbi.nlm.nih.gov/pmc/articles/PMC5860830/#R5</t>
  </si>
  <si>
    <t>@inproceedings{branco2012reliability,
  title={Reliability and meta-reliability of language resources: Ready to initiate the integrity debate},
  author={Branco, Ant\'onio},
  year={2012}
}</t>
  </si>
  <si>
    <t>Proceedings of the twelfth workshop on treebanks and linguistic theories</t>
  </si>
  <si>
    <t>http://www.di.fc.ul.pt/~ahb/pubs/2013bBranco.pdf</t>
  </si>
  <si>
    <t>@article{plesser2018reproducibility,
  title={Reproducibility vs. replicability: a brief history of a confused terminology},
  author={Plesser, Hans E},
  journal={Frontiers in neuroinformatics},
  volume={11},
  pages={76},
  year={2018},
  publisher={Frontiers}
}</t>
  </si>
  <si>
    <t>@inproceedings{cohen2018three,
  title={Three dimensions of reproducibility in natural language processing},
  author={Cohen, K Bretonnel and Xia, Jingbo and Zweigenbaum, Pierre and Callahan, Tiffany J and Hargraves, Orin and Goss, Foster and Ide, Nancy and N\'ev\'eol, Aur\'elie and Grouin, Cyril and Hunter, Lawrence E},
  booktitle={LREC... International Conference on Language Resources \&amp; Evaluation:[proceedings]. International Conference on Language Resources and Evaluation},
  volume={2018},
  pages={156},
  year={2018},
  organization={NIH Public Access}
}</t>
  </si>
  <si>
    <t>http://www.lrec-conf.org/proceedings/lrec2018/pdf/952.pdf</t>
  </si>
  <si>
    <t xml:space="preserve">@inproceedings{lan-xu-2018-neural,
    title = "Neural Network Models for Paraphrase Identification, Semantic Textual Similarity, Natural Language Inference, and Question Answering",
    author = "Lan, Wuwei  and
      Xu, Wei",
    booktitle = "Proceedings of the 27th International Conference on Computational Linguistics",
    month = aug,
    year = "2018",
    address = "Santa Fe, New Mexico, USA",
    publisher = "Association for Computational Linguistics",
    url = "https://www.aclweb.org/anthology/C18-1328",
    pages = "3890--3902",
    abstract = "In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
}
</t>
  </si>
  <si>
    <t>This was one of the 17 papers in the COLING'18 Reproduction Paper category, but doesn't address general issues of reproducibility. None of the 17 papers were picked up in the ACL Anthology search.</t>
  </si>
  <si>
    <t>Abbr venue</t>
  </si>
  <si>
    <t xml:space="preserve">@inproceedings{schwartz-2010-reproducible,
    title = "Reproducible Results in Parsing-Based Machine Translation: The {JHU} Shared Task Submission",
    author = "Schwartz, Lane",
    booktitle = "Proceedings of the Joint Fifth Workshop on Statistical Machine Translation and {M}etrics{MATR}",
    month = jul,
    year = "2010",
    address = "Uppsala, Sweden",
    publisher = "Association for Computational Linguistics",
    url = "https://www.aclweb.org/anthology/W10-1726",
    pages = "177--182",
}
</t>
  </si>
  <si>
    <t>WS</t>
  </si>
  <si>
    <t xml:space="preserve">@inproceedings{fokkens-etal-2013-offspring,
    title = "Offspring from Reproduction Problems: What Replication Failure Teaches Us",
    author = "Fokkens, Antske  and
      van Erp, Marieke  and
      Postma, Marten  and
      Pedersen, Ted  and
      Vossen, Piek  and
      Freire, Nuno",
    booktitle = "Proceedings of the 51st Annual Meeting of the Association for Computational Linguistics (Volume 1: Long Papers)",
    month = aug,
    year = "2013",
    address = "Sofia, Bulgaria",
    publisher = "Association for Computational Linguistics",
    url = "https://www.aclweb.org/anthology/P13-1166",
    pages = "1691--1701",
}
</t>
  </si>
  <si>
    <t>ACL</t>
  </si>
  <si>
    <t xml:space="preserve">@inproceedings{roy-etal-2014-tvd,
    title = "{TVD}: A Reproducible and Multiply Aligned {TV} Series Dataset",
    author = "Roy, Anindya  and
      Guinaudeau, Camille  and
      Bredin, Herv{\'e}  and
      Barras, Claude",
    booktitle = "Proceedings of the Ninth International Conference on Language Resources and Evaluation ({LREC}'14)",
    month = may,
    year = "2014",
    address = "Reykjavik, Iceland",
    publisher = "European Language Resources Association (ELRA)",
    url = "http://www.lrec-conf.org/proceedings/lrec2014/pdf/751_Paper.pdf",
    pages = "418--425",
}
</t>
  </si>
  <si>
    <t>LREC</t>
  </si>
  <si>
    <t>marginal</t>
  </si>
  <si>
    <t xml:space="preserve">@inproceedings{borgholt-etal-2015-rating,
    title = "The Rating Game: Sentiment Rating Reproducibility from Text",
    author = "Borgholt, Lasse  and
      Simonsen, Peter  and
      Hovy, Dirk",
    booktitle = "Proceedings of the 2015 Conference on Empirical Methods in Natural Language Processing",
    month = sep,
    year = "2015",
    address = "Lisbon, Portugal",
    publisher = "Association for Computational Linguistics",
    url = "https://www.aclweb.org/anthology/D15-1301",
    doi = "10.18653/v1/D15-1301",
    pages = "2527--2532",
}
</t>
  </si>
  <si>
    <t>EMNLP</t>
  </si>
  <si>
    <t xml:space="preserve">@inproceedings{neveol-etal-2016-replicability,
    title = "Replicability of Research in Biomedical Natural Language Processing: a pilot evaluation for a coding task",
    author = "N{\'e}v{\'e}ol, Aur{\'e}lie  and
      Cohen, Kevin  and
      Grouin, Cyril  and
      Robert, Aude",
    booktitle = "Proceedings of the Seventh International Workshop on Health Text Mining and Information Analysis",
    month = nov,
    year = "2016",
    address = "Auxtin, TX",
    publisher = "Association for Computational Linguistics",
    url = "https://www.aclweb.org/anthology/W16-6110",
    doi = "10.18653/v1/W16-6110",
    pages = "78--84",
}
</t>
  </si>
  <si>
    <t xml:space="preserve">@inproceedings{fares-etal-2017-word,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"https://www.aclweb.org/anthology/W17-0237",
    pages = "271--276",
}
</t>
  </si>
  <si>
    <t>marginal relevance</t>
  </si>
  <si>
    <t xml:space="preserve">@inproceedings{dakota-kubler-2017-towards,
    title = "Towards Replicability in Parsing",
    author = {Dakota, Daniel  and
      K{\"u}bler, Sandra},
    booktitle = "Proceedings of the International Conference Recent Advances in Natural Language Processing, {RANLP} 2017",
    month = sep,
    year = "2017",
    address = "Varna, Bulgaria",
    publisher = "INCOMA Ltd.",
    url = "https://doi.org/10.26615/978-954-452-049-6_026",
    doi = "10.26615/978-954-452-049-6_026",
    pages = "185--194",
}
</t>
  </si>
  <si>
    <t xml:space="preserve">@article{dror-etal-2017-replicability,
    title = "Replicability Analysis for Natural Language Processing: Testing Significance with Multiple Datasets",
    author = "Dror, Rotem  and
      Baumer, Gili  and
      Bogomolov, Marina  and
      Reichart, Roi",
    journal = "Transactions of the Association for Computational Linguistics",
    volume = "5",
    year = "2017",
    url = "https://www.aclweb.org/anthology/Q17-1033",
    doi = "10.1162/tacl_a_00074",
    pages = "471--486",
}
</t>
  </si>
  <si>
    <t>TACL</t>
  </si>
  <si>
    <t xml:space="preserve">@inproceedings{marrese-taylor-matsuo-2017-replication,
    title = "Replication issues in syntax-based aspect extraction for opinion mining",
    author = "Marrese-Taylor, Edison  and
      Matsuo, Yutaka",
    booktitle = "Proceedings of the Student Research Workshop at the 15th Conference of the {E}uropean Chapter of the Association for Computational Linguistics",
    month = apr,
    year = "2017",
    address = "Valencia, Spain",
    publisher = "Association for Computational Linguistics",
    url = "https://www.aclweb.org/anthology/E17-4003",
    pages = "23--32",
}
</t>
  </si>
  <si>
    <t>EACL</t>
  </si>
  <si>
    <t xml:space="preserve">@inproceedings{horsmann-zesch-2017-lstms,
    title = "Do {LSTM}s really work so well for {P}o{S} tagging? {--} A replication study",
    author = "Horsmann, Tobias  and
      Zesch, Torsten",
    booktitle = "Proceedings of the 2017 Conference on Empirical Methods in Natural Language Processing",
    month = sep,
    year = "2017",
    address = "Copenhagen, Denmark",
    publisher = "Association for Computational Linguistics",
    url = "https://www.aclweb.org/anthology/D17-1076",
    doi = "10.18653/v1/D17-1076",
    pages = "727--736",
}
</t>
  </si>
  <si>
    <t xml:space="preserve">@inproceedings{morey-etal-2017-much,
    title = "How much progress have we made on {RST} discourse parsing? A replication study of recent results on the {RST}-{DT}",
    author = "Morey, Mathieu  and
      Muller, Philippe  and
      Asher, Nicholas",
    booktitle = "Proceedings of the 2017 Conference on Empirical Methods in Natural Language Processing",
    month = sep,
    year = "2017",
    address = "Copenhagen, Denmark",
    publisher = "Association for Computational Linguistics",
    url = "https://www.aclweb.org/anthology/D17-1136",
    doi = "10.18653/v1/D17-1136",
    pages = "1319--1324",
}
</t>
  </si>
  <si>
    <t xml:space="preserve">@inproceedings{htut-etal-2018-grammar,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"https://www.aclweb.org/anthology/W18-5452",
    doi = "10.18653/v1/W18-5452",
    pages = "371--373",
}
</t>
  </si>
  <si>
    <t xml:space="preserve">@article{crane-2018-questionable,
    title = "Questionable Answers in Question Answering Research: Reproducibility and Variability of Published Results",
    author = "Crane, Matt",
    journal = "Transactions of the Association for Computational Linguistics",
    volume = "6",
    year = "2018",
    url = "https://www.aclweb.org/anthology/Q18-1018",
    doi = "10.1162/tacl_a_00018",
    pages = "241--252",
}
</t>
  </si>
  <si>
    <t xml:space="preserve">@inproceedings{branco-2018-depleting,
    title = "We Are Depleting Our Research Subject as We Are Investigating It: In Language Technology, more Replication and Diversity Are Needed",
    author = "Branco, Ant{\'o}nio",
    booktitle = "Proceedings of the Eleventh International Conference on Language Resources and Evaluation ({LREC} 2018)",
    month = may,
    year = "2018",
    address = "Miyazaki, Japan",
    publisher = "European Language Resources Association (ELRA)",
    url = "https://www.aclweb.org/anthology/L18-1022",
}
</t>
  </si>
  <si>
    <t xml:space="preserve">@inproceedings{cohen-etal-2018-three,
    title = "Three Dimensions of Reproducibility in Natural Language Processing",
    author = "Cohen, K. Bretonnel  and
      Xia, Jingbo  and
      Zweigenbaum, Pierre  and
      Callahan, Tiffany  and
      Hargraves, Orin  and
      Goss, Foster  and
      Ide, Nancy  and
      N{\'e}v{\'e}ol, Aur{\'e}lie  and
      Grouin, Cyril  and
      Hunter, Lawrence E.",
    booktitle = "Proceedings of the Eleventh International Conference on Language Resources and Evaluation ({LREC} 2018)",
    month = may,
    year = "2018",
    address = "Miyazaki, Japan",
    publisher = "European Language Resources Association (ELRA)",
    url = "https://www.aclweb.org/anthology/L18-1025",
}
</t>
  </si>
  <si>
    <t xml:space="preserve">@inproceedings{gartner-etal-2018-preserving,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"https://www.aclweb.org/anthology/L18-1089",
}
</t>
  </si>
  <si>
    <t xml:space="preserve">@inproceedings{horsmann-zesch-2018-deeptc,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"https://www.aclweb.org/anthology/L18-1403",
}
</t>
  </si>
  <si>
    <t xml:space="preserve">@article{wieling-etal-2018-squib,
    title = "{S}quib: Reproducibility in Computational Linguistics: Are We Willing to Share?",
    author = "Wieling, Martijn  and
      Rawee, Josine  and
      van Noord, Gertjan",
    journal = "Computational Linguistics",
    volume = "44",
    number = "4",
    month = dec,
    year = "2018",
    url = "https://www.aclweb.org/anthology/J18-4003",
    doi = "10.1162/coli_a_00330",
    pages = "641--649",
}
</t>
  </si>
  <si>
    <t>CL</t>
  </si>
  <si>
    <t xml:space="preserve">@inproceedings{htut-etal-2018-grammar-induction,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"https://www.aclweb.org/anthology/D18-1544",
    doi = "10.18653/v1/D18-1544",
    pages = "4998--5003",
}
</t>
  </si>
  <si>
    <t xml:space="preserve">@inproceedings{moore-rayson-2018-bringing,
    title = "Bringing replication and reproduction together with generalisability in {NLP}: Three reproduction studies for Target Dependent Sentiment Analysis",
    author = "Moore, Andrew  and
      Rayson, Paul",
    booktitle = "Proceedings of the 27th International Conference on Computational Linguistics",
    month = aug,
    year = "2018",
    address = "Santa Fe, New Mexico, USA",
    publisher = "Association for Computational Linguistics",
    url = "https://www.aclweb.org/anthology/C18-1097",
    pages = "1132--1144",
}
</t>
  </si>
  <si>
    <t>COLING</t>
  </si>
  <si>
    <t xml:space="preserve">@inproceedings{pierrejean-tanguy-2018-etude,
    title = "Etude de la reproductibilit{\'e} des word embeddings : rep{\'e}rage des zones stables et instables dans le lexique (Reproducibility of word embeddings : identifying stable and unstable zones in the semantic space)",
    author = "Pierrejean, B{\'e}n{\'e}dicte  and
      Tanguy, Ludovic",
    booktitle = "Actes de la Conf{\'e}rence TALN. Volume 1 - Articles longs, articles courts de TALN",
    month = "5",
    year = "2018",
    address = "Rennes, France",
    publisher = "ATALA",
    url = "https://www.aclweb.org/anthology/2018.jeptalnrecital-long.3",
    pages = "33--46",
    language = "French",
}
</t>
  </si>
  <si>
    <t>Distributional semantic models trained using neural networks techniques yield different modelseven when using the same parameters. We describe a series of experiments where we examine theinstability of word embeddings both from a global and local perspective for several models trainedwith the same parameters. We measured the global variation for models trained on three differentcorpora. This variation is estimated to about 17% for the 25 nearest neighbours of a target word. Wealso identified and described local zones of stability and instability in the semantic space.</t>
  </si>
  <si>
    <t xml:space="preserve">@inproceedings{van-miltenburg-etal-2019-task,
    title = "On task effects in {NLG} corpus elicitation: a replication study using mixed effects modeling",
    author = "van Miltenburg, Emiel  and
      van de Kerkhof, Merel  and
      Koolen, Ruud  and
      Goudbeek, Martijn  and
      Krahmer, Emiel",
    booktitle = "Proceedings of the 12th International Conference on Natural Language Generation",
    month = oct # "{--}" # nov,
    year = "2019",
    address = "Tokyo, Japan",
    publisher = "Association for Computational Linguistics",
    url = "https://www.aclweb.org/anthology/W19-8649",
    doi = "10.18653/v1/W19-8649",
    pages = "403--408",
}
</t>
  </si>
  <si>
    <t>INLG</t>
  </si>
  <si>
    <t>Task effects in NLG corpus elicitation recentlystarted to receive more attention, but are usu-ally  not  modeled  statistically.   We  present  acontrolled replication of the study by Van Mil-tenburg et al. (2018b), contrasting spoken withwritten descriptions.   We collected additionalwritten Dutch descriptions to supplement thespoken data from the DIDEC corpus, and an-alyzed  the  descriptions  using  mixed  effectsmodeling to account for variation between par-ticipants and items.  Our results show that theeffects of modality largely disappear in a con-trolled setting</t>
  </si>
  <si>
    <t xml:space="preserve">@inproceedings{fortuna-etal-2019-stop,
    title = "Stop {P}ropag{H}ate at {S}em{E}val-2019 Tasks 5 and 6: Are abusive language classification results reproducible?",
    author = "Fortuna, Paula  and
      Soler-Company, Juan  and
      Nunes, S{\'e}rgio",
    booktitle = "Proceedings of the 13th International Workshop on Semantic Evaluation",
    month = jun,
    year = "2019",
    address = "Minneapolis, Minnesota, USA",
    publisher = "Association for Computational Linguistics",
    url = "https://www.aclweb.org/anthology/S19-2131",
    doi = "10.18653/v1/S19-2131",
    pages = "745--752",
}
</t>
  </si>
  <si>
    <t>This paper summarizes the participation of Stop PropagHate team at SemEval 2019. Our approach is based on replicating one of the most relevant works on the literature, using word embeddings and LSTM. After circumventing some of the problems of the original code, we found poor results when applying it to the HatEval contest (F1=0.45). We think this is due mainly to inconsistencies in the data of this contest. Finally, for the OffensEval the classifier performed well (F1=0.74), proving to have a better performance for offense detection than for hate speech.</t>
  </si>
  <si>
    <t xml:space="preserve">@inproceedings{mieskes-etal-2019-community,
    title = "Community Perspective on Replicability in Natural Language Processing",
    author = {Mieskes, Margot  and
      Fort, Kar{\"e}n  and
      N{\'e}v{\'e}ol, Aur{\'e}lie  and
      Grouin, Cyril  and
      Cohen, Kevin},
    booktitle = "Proceedings of the International Conference on Recent Advances in Natural Language Processing (RANLP 2019)",
    month = sep,
    year = "2019",
    address = "Varna, Bulgaria",
    publisher = "INCOMA Ltd.",
    url = "https://www.aclweb.org/anthology/R19-1089",
    doi = "10.26615/978-954-452-056-4_089",
    pages = "768--775",
}
</t>
  </si>
  <si>
    <t>With recent efforts in drawing attention to the task of replicating and/or reproducing results, for example in the context of COLING 2018 and various LREC workshops, the question arises how the NLP 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</si>
  <si>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t xml:space="preserve">@inproceedings{wu-etal-2019-errudite,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"https://www.aclweb.org/anthology/P19-1073",
    doi = "10.18653/v1/P19-1073",
    pages = "747--763",
}
</t>
  </si>
  <si>
    <t>Though error analysis is crucial to understanding and improving NLP models, the common practice of manual, subjective categorization of a small sample of errors can yield biased and incomplete conclusions. This paper codifies model and task agnostic principles for informative error analysis, and presents Errudite, an interactive tool for better supporting this process. First, error groups should be precisely defined for reproducibility; Errudite supports this with an expressive domain-specific language. Second, to avoid spurious conclusions, a large set of instances should be analyzed, including both positive and negative examples; Errudite enables systematic grouping of relevant instances with filtering queries. Third, hypotheses about the cause of errors should be explicitly tested; Errudite supports this via automated counterfactual rewriting. We validate our approach with a user study, finding that Errudite (1) enables users to perform high quality and reproducible error analyses with less effort, (2) reveals substantial ambiguities in prior published error analyses practices, and (3) enhances the error analysis experience by allowing users to test and revise prior beliefs.</t>
  </si>
  <si>
    <t xml:space="preserve">@article{zhang-duh-2020-reproducible,
    title = "Reproducible and Efficient Benchmarks for Hyperparameter Optimization of Neural Machine Translation Systems",
    author = "Zhang, Xuan  and
      Duh, Kevin",
    journal = "Transactions of the Association for Computational Linguistics",
    volume = "8",
    year = "2020",
    url = "https://www.aclweb.org/anthology/2020.tacl-1.26",
    doi = "10.1162/tacl_a_00322",
    pages = "393--408",
}
</t>
  </si>
  <si>
    <t xml:space="preserve">@inproceedings{born-etal-2020-dataset,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"https://www.aclweb.org/anthology/2020.lrec-1.218",
    pages = "1763--1771",
    language = "English",
    ISBN = "979-10-95546-34-4",
}
</t>
  </si>
  <si>
    <t>Timeline summarization (TLS) generates a dated overview of real-world events based on event-specific corpora. The two standard datasets for this task were collected using Google searches for news reports on given events. Not only is this IR method not reproducible at different search times, it also uses components (such as document popularity) that are not always available for any large news corpus. It is unclear how TLS algorithms fare when provided with event corpora collected with varying IR methods. We therefore construct event-specific corpora from a large static background corpus, the newsroom dataset, using differing, relatively simple IR methods based on raw text alone. We show that the choice of IR method plays a crucial role in the performance of various TLS algorithms. A weak TLS algorithm can even match a stronger one by employing a stronger IR method in the data collection phase. Furthermore, the results of TLS systems are often highly sensitive to additional sentence filtering. We consequently advocate for integrating IR into the development of TLS systems and having a common static background corpus for evaluation of TLS systems.</t>
  </si>
  <si>
    <t xml:space="preserve">@inproceedings{antonio-rodrigues-etal-2020-reproduction,
    title = "Reproduction and Revival of the Argument Reasoning Comprehension Task",
    author = "Ant{\'o}nio Rodrigues, Jo{\~a}o  and
      Branco, Ruben  and
      Silva, Jo{\~a}o  and
      Branco, Ant{\'o}nio",
    booktitle = "Proceedings of The 12th Language Resources and Evaluation Conference",
    month = may,
    year = "2020",
    address = "Marseille, France",
    publisher = "European Language Resources Association",
    url = "https://www.aclweb.org/anthology/2020.lrec-1.622",
    pages = "5055--5064",
    language = "English",
    ISBN = "979-10-95546-34-4",
}
</t>
  </si>
  <si>
    <t>Reproduction of scientific findings is essential for scientific development across all scientific disciplines and reproducing results of previous works is a basic requirement for validating the hypothesis and conclusions put forward by them. This paper reports on the scientific reproduction of several systems addressing the Argument Reasoning Comprehension Task of SemEval2018. Given a recent publication that pointed out spurious statistical cues in the data set used in the shared task, and that produced a revised version of it, we also evaluated the reproduced systems with this new data set. The exercise reported here shows that, in general, the reproduction of these systems is successful with scores in line with those reported in SemEval2018. However, the performance scores are worst than those, and even below the random baseline, when the reproduced systems are run over the revised data set expunged from data artifacts. This demonstrates that this task is actually a much harder challenge than what could have been perceived from the inflated, close to human-level performance scores obtained with the data set used in SemEval2018. This calls for a revival of this task as there is much room for improvement until systems may come close to the upper bound provided by human performance.</t>
  </si>
  <si>
    <t xml:space="preserve">@inproceedings{branco-etal-2020-shared,
    title = "A Shared Task of a New, Collaborative Type to Foster Reproducibility: A First Exercise in the Area of Language Science and Technology with {REPROLANG}2020",
    author = "Branco, Ant{\'o}nio  and
      Calzolari, Nicoletta  and
      Vossen, Piek  and
      Van Noord, Gertjan  and
      van Uytvanck, Dieter  and
      Silva, Jo{\~a}o  and
      Gomes, Lu{\'\i}s  and
      Moreira, Andr{\'e}  and
      Elbers, Willem",
    booktitle = "Proceedings of The 12th Language Resources and Evaluation Conference",
    month = may,
    year = "2020",
    address = "Marseille, France",
    publisher = "European Language Resources Association",
    url = "https://www.aclweb.org/anthology/2020.lrec-1.680",
    pages = "5539--5545",
    language = "English",
    ISBN = "979-10-95546-34-4",
}
</t>
  </si>
  <si>
    <t xml:space="preserve">@inproceedings{garneau-etal-2020-robust,
    title = "A Robust Self-Learning Method for Fully Unsupervised Cross-Lingual Mappings of Word Embeddings: Making the Method Robustly Reproducible as Well",
    author = "Garneau, Nicolas  and
      Godbout, Mathieu  and
      Beauchemin, David  and
      Durand, Audrey  and
      Lamontagne, Luc",
    booktitle = "Proceedings of The 12th Language Resources and Evaluation Conference",
    month = may,
    year = "2020",
    address = "Marseille, France",
    publisher = "European Language Resources Association",
    url = "https://www.aclweb.org/anthology/2020.lrec-1.681",
    pages = "5546--5554",
    language = "English",
    ISBN = "979-10-95546-34-4",
}
</t>
  </si>
  <si>
    <t>In this paper, we reproduce the experiments of Artetxe et al. (2018b) regarding the robust self-learning method for fully unsupervised cross-lingual mappings of word embeddings. We show that the reproduction of their method is indeed feasible with some minor assumptions. We further investigate the robustness of their model by introducing four new languages that are less similar to English than the ones proposed by the original paper. In order to assess the stability of their model, we also conduct a grid search over sensible hyperparameters. We then propose key recommendations that apply to any research project in order to deliver fully reproducible research.</t>
  </si>
  <si>
    <t xml:space="preserve">@inproceedings{khoe-2020-reproducing,
    title = "Reproducing a Morphosyntactic Tagger with a Meta-{B}i{LSTM} Model over Context Sensitive Token Encodings",
    author = "Khoe, Yung Han",
    booktitle = "Proceedings of The 12th Language Resources and Evaluation Conference",
    month = may,
    year = "2020",
    address = "Marseille, France",
    publisher = "European Language Resources Association",
    url = "https://www.aclweb.org/anthology/2020.lrec-1.683",
    pages = "5563--5568",
    language = "English",
    ISBN = "979-10-95546-34-4",
}
</t>
  </si>
  <si>
    <t>Reproducibility is generally regarded as being a requirement for any form of experimental science. Even so, reproduction of research results is only recently beginning to be practiced and acknowledged. In the context of the REPROLANG 2020 shared task, we contribute to this trend by reproducing the work reported on by Bohnet et al. (2018) on morphosyntactic tagging. Their meta-BiLSTM model achieved state-of-the-art results across a wide range of languages. This was done by integrating sentence-level and single-word context through synchronized training by a meta-model. Our reproduction only partially confirms the main results of the paper in terms of outperforming earlier models. The results of our reproductions improve on earlier models on the morphological tagging task, but not on the part-of-speech tagging task. Furthermore, even where we improve on earlier models, we fail to match the F1-scores reported for the meta-BiLSTM model. Because we chose not to contact the original authors for our reproduction study, the uncertainty about the degree of parallelism that was achieved between the original study and our reproduction limits the value of our findings as an assessment of the reliability of the original results. At the same time, however, it underscores the relevance of our reproduction effort in regard to the reproducibility and interpretability of those findings. The discrepancies between our findings and the original results demonstrate that there is room for improvement in many aspects of reporting regarding the reproducibility of the experiments. In addition, we suggest that different reporting choices could improve the interpretability of the results.</t>
  </si>
  <si>
    <t xml:space="preserve">@inproceedings{rim-etal-2020-reproducing,
    title = "Reproducing Neural Ensemble Classifier for Semantic Relation Extraction in{S}cientific Papers",
    author = "Rim, Kyeongmin  and
      Tu, Jingxuan  and
      Lynch, Kelley  and
      Pustejovsky, James",
    booktitle = "Proceedings of The 12th Language Resources and Evaluation Conference",
    month = may,
    year = "2020",
    address = "Marseille, France",
    publisher = "European Language Resources Association",
    url = "https://www.aclweb.org/anthology/2020.lrec-1.684",
    pages = "5569--5578",
    language = "English",
    ISBN = "979-10-95546-34-4",
}
</t>
  </si>
  <si>
    <t>Within the natural language processing (NLP) community, shared tasks play an important role. They define a common goal and allowthe the comparison of different methods on the same data. SemEval-2018 Task 7 involves the identification and classification of relationsin abstracts from computational linguistics (CL) publications. In this paper we describe an attempt to reproduce the methods and resultsfrom the top performing system at for SemEval-2018 Task 7. We describe challenges we encountered in the process, report on the resultsof our system, and discuss the ways that our attempt at reproduction can inform best practices.</t>
  </si>
  <si>
    <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color rgb="FF1155CC"/>
        <u/>
      </rPr>
      <t>https://www.aclweb.org/anthology/2020.lrec-1.685</t>
    </r>
    <r>
      <t xml:space="preserve">",
    pages = "5579--5587",
    language = "English",
    ISBN = "979-10-95546-34-4",
}
</t>
    </r>
  </si>
  <si>
    <t>In this paper, we reproduce some of the experiments of text classification by fine tuning pre-trained language model on the six Englishdata-sets described in Howard and Ruder (2018) (verification).   Then we investigate applicability of the model as is (pre-trained onEnglish) by conducting additional experiments on three other non-English data-sets that are not in the original paper (extension).  Forthe verification experiments, we didn’t generate the exact same numbers as the original paper, however, the replication results are in thesame range as compared to the baselines reported for comparison purposes. We attribute this to the limitation in computational resourceswhich forced us to run on smaller batch sizes and for fewer number of epochs. Otherwise, we followed in the footsteps of the author tothe best of our abilities (e.g. the libraries1, tutorials2, hyper-parameters and transfer learning methodology). We report implementationdetails as well as lessons learned in the appendices</t>
  </si>
  <si>
    <t xml:space="preserve">@inproceedings{bestgen-2020-reproducing,
    title = "Reproducing Monolingual, Multilingual and Cross-Lingual {CEFR} Predictions",
    author = "Bestgen, Yves",
    booktitle = "Proceedings of The 12th Language Resources and Evaluation Conference",
    month = may,
    year = "2020",
    address = "Marseille, France",
    publisher = "European Language Resources Association",
    url = "https://www.aclweb.org/anthology/2020.lrec-1.687",
    pages = "5595--5602",
    language = "English",
    ISBN = "979-10-95546-34-4",
}
</t>
  </si>
  <si>
    <t>This study aims to reproduce the research of Vajjala and Rama (2018) which showed that it is possible to predict the quality of a textwritten by learners of a given language by means of a model built on the basis of texts written by learners of another language.  Theseauthors also pointed out that POStag and dependency n-grams were significantly more effective than text length and global linguisticindices frequently used for this kind of task. The analyses performed show that some important points of their code did not correspond tothe explanations given in the paper. These analyses confirm the possibility to use syntactic n-gram features in cross-lingual experimentsto categorize texts according to their CEFR level (Common European Framework of Reference for Languages).  However, text lengthand  some  classical  indexes  of  readability  are  much  more  effective  in  the  monolingual  and  the  multilingual  experiments  than  whatVajjala and Rama concluded and are even the best performing features when the cross-lingual task is seen as a regression problem.This study emphasized the importance for reproducibility of setting explicitly the reading order of the instances when using a K-foldCV procedure and, more generally, the need to properly randomize these instances before.  It also evaluates a two-step procedure todetermine the degree of statistical significance of the differences observed in a K-fold cross-validation schema and argues against theuse of a Bonferroni-type correction in this context.</t>
  </si>
  <si>
    <t xml:space="preserve">@inproceedings{huber-coltekin-2020-reproduction,
    title = "Reproduction and Replication: A Case Study with Automatic Essay Scoring",
    author = {Huber, Eva  and
      {\c{C}}{\"o}ltekin, {\c{C}}a{\u{g}}r{\i}},
    booktitle = "Proceedings of The 12th Language Resources and Evaluation Conference",
    month = may,
    year = "2020",
    address = "Marseille, France",
    publisher = "European Language Resources Association",
    url = "https://www.aclweb.org/anthology/2020.lrec-1.688",
    pages = "5603--5613",
    language = "English",
    ISBN = "979-10-95546-34-4",
}
</t>
  </si>
  <si>
    <t>As in many experimental sciences, reproducibility of experiments has gained ever more attention in the NLP community. This paper presents our reproduction efforts of an earlier study of automatic essay scoring (AES) for determining the proficiency of second language learners in a multilingual setting. We present three sets of experiments with different objectives. First, as prescribed by the LREC 2020 REPROLANG shared task, we rerun the original AES system using the code published by the original authors on the same dataset. Second, we repeat the same experiments on the same data with a different implementation. And third, we test the original system on a different dataset and a different language. Most of our findings are in line with the findings of the original paper. Nevertheless, there are some discrepancies between our results and the results presented in the original paper. We report and discuss these differences in detail. We further go into some points related to confirmation of research findings through reproduction, including the choice of the dataset, reporting and accounting for variability, use of appropriate evaluation metrics, and making code and data available. We also discuss the varying uses and differences between the terms reproduction and replication, and we argue that reproduction, the confirmation of conclusions through independent experiments in varied settings is more valuable than exact replication of the published values.</t>
  </si>
  <si>
    <t xml:space="preserve">@inproceedings{ballier-etal-2020-learnability,
    title = "The Learnability of the Annotated Input in {NMT} Replicating (Vanmassenhove and Way, 2018) with {O}pen{NMT}",
    author = "Ballier, Nicolas  and
      Amari, Nabil  and
      Merat, Laure  and
      Yun{\`e}s, Jean-Baptiste",
    booktitle = "Proceedings of The 12th Language Resources and Evaluation Conference",
    month = may,
    year = "2020",
    address = "Marseille, France",
    publisher = "European Language Resources Association",
    url = "https://www.aclweb.org/anthology/2020.lrec-1.691",
    pages = "5631--5640",
    language = "English",
    ISBN = "979-10-95546-34-4",
}
</t>
  </si>
  <si>
    <t>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t>
  </si>
  <si>
    <t xml:space="preserve">@inproceedings{millour-etal-2020-repliquer,
    title = "R{\'e}pliquer et {\'e}tendre pour l{'}alsacien {``}{\'E}tiquetage en parties du discours de langues peu dot{\'e}es par sp{\'e}cialisation des plongements lexicaux{''} (Replicating and extending for {A}lsatian : {``}{POS} tagging for low-resource languages by adapting word embeddings{''})",
    author = {Millour, Alice  and
      Fort, Kar{\"e}n  and
      Magistry, Pierre},
    booktitle = "Actes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
    month = "6",
    year = "2020",
    address = "Nancy, France",
    publisher = "ATALA et AFCP",
    url = "https://www.aclweb.org/anthology/2020.jeptalnrecital-eternal.4",
    pages = "29--37",
    language = "French",
}
</t>
  </si>
  <si>
    <t>We present here the results of our efforts in replicating and extending for Alsatian an experimentconcerning the POS tagging of low-resourced languages by adapting word embeddings (Magistryet al., 2018). This work was performed in close collaboration with the authors of the original article.This rich interaction allowed us to identify the missing elements in the presentation of the experiment,to add them and to extend the experiment to robustness to variation.</t>
  </si>
  <si>
    <t xml:space="preserve">@inproceedings{amo-etal-1999-orthographic,
    title = "Orthographic Co-Reference Resolution Between Proper Nouns Through the Calculation of the Relation of {``}Replicancia{''}",
    author = "Amo, Pedro  and
      Ferreras, Francisco L.  and
      Cruz, Fernando  and
      Maldonado, Satumino",
    booktitle = "Coreference and Its Applications",
    year = "1999",
    url = "https://www.aclweb.org/anthology/W99-0209",
}
</t>
  </si>
  <si>
    <t xml:space="preserve">@inproceedings{kilgarriff-1999-95,
    title = "95{\%} Replicability for Manual Word Sense Tagging",
    author = "Kilgarriff, Adam",
    booktitle = "Ninth Conference of the {E}uropean Chapter of the Association for Computational Linguistics",
    month = jun,
    year = "1999",
    address = "Bergen, Norway",
    publisher = "Association for Computational Linguistics",
    url = "https://www.aclweb.org/anthology/E99-1046",
    pages = "277--278",
}
</t>
  </si>
  <si>
    <t xml:space="preserve">@inproceedings{spilkova-etal-2010-kachna,
    title = "The Kachna {L}1/{L}2 Picture Replication Corpus",
    author = {Spilkov{\'a}, Helena  and
      Brenner, Daniel  and
      {\"O}ttl, Anton  and
      Vond{\v{r}}i{\v{c}}ka, Pavel  and
      van Dommelen, Wim  and
      Ernestus, Mirjam},
    booktitle = "Proceedings of the Seventh International Conference on Language Resources and Evaluation ({LREC}'10)",
    month = may,
    year = "2010",
    address = "Valletta, Malta",
    publisher = "European Language Resources Association (ELRA)",
    url = "http://www.lrec-conf.org/proceedings/lrec2010/pdf/768_Paper.pdf",
}
</t>
  </si>
  <si>
    <t xml:space="preserve">@inproceedings{bechara-etal-2016-wolvesaar,
    title = "{WOLVESAAR} at {S}em{E}val-2016 Task 1: Replicating the Success of Monolingual Word Alignment and Neural Embeddings for Semantic Textual Similarity",
    author = "Bechara, Hannah  and
      Gupta, Rohit  and
      Tan, Liling  and
      Or{\u{a}}san, Constantin  and
      Mitkov, Ruslan  and
      van Genabith, Josef",
    booktitle = "Proceedings of the 10th International Workshop on Semantic Evaluation ({S}em{E}val-2016)",
    month = jun,
    year = "2016",
    address = "San Diego, California",
    publisher = "Association for Computational Linguistics",
    url = "https://www.aclweb.org/anthology/S16-1096",
    doi = "10.18653/v1/S16-1096",
    pages = "634--639",
}
</t>
  </si>
  <si>
    <t xml:space="preserve">@inproceedings{gupta-etal-2018-replicated,
    title = "Replicated {S}iamese {LSTM} in Ticketing System for Similarity Learning and Retrieval in Asymmetric Texts",
    author = {Gupta, Pankaj  and
      Andrassy, Bernt  and
      Sch{\"u}tze, Hinrich},
    booktitle = "Proceedings of the Third Workshop on Semantic Deep Learning",
    month = aug,
    year = "2018",
    address = "Santa Fe, New Mexico",
    publisher = "Association for Computational Linguistics",
    url = "https://www.aclweb.org/anthology/W18-4001",
    pages = "1--11",
}
</t>
  </si>
  <si>
    <t xml:space="preserve">@inproceedings{gupta-etal-2018-deep,
    title = "Deep Temporal-Recurrent-Replicated-Softmax for Topical Trends over Time",
    author = {Gupta, Pankaj  and
      Rajaram, Subburam  and
      Sch{\"u}tze, Hinrich  and
      Andrassy, Bernt},
    booktitle = "Proceedings of the 2018 Conference of the North {A}merican Chapter of the Association for Computational Linguistics: Human Language Technologies, Volume 1 (Long Papers)",
    month = jun,
    year = "2018",
    address = "New Orleans, Louisiana",
    publisher = "Association for Computational Linguistics",
    url = "https://www.aclweb.org/anthology/N18-1098",
    doi = "10.18653/v1/N18-1098",
    pages = "1079--1089",
}
</t>
  </si>
  <si>
    <t xml:space="preserve">@inproceedings{teruel-etal-2018-increasing,
    title = "Increasing Argument Annotation Reproducibility by Using Inter-annotator Agreement to Improve Guidelines",
    author = "Teruel, Milagro  and
      Cardellino, Cristian  and
      Cardellino, Fernando  and
      Alonso Alemany, Laura  and
      Villata, Serena",
    booktitle = "Proceedings of the Eleventh International Conference on Language Resources and Evaluation ({LREC} 2018)",
    month = may,
    year = "2018",
    address = "Miyazaki, Japan",
    publisher = "European Language Resources Association (ELRA)",
    url = "https://www.aclweb.org/anthology/L18-1640",
}
</t>
  </si>
  <si>
    <t xml:space="preserve">@inproceedings{kang-park-2018-data,
    title = "Data Anonymization for Requirements Quality Analysis: a Reproducible Automatic Error Detection Task",
    author = "Kang, Juyeon  and
      Park, Jungyeul",
    booktitle = "Proceedings of the Eleventh International Conference on Language Resources and Evaluation ({LREC} 2018)",
    month = may,
    year = "2018",
    address = "Miyazaki, Japan",
    publisher = "European Language Resources Association (ELRA)",
    url = "https://www.aclweb.org/anthology/L18-1702",
}
</t>
  </si>
  <si>
    <t xml:space="preserve">@inproceedings{kabdolov-etal-2018-reproducing,
    title = "Reproducing and Regularizing the {SCRN} Model",
    author = "Kabdolov, Olzhas  and
      Assylbekov, Zhenisbek  and
      Takhanov, Rustem",
    booktitle = "Proceedings of the 27th International Conference on Computational Linguistics",
    month = aug,
    year = "2018",
    address = "Santa Fe, New Mexico, USA",
    publisher = "Association for Computational Linguistics",
    url = "https://www.aclweb.org/anthology/C18-1145",
    pages = "1705--1716",
}
</t>
  </si>
  <si>
    <t xml:space="preserve">@inproceedings{parish-morris-2019-computational,
    title = "Computational Linguistics for Enhancing Scientific Reproducibility and Reducing Healthcare Inequities",
    author = "Parish-Morris, Julia",
    booktitle = "Proceedings of the Sixth Workshop on Computational Linguistics and Clinical Psychology",
    month = jun,
    year = "2019",
    address = "Minneapolis, Minnesota",
    publisher = "Association for Computational Linguistics",
    url = "https://www.aclweb.org/anthology/W19-3011",
    doi = "10.18653/v1/W19-3011",
    pages = "94--102",
}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</si>
</sst>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u/>
      <color rgb="FF0000FF"/>
    </font>
    <font>
      <color theme="1"/>
      <name val="Arial"/>
    </font>
    <font>
      <u/>
      <color rgb="FF0000FF"/>
    </font>
    <font>
      <color rgb="FF000000"/>
      <name val="Arial"/>
    </font>
    <font>
      <u/>
      <color rgb="FF0000FF"/>
    </font>
    <font/>
  </fonts>
  <fills count="4">
    <fill>
      <patternFill patternType="none"/>
    </fill>
    <fill>
      <patternFill patternType="lightGray"/>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0"/>
    </xf>
    <xf borderId="0" fillId="0" fontId="3"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shrinkToFit="0" wrapText="0"/>
    </xf>
    <xf borderId="0" fillId="0" fontId="3" numFmtId="0" xfId="0" applyAlignment="1" applyFont="1">
      <alignment readingOrder="0" shrinkToFit="0" wrapText="1"/>
    </xf>
    <xf borderId="0" fillId="0" fontId="4" numFmtId="0" xfId="0" applyAlignment="1" applyFont="1">
      <alignment readingOrder="0"/>
    </xf>
    <xf borderId="0" fillId="2" fontId="5" numFmtId="0" xfId="0" applyAlignment="1" applyFill="1" applyFont="1">
      <alignment horizontal="left" readingOrder="0"/>
    </xf>
    <xf borderId="0" fillId="0" fontId="3" numFmtId="0" xfId="0" applyAlignment="1" applyFont="1">
      <alignment readingOrder="0"/>
    </xf>
    <xf borderId="0" fillId="0" fontId="3" numFmtId="0" xfId="0" applyAlignment="1" applyFont="1">
      <alignment shrinkToFit="0" wrapText="0"/>
    </xf>
    <xf borderId="0" fillId="0" fontId="3" numFmtId="0" xfId="0" applyAlignment="1" applyFont="1">
      <alignment shrinkToFit="0" wrapText="1"/>
    </xf>
    <xf borderId="0" fillId="3" fontId="6" numFmtId="0" xfId="0" applyAlignment="1" applyFill="1" applyFont="1">
      <alignment readingOrder="0"/>
    </xf>
    <xf borderId="0" fillId="3" fontId="3" numFmtId="0" xfId="0" applyAlignment="1" applyFont="1">
      <alignment shrinkToFit="0" wrapText="1"/>
    </xf>
    <xf borderId="0" fillId="3" fontId="3" numFmtId="0" xfId="0" applyAlignment="1" applyFont="1">
      <alignment readingOrder="0" shrinkToFit="0" wrapText="1"/>
    </xf>
    <xf borderId="0" fillId="3" fontId="7" numFmtId="0" xfId="0" applyAlignment="1" applyFont="1">
      <alignment readingOrder="0" shrinkToFit="0" wrapText="1"/>
    </xf>
    <xf borderId="0" fillId="3"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zenodo.org/record/3818627/files/article.pdf" TargetMode="External"/><Relationship Id="rId3" Type="http://schemas.openxmlformats.org/officeDocument/2006/relationships/hyperlink" Target="https://zenodo.org/record/3158244/files/article.pdf" TargetMode="External"/><Relationship Id="rId4" Type="http://schemas.openxmlformats.org/officeDocument/2006/relationships/hyperlink" Target="https://www.ncbi.nlm.nih.gov/pmc/articles/PMC5860830/" TargetMode="External"/><Relationship Id="rId5" Type="http://schemas.openxmlformats.org/officeDocument/2006/relationships/hyperlink" Target="http://www.di.fc.ul.pt/~ahb/pubs/2013bBranco.pdf" TargetMode="External"/><Relationship Id="rId6" Type="http://schemas.openxmlformats.org/officeDocument/2006/relationships/hyperlink" Target="http://www.lrec-conf.org/proceedings/lrec2018/pdf/952.pdf"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clweb.org/anthology/2020.lrec-1.68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57"/>
    <col customWidth="1" min="2" max="2" width="21.14"/>
    <col customWidth="1" min="3" max="3" width="29.71"/>
    <col customWidth="1" min="6" max="6" width="79.43"/>
    <col customWidth="1" min="7" max="7" width="60.86"/>
  </cols>
  <sheetData>
    <row r="1">
      <c r="A1" s="1" t="s">
        <v>0</v>
      </c>
      <c r="B1" s="2" t="s">
        <v>1</v>
      </c>
      <c r="C1" s="2" t="s">
        <v>2</v>
      </c>
      <c r="D1" s="2" t="s">
        <v>3</v>
      </c>
      <c r="E1" s="2" t="s">
        <v>4</v>
      </c>
      <c r="F1" s="2" t="s">
        <v>5</v>
      </c>
      <c r="G1" s="3" t="s">
        <v>6</v>
      </c>
      <c r="H1" s="3" t="s">
        <v>7</v>
      </c>
      <c r="I1" s="4"/>
      <c r="J1" s="4"/>
      <c r="K1" s="4"/>
      <c r="L1" s="4"/>
      <c r="M1" s="4"/>
      <c r="N1" s="4"/>
      <c r="O1" s="4"/>
      <c r="P1" s="4"/>
      <c r="Q1" s="4"/>
      <c r="R1" s="4"/>
      <c r="S1" s="4"/>
      <c r="T1" s="4"/>
      <c r="U1" s="4"/>
      <c r="V1" s="4"/>
      <c r="W1" s="4"/>
      <c r="X1" s="4"/>
      <c r="Y1" s="4"/>
      <c r="Z1" s="4"/>
      <c r="AA1" s="4"/>
    </row>
    <row r="2">
      <c r="A2" s="5" t="s">
        <v>8</v>
      </c>
      <c r="B2" s="6" t="str">
        <f>IFERROR(__xludf.DUMMYFUNCTION("REGEXEXTRACT(A2, ""author *= *\{(.*)\}"")"),"Sinha, Koustuv and Pineau, Joelle and Forde, Jessica and Ke, Rosemary Nan and Larochelle, Hugo")</f>
        <v>Sinha, Koustuv and Pineau, Joelle and Forde, Jessica and Ke, Rosemary Nan and Larochelle, Hugo</v>
      </c>
      <c r="C2" s="7" t="str">
        <f>IFERROR(__xludf.DUMMYFUNCTION("REGEXEXTRACT(A2, ""title *= *\{+(.*)\}+"")"),"NeurIPS 2019 Reproducibility Challenge")</f>
        <v>NeurIPS 2019 Reproducibility Challenge</v>
      </c>
      <c r="D2" s="6" t="str">
        <f>IFERROR(__xludf.DUMMYFUNCTION("REGEXEXTRACT(A2, ""year *= *\{+(.*)\}+"")"),"2020")</f>
        <v>2020</v>
      </c>
      <c r="E2" s="7" t="str">
        <f>IFERROR(__xludf.DUMMYFUNCTION("IFERROR(REGEXEXTRACT(A2, ""journal *= *\{+([^\}]*)\}+""),REGEXEXTRACT(A2, ""booktitle *= *\{+([^\}]*)\}+""))"),"ReScience C")</f>
        <v>ReScience C</v>
      </c>
      <c r="F2" s="7" t="s">
        <v>9</v>
      </c>
    </row>
    <row r="3">
      <c r="A3" s="8" t="s">
        <v>10</v>
      </c>
      <c r="B3" s="6" t="str">
        <f>IFERROR(__xludf.DUMMYFUNCTION("REGEXEXTRACT(A3, ""author *= *\{(.*)\}"")"),"Schloss, Patrick D")</f>
        <v>Schloss, Patrick D</v>
      </c>
      <c r="C3" s="7" t="str">
        <f>IFERROR(__xludf.DUMMYFUNCTION("REGEXEXTRACT(A3, ""title *= *\{+(.*)\}+"")"),"Identifying and overcoming threats to reproducibility, replicability, robustness, and generalizability in microbiome research")</f>
        <v>Identifying and overcoming threats to reproducibility, replicability, robustness, and generalizability in microbiome research</v>
      </c>
      <c r="D3" s="6" t="str">
        <f>IFERROR(__xludf.DUMMYFUNCTION("REGEXEXTRACT(A3, ""year *= *\{+(.*)\}+"")"),"2018")</f>
        <v>2018</v>
      </c>
      <c r="E3" s="7" t="str">
        <f>IFERROR(__xludf.DUMMYFUNCTION("IFERROR(REGEXEXTRACT(A3, ""journal *= *\{+([^\}]*)\}+""),REGEXEXTRACT(A3, ""booktitle *= *\{+([^\}]*)\}+""))"),"MBio")</f>
        <v>MBio</v>
      </c>
      <c r="F3" s="9" t="s">
        <v>11</v>
      </c>
    </row>
    <row r="4">
      <c r="A4" s="5" t="s">
        <v>12</v>
      </c>
      <c r="B4" s="6" t="str">
        <f>IFERROR(__xludf.DUMMYFUNCTION("REGEXEXTRACT(A4, ""author *= *\{([^\}]*)\}"")"),"Pineau, Joelle and Sinha, Koustuv and Fried, Genevieve and Ke, Rosemary Nan and Larochelle, Hugo")</f>
        <v>Pineau, Joelle and Sinha, Koustuv and Fried, Genevieve and Ke, Rosemary Nan and Larochelle, Hugo</v>
      </c>
      <c r="C4" s="7" t="str">
        <f>IFERROR(__xludf.DUMMYFUNCTION("REGEXEXTRACT(A4, ""title *= *\{+([^\}]*)\}+"")"),"ICLR Reproducibility Challenge 2019")</f>
        <v>ICLR Reproducibility Challenge 2019</v>
      </c>
      <c r="D4" s="6" t="str">
        <f>IFERROR(__xludf.DUMMYFUNCTION("REGEXEXTRACT(A4, ""year *= *\{+([^\}]*)\}+"")"),"2019")</f>
        <v>2019</v>
      </c>
      <c r="E4" s="7" t="str">
        <f>IFERROR(__xludf.DUMMYFUNCTION("IFERROR(REGEXEXTRACT(A4, ""journal *= *\{+([^\}]*)\}+""),REGEXEXTRACT(A4, ""booktitle *= *\{+([^\}]*)\}+""))"),"ReScience C")</f>
        <v>ReScience C</v>
      </c>
      <c r="F4" s="7" t="s">
        <v>13</v>
      </c>
    </row>
    <row r="5">
      <c r="A5" s="8" t="s">
        <v>14</v>
      </c>
      <c r="B5" s="6" t="str">
        <f>IFERROR(__xludf.DUMMYFUNCTION("REGEXEXTRACT(A5, ""author *= *\{([^\}]*)\}"")"),"Pineau, Joelle")</f>
        <v>Pineau, Joelle</v>
      </c>
      <c r="C5" s="7" t="str">
        <f>IFERROR(__xludf.DUMMYFUNCTION("REGEXEXTRACT(A5, ""title *= *\{+([^\}]*)\}+"")"),"The Machine Learning Reproducibility Checklist v2.0")</f>
        <v>The Machine Learning Reproducibility Checklist v2.0</v>
      </c>
      <c r="D5" s="6" t="str">
        <f>IFERROR(__xludf.DUMMYFUNCTION("REGEXEXTRACT(A5, ""year *= *\{+([^\}]*)\}+"")"),"2020")</f>
        <v>2020</v>
      </c>
      <c r="E5" s="7" t="str">
        <f>IFERROR(__xludf.DUMMYFUNCTION("IFERROR(REGEXEXTRACT(A5, ""journal *= *\{+([^\}]*)\}+""),REGEXEXTRACT(A5, ""booktitle *= *\{+([^\}]*)\}+""))"),"Unpublished manuscript")</f>
        <v>Unpublished manuscript</v>
      </c>
      <c r="F5" s="7" t="s">
        <v>15</v>
      </c>
    </row>
    <row r="6">
      <c r="A6" s="8" t="s">
        <v>16</v>
      </c>
      <c r="B6" s="6" t="str">
        <f>IFERROR(__xludf.DUMMYFUNCTION("REGEXEXTRACT(A6, ""author *= *\{([^\}]*)\}"")"),"Pineau, Joelle and Vincent-Lamarre, Philippe and Sinha, Koustuv and Larivi{\`e")</f>
        <v>Pineau, Joelle and Vincent-Lamarre, Philippe and Sinha, Koustuv and Larivi{\`e</v>
      </c>
      <c r="C6" s="7" t="str">
        <f>IFERROR(__xludf.DUMMYFUNCTION("REGEXEXTRACT(A6, ""title *= *\{+([^\}]*)\}+"")"),"Improving Reproducibility in Machine Learning Research (A Report from the NeurIPS 2019 Reproducibility Program)")</f>
        <v>Improving Reproducibility in Machine Learning Research (A Report from the NeurIPS 2019 Reproducibility Program)</v>
      </c>
      <c r="D6" s="6" t="str">
        <f>IFERROR(__xludf.DUMMYFUNCTION("REGEXEXTRACT(A6, ""year *= *\{+([^\}]*)\}+"")"),"2020")</f>
        <v>2020</v>
      </c>
      <c r="E6" s="7" t="str">
        <f>IFERROR(__xludf.DUMMYFUNCTION("IFERROR(REGEXEXTRACT(A6, ""journal *= *\{+([^\}]*)\}+""),REGEXEXTRACT(A6, ""booktitle *= *\{+([^\}]*)\}+""))"),"arXiv preprint arXiv:2003.12206")</f>
        <v>arXiv preprint arXiv:2003.12206</v>
      </c>
      <c r="F6" s="7" t="s">
        <v>17</v>
      </c>
    </row>
    <row r="7">
      <c r="A7" s="8" t="s">
        <v>18</v>
      </c>
      <c r="B7" s="6" t="str">
        <f>IFERROR(__xludf.DUMMYFUNCTION("REGEXEXTRACT(A7, ""author *= *\{([^\}]*)\}"")"),"Raff, Edward")</f>
        <v>Raff, Edward</v>
      </c>
      <c r="C7" s="7" t="str">
        <f>IFERROR(__xludf.DUMMYFUNCTION("REGEXEXTRACT(A7, ""title *= *\{+([^\}]*)\}+"")"),"A Step Toward Quantifying Independently Reproducible Machine Learning Research")</f>
        <v>A Step Toward Quantifying Independently Reproducible Machine Learning Research</v>
      </c>
      <c r="D7" s="6" t="str">
        <f>IFERROR(__xludf.DUMMYFUNCTION("REGEXEXTRACT(A7, ""year *= *\{+([^\}]*)\}+"")"),"2019")</f>
        <v>2019</v>
      </c>
      <c r="E7" s="7" t="str">
        <f>IFERROR(__xludf.DUMMYFUNCTION("IFERROR(REGEXEXTRACT(A7, ""journal *= *\{+([^\}]*)\}+""),REGEXEXTRACT(A7, ""booktitle *= *\{+([^\}]*)\}+""))"),"Advances in Neural Information Processing Systems")</f>
        <v>Advances in Neural Information Processing Systems</v>
      </c>
      <c r="F7" s="7" t="s">
        <v>19</v>
      </c>
    </row>
    <row r="8">
      <c r="A8" s="8" t="s">
        <v>20</v>
      </c>
      <c r="B8" s="6" t="str">
        <f>IFERROR(__xludf.DUMMYFUNCTION("REGEXEXTRACT(A8, ""author *= *\{([^\}]*)\}"")"),"Klein, Richard A and Cook, Corey L and Ebersole, Charles R and Vitiello, Christine and Nosek, Brian A and Chartier, Christopher R and Christopherson, Cody D and Clay, Samuel and Collisson, Brian and Crawford, Jarret and others")</f>
        <v>Klein, Richard A and Cook, Corey L and Ebersole, Charles R and Vitiello, Christine and Nosek, Brian A and Chartier, Christopher R and Christopherson, Cody D and Clay, Samuel and Collisson, Brian and Crawford, Jarret and others</v>
      </c>
      <c r="C8" s="7" t="str">
        <f>IFERROR(__xludf.DUMMYFUNCTION("REGEXEXTRACT(A8, ""title *= *\{+([^\}]*)\}+"")"),"Many Labs 4: Failure to replicate mortality salience effect with and without original author involvement")</f>
        <v>Many Labs 4: Failure to replicate mortality salience effect with and without original author involvement</v>
      </c>
      <c r="D8" s="6" t="str">
        <f>IFERROR(__xludf.DUMMYFUNCTION("REGEXEXTRACT(A8, ""year *= *\{+([^\}]*)\}+"")"),"2019")</f>
        <v>2019</v>
      </c>
      <c r="E8" s="7" t="str">
        <f>IFERROR(__xludf.DUMMYFUNCTION("IFERROR(REGEXEXTRACT(A8, ""journal *= *\{+([^\}]*)\}+""),REGEXEXTRACT(A8, ""booktitle *= *\{+([^\}]*)\}+""))"),"PsyArXiv")</f>
        <v>PsyArXiv</v>
      </c>
      <c r="F8" s="6" t="str">
        <f>IFERROR(__xludf.DUMMYFUNCTION("REGEXEXTRACT(A8, ""abstract *= *\{+([^\}]*)\}+"")"),"#N/A")</f>
        <v>#N/A</v>
      </c>
    </row>
    <row r="9">
      <c r="A9" s="8" t="s">
        <v>21</v>
      </c>
      <c r="B9" s="6" t="str">
        <f>IFERROR(__xludf.DUMMYFUNCTION("REGEXEXTRACT(A9, ""author *= *\{([^\}]*)\}"")"),"{Open Science Collaboration")</f>
        <v>{Open Science Collaboration</v>
      </c>
      <c r="C9" s="7" t="str">
        <f>IFERROR(__xludf.DUMMYFUNCTION("REGEXEXTRACT(A9, ""title *= *\{+([^\}]*)\}+"")"),"Estimating the reproducibility of psychological science")</f>
        <v>Estimating the reproducibility of psychological science</v>
      </c>
      <c r="D9" s="6" t="str">
        <f>IFERROR(__xludf.DUMMYFUNCTION("REGEXEXTRACT(A9, ""year *= *\{+([^\}]*)\}+"")"),"2015")</f>
        <v>2015</v>
      </c>
      <c r="E9" s="7" t="str">
        <f>IFERROR(__xludf.DUMMYFUNCTION("IFERROR(REGEXEXTRACT(A9, ""journal *= *\{+([^\}]*)\}+""),REGEXEXTRACT(A9, ""booktitle *= *\{+([^\}]*)\}+""))"),"Science")</f>
        <v>Science</v>
      </c>
      <c r="F9" s="6" t="str">
        <f>IFERROR(__xludf.DUMMYFUNCTION("REGEXEXTRACT(A9, ""abstract *= *\{+([^\}]*)\}+"")"),"#N/A")</f>
        <v>#N/A</v>
      </c>
    </row>
    <row r="10">
      <c r="A10" s="8" t="s">
        <v>22</v>
      </c>
      <c r="B10" s="6" t="str">
        <f>IFERROR(__xludf.DUMMYFUNCTION("REGEXEXTRACT(A10, ""author *= *\{([^\}]*)\}"")"),"McNutt, Marcia")</f>
        <v>McNutt, Marcia</v>
      </c>
      <c r="C10" s="7" t="str">
        <f>IFERROR(__xludf.DUMMYFUNCTION("REGEXEXTRACT(A10, ""title *= *\{+([^\}]*)\}+"")"),"Reproducibility")</f>
        <v>Reproducibility</v>
      </c>
      <c r="D10" s="6" t="str">
        <f>IFERROR(__xludf.DUMMYFUNCTION("REGEXEXTRACT(A10, ""year *= *\{+([^\}]*)\}+"")"),"2014")</f>
        <v>2014</v>
      </c>
      <c r="E10" s="7" t="str">
        <f>IFERROR(__xludf.DUMMYFUNCTION("IFERROR(REGEXEXTRACT(A10, ""journal *= *\{+([^\}]*)\}+""),REGEXEXTRACT(A10, ""booktitle *= *\{+([^\}]*)\}+""))"),"Science")</f>
        <v>Science</v>
      </c>
      <c r="F10" s="6" t="str">
        <f>IFERROR(__xludf.DUMMYFUNCTION("REGEXEXTRACT(A10, ""abstract *= *\{+([^\}]*)\}+"")"),"#N/A")</f>
        <v>#N/A</v>
      </c>
    </row>
    <row r="11">
      <c r="A11" s="8" t="s">
        <v>23</v>
      </c>
      <c r="B11" s="6" t="str">
        <f>IFERROR(__xludf.DUMMYFUNCTION("REGEXEXTRACT(A11, ""author *= *\{([^\}]*)\}"")"),"Pedersen, Ted")</f>
        <v>Pedersen, Ted</v>
      </c>
      <c r="C11" s="7" t="str">
        <f>IFERROR(__xludf.DUMMYFUNCTION("REGEXEXTRACT(A11, ""title *= *\{+([^\}]*)\}+"")"),"Empiricism is not a matter of faith")</f>
        <v>Empiricism is not a matter of faith</v>
      </c>
      <c r="D11" s="6" t="str">
        <f>IFERROR(__xludf.DUMMYFUNCTION("REGEXEXTRACT(A11, ""year *= *\{+([^\}]*)\}+"")"),"2008")</f>
        <v>2008</v>
      </c>
      <c r="E11" s="7" t="str">
        <f>IFERROR(__xludf.DUMMYFUNCTION("IFERROR(REGEXEXTRACT(A11, ""journal *= *\{+([^\}]*)\}+""),REGEXEXTRACT(A11, ""booktitle *= *\{+([^\}]*)\}+""))"),"Computational Linguistics")</f>
        <v>Computational Linguistics</v>
      </c>
      <c r="F11" s="6" t="str">
        <f>IFERROR(__xludf.DUMMYFUNCTION("REGEXEXTRACT(A11, ""abstract *= *\{+([^\}]*)\}+"")"),"#N/A")</f>
        <v>#N/A</v>
      </c>
    </row>
    <row r="12">
      <c r="A12" s="8" t="s">
        <v>24</v>
      </c>
      <c r="B12" s="6" t="str">
        <f>IFERROR(__xludf.DUMMYFUNCTION("REGEXEXTRACT(A12, ""author *= *\{([^\}]*)\}"")"),"Baker, Monya")</f>
        <v>Baker, Monya</v>
      </c>
      <c r="C12" s="7" t="str">
        <f>IFERROR(__xludf.DUMMYFUNCTION("REGEXEXTRACT(A12, ""title *= *\{+([^\}]*)\}+"")"),"Reproducibility crisis")</f>
        <v>Reproducibility crisis</v>
      </c>
      <c r="D12" s="6" t="str">
        <f>IFERROR(__xludf.DUMMYFUNCTION("REGEXEXTRACT(A12, ""year *= *\{+([^\}]*)\}+"")"),"2016")</f>
        <v>2016</v>
      </c>
      <c r="E12" s="7" t="str">
        <f>IFERROR(__xludf.DUMMYFUNCTION("IFERROR(REGEXEXTRACT(A12, ""journal *= *\{+([^\}]*)\}+""),REGEXEXTRACT(A12, ""booktitle *= *\{+([^\}]*)\}+""))"),"Nature")</f>
        <v>Nature</v>
      </c>
      <c r="F12" s="6" t="str">
        <f>IFERROR(__xludf.DUMMYFUNCTION("REGEXEXTRACT(A12, ""abstract *= *\{+([^\}]*)\}+"")"),"#N/A")</f>
        <v>#N/A</v>
      </c>
    </row>
    <row r="13">
      <c r="A13" s="8" t="s">
        <v>25</v>
      </c>
      <c r="B13" s="6" t="str">
        <f>IFERROR(__xludf.DUMMYFUNCTION("REGEXEXTRACT(A13, ""author *= *\{([^\}]*)\}"")"),"Branco,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13" s="7" t="str">
        <f>IFERROR(__xludf.DUMMYFUNCTION("REGEXEXTRACT(A13, ""title *= *\{+([^\}]*)\}+"")"),"A Shared Task of a New, Collaborative Type to Foster Reproducibility: A First Exercise in the Area of Language Science and Technology with {REPROLANG")</f>
        <v>A Shared Task of a New, Collaborative Type to Foster Reproducibility: A First Exercise in the Area of Language Science and Technology with {REPROLANG</v>
      </c>
      <c r="D13" s="6" t="str">
        <f>IFERROR(__xludf.DUMMYFUNCTION("REGEXEXTRACT(A13, ""year *= *\{+([^\}]*)\}+"")"),"2020")</f>
        <v>2020</v>
      </c>
      <c r="E13" s="7" t="str">
        <f>IFERROR(__xludf.DUMMYFUNCTION("IFERROR(REGEXEXTRACT(A13, ""journal *= *\{+([^\}]*)\}+""),REGEXEXTRACT(A13, ""booktitle *= *\{+([^\}]*)\}+""))"),"Proceedings of The 12th Language Resources and Evaluation Conference")</f>
        <v>Proceedings of The 12th Language Resources and Evaluation Conference</v>
      </c>
      <c r="F13" s="6" t="str">
        <f>IFERROR(__xludf.DUMMYFUNCTION("REGEXEXTRACT(A13, ""abstract *= *\{+([^\}]*)\}+"")"),"#N/A")</f>
        <v>#N/A</v>
      </c>
    </row>
    <row r="14">
      <c r="A14" s="8" t="s">
        <v>26</v>
      </c>
      <c r="B14" s="6" t="str">
        <f>IFERROR(__xludf.DUMMYFUNCTION("REGEXEXTRACT(A14, ""author *= *\{([^\}]*)\}"")"),"Cohen, K Bretonnel and Xia, Jingbo and Roeder, Christophe and Hunter, Lawrence E")</f>
        <v>Cohen, K Bretonnel and Xia, Jingbo and Roeder, Christophe and Hunter, Lawrence E</v>
      </c>
      <c r="C14" s="7" t="str">
        <f>IFERROR(__xludf.DUMMYFUNCTION("REGEXEXTRACT(A14, ""title *= *\{+([^\}]*)\}+"")"),"Reproducibility in natural language processing: a case study of two R libraries for mining PubMed/MEDLINE")</f>
        <v>Reproducibility in natural language processing: a case study of two R libraries for mining PubMed/MEDLINE</v>
      </c>
      <c r="D14" s="6" t="str">
        <f>IFERROR(__xludf.DUMMYFUNCTION("REGEXEXTRACT(A14, ""year *= *\{+([^\}]*)\}+"")"),"2016")</f>
        <v>2016</v>
      </c>
      <c r="E14" s="7" t="str">
        <f>IFERROR(__xludf.DUMMYFUNCTION("IFERROR(REGEXEXTRACT(A14, ""journal *= *\{+([^\}]*)\}+""),REGEXEXTRACT(A14,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F14" s="7" t="s">
        <v>27</v>
      </c>
      <c r="H14" s="10" t="s">
        <v>28</v>
      </c>
    </row>
    <row r="15">
      <c r="A15" s="8" t="s">
        <v>29</v>
      </c>
      <c r="B15" s="6" t="str">
        <f>IFERROR(__xludf.DUMMYFUNCTION("REGEXEXTRACT(A15, ""author *= *\{([^\}]*)\}"")"),"Branco, Ant\'onio")</f>
        <v>Branco, Ant\'onio</v>
      </c>
      <c r="C15" s="7" t="str">
        <f>IFERROR(__xludf.DUMMYFUNCTION("REGEXEXTRACT(A15, ""title *= *\{+([^\}]*)\}+"")"),"Reliability and meta-reliability of language resources: Ready to initiate the integrity debate")</f>
        <v>Reliability and meta-reliability of language resources: Ready to initiate the integrity debate</v>
      </c>
      <c r="D15" s="6" t="str">
        <f>IFERROR(__xludf.DUMMYFUNCTION("REGEXEXTRACT(A15, ""year *= *\{+([^\}]*)\}+"")"),"2012")</f>
        <v>2012</v>
      </c>
      <c r="E15" s="7" t="s">
        <v>30</v>
      </c>
      <c r="F15" s="6" t="str">
        <f>IFERROR(__xludf.DUMMYFUNCTION("REGEXEXTRACT(A15, ""abstract *= *\{+([^\}]*)\}+"")"),"#N/A")</f>
        <v>#N/A</v>
      </c>
      <c r="H15" s="10" t="s">
        <v>31</v>
      </c>
    </row>
    <row r="16">
      <c r="A16" s="8" t="s">
        <v>32</v>
      </c>
      <c r="B16" s="6" t="str">
        <f>IFERROR(__xludf.DUMMYFUNCTION("REGEXEXTRACT(A16, ""author *= *\{([^\}]*)\}"")"),"Plesser, Hans E")</f>
        <v>Plesser, Hans E</v>
      </c>
      <c r="C16" s="7" t="str">
        <f>IFERROR(__xludf.DUMMYFUNCTION("REGEXEXTRACT(A16, ""title *= *\{+([^\}]*)\}+"")"),"Reproducibility vs. replicability: a brief history of a confused terminology")</f>
        <v>Reproducibility vs. replicability: a brief history of a confused terminology</v>
      </c>
      <c r="D16" s="6" t="str">
        <f>IFERROR(__xludf.DUMMYFUNCTION("REGEXEXTRACT(A16, ""year *= *\{+([^\}]*)\}+"")"),"2018")</f>
        <v>2018</v>
      </c>
      <c r="E16" s="7" t="str">
        <f>IFERROR(__xludf.DUMMYFUNCTION("IFERROR(REGEXEXTRACT(A16, ""journal *= *\{+([^\}]*)\}+""),REGEXEXTRACT(A16, ""booktitle *= *\{+([^\}]*)\}+""))"),"Frontiers in neuroinformatics")</f>
        <v>Frontiers in neuroinformatics</v>
      </c>
      <c r="F16" s="6" t="str">
        <f>IFERROR(__xludf.DUMMYFUNCTION("REGEXEXTRACT(A16, ""abstract *= *\{+([^\}]*)\}+"")"),"#N/A")</f>
        <v>#N/A</v>
      </c>
    </row>
    <row r="17">
      <c r="A17" s="11" t="s">
        <v>33</v>
      </c>
      <c r="B17" s="6" t="str">
        <f>IFERROR(__xludf.DUMMYFUNCTION("REGEXEXTRACT(A17, ""author *= *\{([^\}]*)\}"")"),"Cohen, K Bretonnel and Xia, Jingbo and Zweigenbaum, Pierre and Callahan, Tiffany J and Hargraves, Orin and Goss, Foster and Ide, Nancy and N\'ev\'eol, Aur\'elie and Grouin, Cyril and Hunter, Lawrence E")</f>
        <v>Cohen, K Bretonnel and Xia, Jingbo and Zweigenbaum, Pierre and Callahan, Tiffany J and Hargraves, Orin and Goss, Foster and Ide, Nancy and N\'ev\'eol, Aur\'elie and Grouin, Cyril and Hunter, Lawrence E</v>
      </c>
      <c r="C17" s="7" t="str">
        <f>IFERROR(__xludf.DUMMYFUNCTION("REGEXEXTRACT(A17, ""title *= *\{+([^\}]*)\}+"")"),"Three dimensions of reproducibility in natural language processing")</f>
        <v>Three dimensions of reproducibility in natural language processing</v>
      </c>
      <c r="D17" s="6" t="str">
        <f>IFERROR(__xludf.DUMMYFUNCTION("REGEXEXTRACT(A17, ""year *= *\{+([^\}]*)\}+"")"),"2018")</f>
        <v>2018</v>
      </c>
      <c r="E17" s="7" t="str">
        <f>IFERROR(__xludf.DUMMYFUNCTION("IFERROR(REGEXEXTRACT(A17, ""journal *= *\{+([^\}]*)\}+""),REGEXEXTRACT(A17,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F17" s="6" t="str">
        <f>IFERROR(__xludf.DUMMYFUNCTION("REGEXEXTRACT(A17, ""abstract *= *\{+([^\}]*)\}+"")"),"#N/A")</f>
        <v>#N/A</v>
      </c>
      <c r="H17" s="10" t="s">
        <v>34</v>
      </c>
    </row>
    <row r="18">
      <c r="A18" s="8" t="s">
        <v>35</v>
      </c>
      <c r="B18" s="6" t="str">
        <f>IFERROR(__xludf.DUMMYFUNCTION("IFERROR(REGEXEXTRACT(A18, ""author *= *""""([^""""]+)""""""),REGEXEXTRACT(A18, ""author *= *\{+([^\d]+)\}+""))"),"Lan, Wuwei  and
      Xu, Wei")</f>
        <v>Lan, Wuwei  and
      Xu, Wei</v>
      </c>
      <c r="C18" s="7" t="str">
        <f>IFERROR(__xludf.DUMMYFUNCTION("REGEXEXTRACT(A18, ""title *= *""""([^""""]+)"""""")"),"Neural Network Models for Paraphrase Identification, Semantic Textual Similarity, Natural Language Inference, and Question Answering")</f>
        <v>Neural Network Models for Paraphrase Identification, Semantic Textual Similarity, Natural Language Inference, and Question Answering</v>
      </c>
      <c r="D18" s="6" t="str">
        <f>IFERROR(__xludf.DUMMYFUNCTION("REGEXEXTRACT(A18, ""year *= *""""([^""""]+)"""""")"),"2018")</f>
        <v>2018</v>
      </c>
      <c r="E18" s="6" t="str">
        <f>IFERROR(__xludf.DUMMYFUNCTION("IFERROR(REGEXEXTRACT(A18, ""journal *= *""""+([^""""]*)""""""),REGEXEXTRACT(A18, ""booktitle *= *""""+([^""""]*)""""""))"),"Proceedings of the 27th International Conference on Computational Linguistics")</f>
        <v>Proceedings of the 27th International Conference on Computational Linguistics</v>
      </c>
      <c r="F18" s="6" t="str">
        <f>IFERROR(__xludf.DUMMYFUNCTION("REGEXEXTRACT(A18, ""abstract *= *""""([^""""]+)"""""")"),"In this paper, we analyze several neural network designs (and their variations) for sentence pair modeling and compare their performance extensively across eight datasets, including paraphrase identification, semantic textual similarity, natural language "&amp;"inference, and question answering tasks. Although most of these models have claimed state-of-the-art performance, the original papers often reported on only one or two selected datasets. We provide a systematic study and show that (i) encoding contextual "&amp;"information by LSTM and inter-sentence interactions are critical, (ii) Tree-LSTM does not help as much as previously claimed but surprisingly improves performance on Twitter datasets, (iii) the Enhanced Sequential Inference Model is the best so far for la"&amp;"rger datasets, while the Pairwise Word Interaction Model achieves the best performance when less data is available. We release our implementations as an open-source toolkit.")</f>
        <v>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v>
      </c>
      <c r="G18" s="12" t="s">
        <v>36</v>
      </c>
    </row>
    <row r="19">
      <c r="A19" s="13"/>
      <c r="B19" s="6" t="str">
        <f>IFERROR(__xludf.DUMMYFUNCTION("REGEXEXTRACT(A19, ""author *= *\{([^\}]*)\}"")"),"#N/A")</f>
        <v>#N/A</v>
      </c>
      <c r="C19" s="7" t="str">
        <f>IFERROR(__xludf.DUMMYFUNCTION("REGEXEXTRACT(A19, ""title *= *\{+([^\}]*)\}+"")"),"#N/A")</f>
        <v>#N/A</v>
      </c>
      <c r="D19" s="6" t="str">
        <f>IFERROR(__xludf.DUMMYFUNCTION("REGEXEXTRACT(A19, ""year *= *\{+([^\}]*)\}+"")"),"#N/A")</f>
        <v>#N/A</v>
      </c>
      <c r="E19" s="7" t="str">
        <f>IFERROR(__xludf.DUMMYFUNCTION("IFERROR(REGEXEXTRACT(A19, ""journal *= *\{+([^\}]*)\}+""),REGEXEXTRACT(A19, ""booktitle *= *\{+([^\}]*)\}+""))"),"#N/A")</f>
        <v>#N/A</v>
      </c>
      <c r="F19" s="6" t="str">
        <f>IFERROR(__xludf.DUMMYFUNCTION("REGEXEXTRACT(A19, ""abstract *= *\{+([^\}]*)\}+"")"),"#N/A")</f>
        <v>#N/A</v>
      </c>
    </row>
    <row r="20">
      <c r="A20" s="13"/>
      <c r="B20" s="6" t="str">
        <f>IFERROR(__xludf.DUMMYFUNCTION("REGEXEXTRACT(A20, ""author *= *\{([^\}]*)\}"")"),"#N/A")</f>
        <v>#N/A</v>
      </c>
      <c r="C20" s="7" t="str">
        <f>IFERROR(__xludf.DUMMYFUNCTION("REGEXEXTRACT(A20, ""title *= *\{+([^\}]*)\}+"")"),"#N/A")</f>
        <v>#N/A</v>
      </c>
      <c r="D20" s="6" t="str">
        <f>IFERROR(__xludf.DUMMYFUNCTION("REGEXEXTRACT(A20, ""year *= *\{+([^\}]*)\}+"")"),"#N/A")</f>
        <v>#N/A</v>
      </c>
      <c r="E20" s="7" t="str">
        <f>IFERROR(__xludf.DUMMYFUNCTION("IFERROR(REGEXEXTRACT(A20, ""journal *= *\{+([^\}]*)\}+""),REGEXEXTRACT(A20, ""booktitle *= *\{+([^\}]*)\}+""))"),"#N/A")</f>
        <v>#N/A</v>
      </c>
      <c r="F20" s="6" t="str">
        <f>IFERROR(__xludf.DUMMYFUNCTION("REGEXEXTRACT(A20, ""abstract *= *\{+([^\}]*)\}+"")"),"#N/A")</f>
        <v>#N/A</v>
      </c>
    </row>
    <row r="21">
      <c r="A21" s="13"/>
      <c r="B21" s="6"/>
      <c r="C21" s="6"/>
      <c r="D21" s="6"/>
      <c r="E21" s="6"/>
      <c r="F21" s="6"/>
    </row>
    <row r="22">
      <c r="A22" s="13"/>
      <c r="B22" s="6"/>
      <c r="C22" s="6"/>
      <c r="D22" s="6"/>
      <c r="E22" s="6"/>
      <c r="F22" s="6"/>
    </row>
    <row r="23">
      <c r="A23" s="13"/>
      <c r="B23" s="6"/>
      <c r="C23" s="6"/>
      <c r="D23" s="6"/>
      <c r="E23" s="6"/>
      <c r="F23" s="6"/>
    </row>
    <row r="24">
      <c r="A24" s="13"/>
      <c r="B24" s="6"/>
      <c r="C24" s="6"/>
      <c r="D24" s="6"/>
      <c r="E24" s="6"/>
      <c r="F24" s="6"/>
    </row>
    <row r="25">
      <c r="A25" s="13"/>
      <c r="B25" s="6"/>
      <c r="C25" s="6"/>
      <c r="D25" s="6"/>
      <c r="E25" s="6"/>
      <c r="F25" s="6"/>
    </row>
    <row r="26">
      <c r="A26" s="13"/>
      <c r="B26" s="6"/>
      <c r="C26" s="6"/>
      <c r="D26" s="6"/>
      <c r="E26" s="6"/>
      <c r="F26" s="6"/>
    </row>
    <row r="27">
      <c r="A27" s="13"/>
      <c r="B27" s="6"/>
      <c r="C27" s="6"/>
      <c r="D27" s="6"/>
      <c r="E27" s="6"/>
      <c r="F27" s="6"/>
    </row>
    <row r="28">
      <c r="A28" s="13"/>
      <c r="B28" s="6"/>
      <c r="C28" s="6"/>
      <c r="D28" s="6"/>
      <c r="E28" s="6"/>
      <c r="F28" s="6"/>
    </row>
    <row r="29">
      <c r="A29" s="13"/>
      <c r="B29" s="6"/>
      <c r="C29" s="6"/>
      <c r="D29" s="6"/>
      <c r="E29" s="6"/>
      <c r="F29" s="6"/>
    </row>
    <row r="30">
      <c r="A30" s="13"/>
      <c r="B30" s="6"/>
      <c r="C30" s="6"/>
      <c r="D30" s="6"/>
      <c r="E30" s="6"/>
      <c r="F30" s="6"/>
    </row>
    <row r="31">
      <c r="A31" s="13"/>
      <c r="B31" s="6"/>
      <c r="C31" s="6"/>
      <c r="D31" s="6"/>
      <c r="E31" s="6"/>
      <c r="F31" s="6"/>
    </row>
    <row r="32">
      <c r="A32" s="13"/>
      <c r="B32" s="6"/>
      <c r="C32" s="6"/>
      <c r="D32" s="6"/>
      <c r="E32" s="6"/>
      <c r="F32" s="6"/>
    </row>
    <row r="33">
      <c r="A33" s="13"/>
      <c r="B33" s="6"/>
      <c r="C33" s="6"/>
      <c r="D33" s="6"/>
      <c r="E33" s="6"/>
      <c r="F33" s="6"/>
    </row>
    <row r="34">
      <c r="A34" s="13"/>
      <c r="B34" s="6"/>
      <c r="C34" s="6"/>
      <c r="D34" s="6"/>
      <c r="E34" s="6"/>
      <c r="F34" s="6"/>
    </row>
    <row r="35">
      <c r="A35" s="13"/>
      <c r="B35" s="6"/>
      <c r="C35" s="6"/>
      <c r="D35" s="6"/>
      <c r="E35" s="6"/>
      <c r="F35" s="6"/>
    </row>
    <row r="36">
      <c r="A36" s="13"/>
      <c r="B36" s="6"/>
      <c r="C36" s="6"/>
      <c r="D36" s="6"/>
      <c r="E36" s="6"/>
      <c r="F36" s="6"/>
    </row>
    <row r="37">
      <c r="A37" s="13"/>
      <c r="B37" s="6"/>
      <c r="C37" s="6"/>
      <c r="D37" s="6"/>
      <c r="E37" s="6"/>
      <c r="F37" s="6"/>
    </row>
    <row r="38">
      <c r="A38" s="13"/>
      <c r="B38" s="6"/>
      <c r="C38" s="6"/>
      <c r="D38" s="6"/>
      <c r="E38" s="6"/>
      <c r="F38" s="6"/>
    </row>
    <row r="39">
      <c r="A39" s="13"/>
      <c r="B39" s="6"/>
      <c r="C39" s="6"/>
      <c r="D39" s="6"/>
      <c r="E39" s="6"/>
      <c r="F39" s="6"/>
    </row>
    <row r="40">
      <c r="A40" s="13"/>
      <c r="B40" s="6"/>
      <c r="C40" s="6"/>
      <c r="D40" s="6"/>
      <c r="E40" s="6"/>
      <c r="F40" s="6"/>
    </row>
    <row r="41">
      <c r="A41" s="13"/>
      <c r="B41" s="6"/>
      <c r="C41" s="6"/>
      <c r="D41" s="6"/>
      <c r="E41" s="6"/>
      <c r="F41" s="6"/>
    </row>
    <row r="42">
      <c r="A42" s="13"/>
      <c r="B42" s="6"/>
      <c r="C42" s="6"/>
      <c r="D42" s="6"/>
      <c r="E42" s="6"/>
      <c r="F42" s="6"/>
    </row>
    <row r="43">
      <c r="A43" s="13"/>
      <c r="B43" s="6"/>
      <c r="C43" s="6"/>
      <c r="D43" s="6"/>
      <c r="E43" s="6"/>
      <c r="F43" s="6"/>
    </row>
    <row r="44">
      <c r="A44" s="13"/>
      <c r="B44" s="6"/>
      <c r="C44" s="6"/>
      <c r="D44" s="6"/>
      <c r="E44" s="6"/>
      <c r="F44" s="6"/>
    </row>
    <row r="45">
      <c r="A45" s="13"/>
      <c r="B45" s="6"/>
      <c r="C45" s="6"/>
      <c r="D45" s="6"/>
      <c r="E45" s="6"/>
      <c r="F45" s="6"/>
    </row>
    <row r="46">
      <c r="A46" s="13"/>
      <c r="B46" s="6"/>
      <c r="C46" s="6"/>
      <c r="D46" s="6"/>
      <c r="E46" s="6"/>
      <c r="F46" s="6"/>
    </row>
    <row r="47">
      <c r="A47" s="13"/>
      <c r="B47" s="6"/>
      <c r="C47" s="6"/>
      <c r="D47" s="6"/>
      <c r="E47" s="6"/>
      <c r="F47" s="6"/>
    </row>
    <row r="48">
      <c r="A48" s="13"/>
      <c r="B48" s="6"/>
      <c r="C48" s="6"/>
      <c r="D48" s="6"/>
      <c r="E48" s="6"/>
      <c r="F48" s="6"/>
    </row>
    <row r="49">
      <c r="A49" s="13"/>
      <c r="B49" s="6"/>
      <c r="C49" s="6"/>
      <c r="D49" s="6"/>
      <c r="E49" s="6"/>
      <c r="F49" s="6"/>
    </row>
    <row r="50">
      <c r="A50" s="13"/>
      <c r="B50" s="6"/>
      <c r="C50" s="6"/>
      <c r="D50" s="6"/>
      <c r="E50" s="6"/>
      <c r="F50" s="6"/>
    </row>
    <row r="51">
      <c r="A51" s="13"/>
      <c r="B51" s="6"/>
      <c r="C51" s="6"/>
      <c r="D51" s="6"/>
      <c r="E51" s="6"/>
      <c r="F51" s="6"/>
    </row>
    <row r="52">
      <c r="A52" s="13"/>
      <c r="B52" s="6"/>
      <c r="C52" s="6"/>
      <c r="D52" s="6"/>
      <c r="E52" s="6"/>
      <c r="F52" s="6"/>
    </row>
    <row r="53">
      <c r="A53" s="13"/>
      <c r="B53" s="6"/>
      <c r="C53" s="6"/>
      <c r="D53" s="6"/>
      <c r="E53" s="6"/>
      <c r="F53" s="6"/>
    </row>
    <row r="54">
      <c r="A54" s="13"/>
      <c r="B54" s="6"/>
      <c r="C54" s="6"/>
      <c r="D54" s="6"/>
      <c r="E54" s="6"/>
      <c r="F54" s="6"/>
    </row>
    <row r="55">
      <c r="A55" s="13"/>
      <c r="B55" s="6"/>
      <c r="C55" s="6"/>
      <c r="D55" s="6"/>
      <c r="E55" s="6"/>
      <c r="F55" s="6"/>
    </row>
    <row r="56">
      <c r="A56" s="13"/>
      <c r="B56" s="6"/>
      <c r="C56" s="6"/>
      <c r="D56" s="6"/>
      <c r="E56" s="6"/>
      <c r="F56" s="6"/>
    </row>
    <row r="57">
      <c r="A57" s="13"/>
      <c r="B57" s="6"/>
      <c r="C57" s="6"/>
      <c r="D57" s="6"/>
      <c r="E57" s="6"/>
      <c r="F57" s="6"/>
    </row>
    <row r="58">
      <c r="A58" s="13"/>
      <c r="B58" s="6"/>
      <c r="C58" s="6"/>
      <c r="D58" s="6"/>
      <c r="E58" s="6"/>
      <c r="F58" s="6"/>
    </row>
    <row r="59">
      <c r="A59" s="13"/>
      <c r="B59" s="6"/>
      <c r="C59" s="6"/>
      <c r="D59" s="6"/>
      <c r="E59" s="6"/>
      <c r="F59" s="6"/>
    </row>
    <row r="60">
      <c r="A60" s="13"/>
      <c r="B60" s="6"/>
      <c r="C60" s="6"/>
      <c r="D60" s="6"/>
      <c r="E60" s="6"/>
      <c r="F60" s="6"/>
    </row>
    <row r="61">
      <c r="A61" s="13"/>
      <c r="B61" s="6"/>
      <c r="C61" s="6"/>
      <c r="D61" s="6"/>
      <c r="E61" s="6"/>
      <c r="F61" s="6"/>
    </row>
    <row r="62">
      <c r="A62" s="13"/>
      <c r="B62" s="6"/>
      <c r="C62" s="6"/>
      <c r="D62" s="6"/>
      <c r="E62" s="6"/>
      <c r="F62" s="6"/>
    </row>
    <row r="63">
      <c r="A63" s="13"/>
      <c r="B63" s="6"/>
      <c r="C63" s="6"/>
      <c r="D63" s="6"/>
      <c r="E63" s="6"/>
      <c r="F63" s="6"/>
    </row>
    <row r="64">
      <c r="A64" s="13"/>
      <c r="B64" s="6"/>
      <c r="C64" s="6"/>
      <c r="D64" s="6"/>
      <c r="E64" s="6"/>
      <c r="F64" s="6"/>
    </row>
    <row r="65">
      <c r="A65" s="13"/>
      <c r="B65" s="6"/>
      <c r="C65" s="6"/>
      <c r="D65" s="6"/>
      <c r="E65" s="6"/>
      <c r="F65" s="6"/>
    </row>
    <row r="66">
      <c r="A66" s="13"/>
      <c r="B66" s="6"/>
      <c r="C66" s="6"/>
      <c r="D66" s="6"/>
      <c r="E66" s="6"/>
      <c r="F66" s="6"/>
    </row>
    <row r="67">
      <c r="A67" s="13"/>
      <c r="B67" s="6"/>
      <c r="C67" s="6"/>
      <c r="D67" s="6"/>
      <c r="E67" s="6"/>
      <c r="F67" s="6"/>
    </row>
    <row r="68">
      <c r="A68" s="13"/>
      <c r="B68" s="6"/>
      <c r="C68" s="6"/>
      <c r="D68" s="6"/>
      <c r="E68" s="6"/>
      <c r="F68" s="6"/>
    </row>
    <row r="69">
      <c r="A69" s="13"/>
      <c r="B69" s="6"/>
      <c r="C69" s="6"/>
      <c r="D69" s="6"/>
      <c r="E69" s="6"/>
      <c r="F69" s="6"/>
    </row>
    <row r="70">
      <c r="A70" s="13"/>
      <c r="B70" s="6"/>
      <c r="C70" s="6"/>
      <c r="D70" s="6"/>
      <c r="E70" s="6"/>
      <c r="F70" s="6"/>
    </row>
    <row r="71">
      <c r="A71" s="13"/>
      <c r="B71" s="6"/>
      <c r="C71" s="6"/>
      <c r="D71" s="6"/>
      <c r="E71" s="6"/>
      <c r="F71" s="6"/>
    </row>
    <row r="72">
      <c r="A72" s="13"/>
      <c r="B72" s="6"/>
      <c r="C72" s="6"/>
      <c r="D72" s="6"/>
      <c r="E72" s="6"/>
      <c r="F72" s="6"/>
    </row>
    <row r="73">
      <c r="A73" s="13"/>
      <c r="B73" s="6"/>
      <c r="C73" s="6"/>
      <c r="D73" s="6"/>
      <c r="E73" s="6"/>
      <c r="F73" s="6"/>
    </row>
    <row r="74">
      <c r="A74" s="13"/>
      <c r="B74" s="6"/>
      <c r="C74" s="6"/>
      <c r="D74" s="6"/>
      <c r="E74" s="6"/>
      <c r="F74" s="6"/>
    </row>
    <row r="75">
      <c r="A75" s="13"/>
      <c r="B75" s="6"/>
      <c r="C75" s="6"/>
      <c r="D75" s="6"/>
      <c r="E75" s="6"/>
      <c r="F75" s="6"/>
    </row>
    <row r="76">
      <c r="A76" s="13"/>
      <c r="B76" s="6"/>
      <c r="C76" s="6"/>
      <c r="D76" s="6"/>
      <c r="E76" s="6"/>
      <c r="F76" s="6"/>
    </row>
    <row r="77">
      <c r="A77" s="13"/>
      <c r="B77" s="6"/>
      <c r="C77" s="6"/>
      <c r="D77" s="6"/>
      <c r="E77" s="6"/>
      <c r="F77" s="6"/>
    </row>
    <row r="78">
      <c r="A78" s="13"/>
      <c r="B78" s="6"/>
      <c r="C78" s="6"/>
      <c r="D78" s="6"/>
      <c r="E78" s="6"/>
      <c r="F78" s="6"/>
    </row>
    <row r="79">
      <c r="A79" s="13"/>
      <c r="B79" s="6"/>
      <c r="C79" s="6"/>
      <c r="D79" s="6"/>
      <c r="E79" s="6"/>
      <c r="F79" s="6"/>
    </row>
    <row r="80">
      <c r="A80" s="13"/>
      <c r="B80" s="6"/>
      <c r="C80" s="6"/>
      <c r="D80" s="6"/>
      <c r="E80" s="6"/>
      <c r="F80" s="6"/>
    </row>
    <row r="81">
      <c r="A81" s="13"/>
      <c r="B81" s="6"/>
      <c r="C81" s="6"/>
      <c r="D81" s="6"/>
      <c r="E81" s="6"/>
      <c r="F81" s="6"/>
    </row>
    <row r="82">
      <c r="A82" s="13"/>
      <c r="B82" s="6"/>
      <c r="C82" s="6"/>
      <c r="D82" s="6"/>
      <c r="E82" s="6"/>
      <c r="F82" s="6"/>
    </row>
    <row r="83">
      <c r="A83" s="13"/>
      <c r="B83" s="6"/>
      <c r="C83" s="6"/>
      <c r="D83" s="6"/>
      <c r="E83" s="6"/>
      <c r="F83" s="6"/>
    </row>
    <row r="84">
      <c r="A84" s="13"/>
      <c r="B84" s="6"/>
      <c r="C84" s="6"/>
      <c r="D84" s="6"/>
      <c r="E84" s="6"/>
      <c r="F84" s="6"/>
    </row>
    <row r="85">
      <c r="A85" s="13"/>
      <c r="B85" s="6"/>
      <c r="C85" s="6"/>
      <c r="D85" s="6"/>
      <c r="E85" s="6"/>
      <c r="F85" s="6"/>
    </row>
    <row r="86">
      <c r="A86" s="13"/>
      <c r="B86" s="6"/>
      <c r="C86" s="6"/>
      <c r="D86" s="6"/>
      <c r="E86" s="6"/>
      <c r="F86" s="6"/>
    </row>
    <row r="87">
      <c r="A87" s="13"/>
      <c r="B87" s="6"/>
      <c r="C87" s="6"/>
      <c r="D87" s="6"/>
      <c r="E87" s="6"/>
      <c r="F87" s="6"/>
    </row>
    <row r="88">
      <c r="A88" s="13"/>
      <c r="B88" s="6"/>
      <c r="C88" s="6"/>
      <c r="D88" s="6"/>
      <c r="E88" s="6"/>
      <c r="F88" s="6"/>
    </row>
    <row r="89">
      <c r="A89" s="13"/>
      <c r="B89" s="6"/>
      <c r="C89" s="6"/>
      <c r="D89" s="6"/>
      <c r="E89" s="6"/>
      <c r="F89" s="6"/>
    </row>
    <row r="90">
      <c r="A90" s="13"/>
      <c r="B90" s="6"/>
      <c r="C90" s="6"/>
      <c r="D90" s="6"/>
      <c r="E90" s="6"/>
      <c r="F90" s="6"/>
    </row>
    <row r="91">
      <c r="A91" s="13"/>
      <c r="B91" s="6"/>
      <c r="C91" s="6"/>
      <c r="D91" s="6"/>
      <c r="E91" s="6"/>
      <c r="F91" s="6"/>
    </row>
    <row r="92">
      <c r="A92" s="13"/>
      <c r="B92" s="6"/>
      <c r="C92" s="6"/>
      <c r="D92" s="6"/>
      <c r="E92" s="6"/>
      <c r="F92" s="6"/>
    </row>
    <row r="93">
      <c r="A93" s="13"/>
      <c r="B93" s="6"/>
      <c r="C93" s="6"/>
      <c r="D93" s="6"/>
      <c r="E93" s="6"/>
      <c r="F93" s="6"/>
    </row>
    <row r="94">
      <c r="A94" s="13"/>
      <c r="B94" s="6"/>
      <c r="C94" s="6"/>
      <c r="D94" s="6"/>
      <c r="E94" s="6"/>
      <c r="F94" s="6"/>
    </row>
    <row r="95">
      <c r="A95" s="13"/>
      <c r="B95" s="6"/>
      <c r="C95" s="6"/>
      <c r="D95" s="6"/>
      <c r="E95" s="6"/>
      <c r="F95" s="6"/>
    </row>
    <row r="96">
      <c r="A96" s="13"/>
      <c r="B96" s="6"/>
      <c r="C96" s="6"/>
      <c r="D96" s="6"/>
      <c r="E96" s="6"/>
      <c r="F96" s="6"/>
    </row>
    <row r="97">
      <c r="A97" s="13"/>
      <c r="B97" s="6"/>
      <c r="C97" s="6"/>
      <c r="D97" s="6"/>
      <c r="E97" s="6"/>
      <c r="F97" s="6"/>
    </row>
    <row r="98">
      <c r="A98" s="13"/>
      <c r="B98" s="6"/>
      <c r="C98" s="6"/>
      <c r="D98" s="6"/>
      <c r="E98" s="6"/>
      <c r="F98" s="6"/>
    </row>
    <row r="99">
      <c r="A99" s="13"/>
      <c r="B99" s="6"/>
      <c r="C99" s="6"/>
      <c r="D99" s="6"/>
      <c r="E99" s="6"/>
      <c r="F99" s="6"/>
    </row>
    <row r="100">
      <c r="A100" s="13"/>
      <c r="B100" s="6"/>
      <c r="C100" s="6"/>
      <c r="D100" s="6"/>
      <c r="E100" s="6"/>
      <c r="F100" s="6"/>
    </row>
    <row r="101">
      <c r="A101" s="13"/>
      <c r="B101" s="6"/>
      <c r="C101" s="6"/>
      <c r="D101" s="6"/>
      <c r="E101" s="6"/>
      <c r="F101" s="6"/>
    </row>
    <row r="102">
      <c r="A102" s="13"/>
      <c r="B102" s="6"/>
      <c r="C102" s="6"/>
      <c r="D102" s="6"/>
      <c r="E102" s="6"/>
      <c r="F102" s="6"/>
    </row>
    <row r="103">
      <c r="A103" s="13"/>
      <c r="B103" s="6"/>
      <c r="C103" s="6"/>
      <c r="D103" s="6"/>
      <c r="E103" s="6"/>
      <c r="F103" s="6"/>
    </row>
    <row r="104">
      <c r="A104" s="13"/>
      <c r="B104" s="6"/>
      <c r="C104" s="6"/>
      <c r="D104" s="6"/>
      <c r="E104" s="6"/>
      <c r="F104" s="6"/>
    </row>
    <row r="105">
      <c r="A105" s="13"/>
      <c r="B105" s="6"/>
      <c r="C105" s="6"/>
      <c r="D105" s="6"/>
      <c r="E105" s="6"/>
      <c r="F105" s="6"/>
    </row>
    <row r="106">
      <c r="A106" s="13"/>
      <c r="B106" s="6"/>
      <c r="C106" s="6"/>
      <c r="D106" s="6"/>
      <c r="E106" s="6"/>
      <c r="F106" s="6"/>
    </row>
    <row r="107">
      <c r="A107" s="13"/>
      <c r="B107" s="6"/>
      <c r="C107" s="6"/>
      <c r="D107" s="6"/>
      <c r="E107" s="6"/>
      <c r="F107" s="6"/>
    </row>
    <row r="108">
      <c r="A108" s="13"/>
      <c r="B108" s="6"/>
      <c r="C108" s="6"/>
      <c r="D108" s="6"/>
      <c r="E108" s="6"/>
      <c r="F108" s="6"/>
    </row>
    <row r="109">
      <c r="A109" s="13"/>
      <c r="B109" s="6"/>
      <c r="C109" s="6"/>
      <c r="D109" s="6"/>
      <c r="E109" s="6"/>
      <c r="F109" s="6"/>
    </row>
    <row r="110">
      <c r="A110" s="13"/>
      <c r="B110" s="6"/>
      <c r="C110" s="6"/>
      <c r="D110" s="6"/>
      <c r="E110" s="6"/>
      <c r="F110" s="6"/>
    </row>
    <row r="111">
      <c r="A111" s="13"/>
      <c r="B111" s="6"/>
      <c r="C111" s="6"/>
      <c r="D111" s="6"/>
      <c r="E111" s="6"/>
      <c r="F111" s="6"/>
    </row>
    <row r="112">
      <c r="A112" s="13"/>
      <c r="B112" s="6"/>
      <c r="C112" s="6"/>
      <c r="D112" s="6"/>
      <c r="E112" s="6"/>
      <c r="F112" s="6"/>
    </row>
    <row r="113">
      <c r="A113" s="13"/>
      <c r="B113" s="6"/>
      <c r="C113" s="6"/>
      <c r="D113" s="6"/>
      <c r="E113" s="6"/>
      <c r="F113" s="6"/>
    </row>
    <row r="114">
      <c r="A114" s="13"/>
      <c r="B114" s="6"/>
      <c r="C114" s="6"/>
      <c r="D114" s="6"/>
      <c r="E114" s="6"/>
      <c r="F114" s="6"/>
    </row>
    <row r="115">
      <c r="A115" s="13"/>
      <c r="B115" s="6"/>
      <c r="C115" s="6"/>
      <c r="D115" s="6"/>
      <c r="E115" s="6"/>
      <c r="F115" s="6"/>
    </row>
    <row r="116">
      <c r="A116" s="13"/>
      <c r="B116" s="6"/>
      <c r="C116" s="6"/>
      <c r="D116" s="6"/>
      <c r="E116" s="6"/>
      <c r="F116" s="6"/>
    </row>
    <row r="117">
      <c r="A117" s="13"/>
      <c r="B117" s="6"/>
      <c r="C117" s="6"/>
      <c r="D117" s="6"/>
      <c r="E117" s="6"/>
      <c r="F117" s="6"/>
    </row>
    <row r="118">
      <c r="A118" s="13"/>
      <c r="B118" s="6"/>
      <c r="C118" s="6"/>
      <c r="D118" s="6"/>
      <c r="E118" s="6"/>
      <c r="F118" s="6"/>
    </row>
    <row r="119">
      <c r="A119" s="13"/>
      <c r="B119" s="6"/>
      <c r="C119" s="6"/>
      <c r="D119" s="6"/>
      <c r="E119" s="6"/>
      <c r="F119" s="6"/>
    </row>
    <row r="120">
      <c r="A120" s="13"/>
      <c r="B120" s="6"/>
      <c r="C120" s="6"/>
      <c r="D120" s="6"/>
      <c r="E120" s="6"/>
      <c r="F120" s="6"/>
    </row>
    <row r="121">
      <c r="A121" s="13"/>
      <c r="B121" s="6"/>
      <c r="C121" s="6"/>
      <c r="D121" s="6"/>
      <c r="E121" s="6"/>
      <c r="F121" s="6"/>
    </row>
    <row r="122">
      <c r="A122" s="13"/>
      <c r="B122" s="6"/>
      <c r="C122" s="6"/>
      <c r="D122" s="6"/>
      <c r="E122" s="6"/>
      <c r="F122" s="6"/>
    </row>
    <row r="123">
      <c r="A123" s="13"/>
      <c r="B123" s="6"/>
      <c r="C123" s="6"/>
      <c r="D123" s="6"/>
      <c r="E123" s="6"/>
      <c r="F123" s="6"/>
    </row>
    <row r="124">
      <c r="A124" s="13"/>
      <c r="B124" s="6"/>
      <c r="C124" s="6"/>
      <c r="D124" s="6"/>
      <c r="E124" s="6"/>
      <c r="F124" s="6"/>
    </row>
    <row r="125">
      <c r="A125" s="13"/>
      <c r="B125" s="6"/>
      <c r="C125" s="6"/>
      <c r="D125" s="6"/>
      <c r="E125" s="6"/>
      <c r="F125" s="6"/>
    </row>
    <row r="126">
      <c r="A126" s="13"/>
      <c r="B126" s="6"/>
      <c r="C126" s="6"/>
      <c r="D126" s="6"/>
      <c r="E126" s="6"/>
      <c r="F126" s="6"/>
    </row>
    <row r="127">
      <c r="A127" s="13"/>
      <c r="B127" s="6"/>
      <c r="C127" s="6"/>
      <c r="D127" s="6"/>
      <c r="E127" s="6"/>
      <c r="F127" s="6"/>
    </row>
    <row r="128">
      <c r="A128" s="13"/>
      <c r="B128" s="6"/>
      <c r="C128" s="6"/>
      <c r="D128" s="6"/>
      <c r="E128" s="6"/>
      <c r="F128" s="6"/>
    </row>
    <row r="129">
      <c r="A129" s="13"/>
      <c r="B129" s="6"/>
      <c r="C129" s="6"/>
      <c r="D129" s="6"/>
      <c r="E129" s="6"/>
      <c r="F129" s="6"/>
    </row>
    <row r="130">
      <c r="A130" s="13"/>
      <c r="B130" s="6"/>
      <c r="C130" s="6"/>
      <c r="D130" s="6"/>
      <c r="E130" s="6"/>
      <c r="F130" s="6"/>
    </row>
    <row r="131">
      <c r="A131" s="13"/>
      <c r="B131" s="6"/>
      <c r="C131" s="6"/>
      <c r="D131" s="6"/>
      <c r="E131" s="6"/>
      <c r="F131" s="6"/>
    </row>
    <row r="132">
      <c r="A132" s="13"/>
      <c r="B132" s="6"/>
      <c r="C132" s="6"/>
      <c r="D132" s="6"/>
      <c r="E132" s="6"/>
      <c r="F132" s="6"/>
    </row>
    <row r="133">
      <c r="A133" s="13"/>
      <c r="B133" s="6"/>
      <c r="C133" s="6"/>
      <c r="D133" s="6"/>
      <c r="E133" s="6"/>
      <c r="F133" s="6"/>
    </row>
    <row r="134">
      <c r="A134" s="13"/>
      <c r="B134" s="6"/>
      <c r="C134" s="6"/>
      <c r="D134" s="6"/>
      <c r="E134" s="6"/>
      <c r="F134" s="6"/>
    </row>
    <row r="135">
      <c r="A135" s="13"/>
      <c r="B135" s="6"/>
      <c r="C135" s="6"/>
      <c r="D135" s="6"/>
      <c r="E135" s="6"/>
      <c r="F135" s="6"/>
    </row>
    <row r="136">
      <c r="A136" s="13"/>
      <c r="B136" s="6"/>
      <c r="C136" s="6"/>
      <c r="D136" s="6"/>
      <c r="E136" s="6"/>
      <c r="F136" s="6"/>
    </row>
    <row r="137">
      <c r="A137" s="13"/>
      <c r="B137" s="6"/>
      <c r="C137" s="6"/>
      <c r="D137" s="6"/>
      <c r="E137" s="6"/>
      <c r="F137" s="6"/>
    </row>
    <row r="138">
      <c r="A138" s="13"/>
      <c r="B138" s="6"/>
      <c r="C138" s="6"/>
      <c r="D138" s="6"/>
      <c r="E138" s="6"/>
      <c r="F138" s="6"/>
    </row>
    <row r="139">
      <c r="A139" s="13"/>
      <c r="B139" s="6"/>
      <c r="C139" s="6"/>
      <c r="D139" s="6"/>
      <c r="E139" s="6"/>
      <c r="F139" s="6"/>
    </row>
    <row r="140">
      <c r="A140" s="13"/>
      <c r="B140" s="6"/>
      <c r="C140" s="6"/>
      <c r="D140" s="6"/>
      <c r="E140" s="6"/>
      <c r="F140" s="6"/>
    </row>
    <row r="141">
      <c r="A141" s="13"/>
      <c r="B141" s="6"/>
      <c r="C141" s="6"/>
      <c r="D141" s="6"/>
      <c r="E141" s="6"/>
      <c r="F141" s="6"/>
    </row>
    <row r="142">
      <c r="A142" s="13"/>
      <c r="B142" s="6"/>
      <c r="C142" s="6"/>
      <c r="D142" s="6"/>
      <c r="E142" s="6"/>
      <c r="F142" s="6"/>
    </row>
    <row r="143">
      <c r="A143" s="13"/>
      <c r="B143" s="6"/>
      <c r="C143" s="6"/>
      <c r="D143" s="6"/>
      <c r="E143" s="6"/>
      <c r="F143" s="6"/>
    </row>
    <row r="144">
      <c r="A144" s="13"/>
      <c r="B144" s="6"/>
      <c r="C144" s="6"/>
      <c r="D144" s="6"/>
      <c r="E144" s="6"/>
      <c r="F144" s="6"/>
    </row>
    <row r="145">
      <c r="A145" s="13"/>
      <c r="B145" s="6"/>
      <c r="C145" s="6"/>
      <c r="D145" s="6"/>
      <c r="E145" s="6"/>
      <c r="F145" s="6"/>
    </row>
    <row r="146">
      <c r="A146" s="13"/>
      <c r="B146" s="6"/>
      <c r="C146" s="6"/>
      <c r="D146" s="6"/>
      <c r="E146" s="6"/>
      <c r="F146" s="6"/>
    </row>
    <row r="147">
      <c r="A147" s="13"/>
      <c r="B147" s="6"/>
      <c r="C147" s="6"/>
      <c r="D147" s="6"/>
      <c r="E147" s="6"/>
      <c r="F147" s="6"/>
    </row>
    <row r="148">
      <c r="A148" s="13"/>
      <c r="B148" s="6"/>
      <c r="C148" s="6"/>
      <c r="D148" s="6"/>
      <c r="E148" s="6"/>
      <c r="F148" s="6"/>
    </row>
    <row r="149">
      <c r="A149" s="13"/>
      <c r="B149" s="6"/>
      <c r="C149" s="6"/>
      <c r="D149" s="6"/>
      <c r="E149" s="6"/>
      <c r="F149" s="6"/>
    </row>
    <row r="150">
      <c r="A150" s="13"/>
      <c r="B150" s="6"/>
      <c r="C150" s="6"/>
      <c r="D150" s="6"/>
      <c r="E150" s="6"/>
      <c r="F150" s="6"/>
    </row>
    <row r="151">
      <c r="A151" s="13"/>
      <c r="B151" s="6"/>
      <c r="C151" s="6"/>
      <c r="D151" s="6"/>
      <c r="E151" s="6"/>
      <c r="F151" s="6"/>
    </row>
    <row r="152">
      <c r="A152" s="13"/>
      <c r="B152" s="6"/>
      <c r="C152" s="6"/>
      <c r="D152" s="6"/>
      <c r="E152" s="6"/>
      <c r="F152" s="6"/>
    </row>
    <row r="153">
      <c r="A153" s="13"/>
      <c r="B153" s="6"/>
      <c r="C153" s="6"/>
      <c r="D153" s="6"/>
      <c r="E153" s="6"/>
      <c r="F153" s="6"/>
    </row>
    <row r="154">
      <c r="A154" s="13"/>
      <c r="B154" s="6"/>
      <c r="C154" s="6"/>
      <c r="D154" s="6"/>
      <c r="E154" s="6"/>
      <c r="F154" s="6"/>
    </row>
    <row r="155">
      <c r="A155" s="13"/>
      <c r="B155" s="6"/>
      <c r="C155" s="6"/>
      <c r="D155" s="6"/>
      <c r="E155" s="6"/>
      <c r="F155" s="6"/>
    </row>
    <row r="156">
      <c r="A156" s="13"/>
      <c r="B156" s="6"/>
      <c r="C156" s="6"/>
      <c r="D156" s="6"/>
      <c r="E156" s="6"/>
      <c r="F156" s="6"/>
    </row>
    <row r="157">
      <c r="A157" s="13"/>
      <c r="B157" s="6"/>
      <c r="C157" s="6"/>
      <c r="D157" s="6"/>
      <c r="E157" s="6"/>
      <c r="F157" s="6"/>
    </row>
    <row r="158">
      <c r="A158" s="13"/>
      <c r="B158" s="6"/>
      <c r="C158" s="6"/>
      <c r="D158" s="6"/>
      <c r="E158" s="6"/>
      <c r="F158" s="6"/>
    </row>
    <row r="159">
      <c r="A159" s="13"/>
      <c r="B159" s="6"/>
      <c r="C159" s="6"/>
      <c r="D159" s="6"/>
      <c r="E159" s="6"/>
      <c r="F159" s="6"/>
    </row>
    <row r="160">
      <c r="A160" s="13"/>
      <c r="B160" s="6"/>
      <c r="C160" s="6"/>
      <c r="D160" s="6"/>
      <c r="E160" s="6"/>
      <c r="F160" s="6"/>
    </row>
    <row r="161">
      <c r="A161" s="13"/>
      <c r="B161" s="6"/>
      <c r="C161" s="6"/>
      <c r="D161" s="6"/>
      <c r="E161" s="6"/>
      <c r="F161" s="6"/>
    </row>
    <row r="162">
      <c r="A162" s="13"/>
      <c r="B162" s="6"/>
      <c r="C162" s="6"/>
      <c r="D162" s="6"/>
      <c r="E162" s="6"/>
      <c r="F162" s="6"/>
    </row>
    <row r="163">
      <c r="A163" s="13"/>
      <c r="B163" s="6"/>
      <c r="C163" s="6"/>
      <c r="D163" s="6"/>
      <c r="E163" s="6"/>
      <c r="F163" s="6"/>
    </row>
    <row r="164">
      <c r="A164" s="13"/>
      <c r="B164" s="6"/>
      <c r="C164" s="6"/>
      <c r="D164" s="6"/>
      <c r="E164" s="6"/>
      <c r="F164" s="6"/>
    </row>
    <row r="165">
      <c r="A165" s="13"/>
      <c r="B165" s="6"/>
      <c r="C165" s="6"/>
      <c r="D165" s="6"/>
      <c r="E165" s="6"/>
      <c r="F165" s="6"/>
    </row>
    <row r="166">
      <c r="A166" s="13"/>
      <c r="B166" s="6"/>
      <c r="C166" s="6"/>
      <c r="D166" s="6"/>
      <c r="E166" s="6"/>
      <c r="F166" s="6"/>
    </row>
    <row r="167">
      <c r="A167" s="13"/>
      <c r="B167" s="6"/>
      <c r="C167" s="6"/>
      <c r="D167" s="6"/>
      <c r="E167" s="6"/>
      <c r="F167" s="6"/>
    </row>
    <row r="168">
      <c r="A168" s="13"/>
      <c r="B168" s="6"/>
      <c r="C168" s="6"/>
      <c r="D168" s="6"/>
      <c r="E168" s="6"/>
      <c r="F168" s="6"/>
    </row>
    <row r="169">
      <c r="A169" s="13"/>
      <c r="B169" s="6"/>
      <c r="C169" s="6"/>
      <c r="D169" s="6"/>
      <c r="E169" s="6"/>
      <c r="F169" s="6"/>
    </row>
    <row r="170">
      <c r="A170" s="13"/>
      <c r="B170" s="6"/>
      <c r="C170" s="6"/>
      <c r="D170" s="6"/>
      <c r="E170" s="6"/>
      <c r="F170" s="6"/>
    </row>
    <row r="171">
      <c r="A171" s="13"/>
      <c r="B171" s="6"/>
      <c r="C171" s="6"/>
      <c r="D171" s="6"/>
      <c r="E171" s="6"/>
      <c r="F171" s="6"/>
    </row>
    <row r="172">
      <c r="A172" s="13"/>
      <c r="B172" s="6"/>
      <c r="C172" s="6"/>
      <c r="D172" s="6"/>
      <c r="E172" s="6"/>
      <c r="F172" s="6"/>
    </row>
    <row r="173">
      <c r="A173" s="13"/>
      <c r="B173" s="6"/>
      <c r="C173" s="6"/>
      <c r="D173" s="6"/>
      <c r="E173" s="6"/>
      <c r="F173" s="6"/>
    </row>
    <row r="174">
      <c r="A174" s="13"/>
      <c r="B174" s="6"/>
      <c r="C174" s="6"/>
      <c r="D174" s="6"/>
      <c r="E174" s="6"/>
      <c r="F174" s="6"/>
    </row>
    <row r="175">
      <c r="A175" s="13"/>
      <c r="B175" s="6"/>
      <c r="C175" s="6"/>
      <c r="D175" s="6"/>
      <c r="E175" s="6"/>
      <c r="F175" s="6"/>
    </row>
    <row r="176">
      <c r="A176" s="13"/>
      <c r="B176" s="6"/>
      <c r="C176" s="6"/>
      <c r="D176" s="6"/>
      <c r="E176" s="6"/>
      <c r="F176" s="6"/>
    </row>
    <row r="177">
      <c r="A177" s="13"/>
      <c r="B177" s="6"/>
      <c r="C177" s="6"/>
      <c r="D177" s="6"/>
      <c r="E177" s="6"/>
      <c r="F177" s="6"/>
    </row>
    <row r="178">
      <c r="A178" s="13"/>
      <c r="B178" s="6"/>
      <c r="C178" s="6"/>
      <c r="D178" s="6"/>
      <c r="E178" s="6"/>
      <c r="F178" s="6"/>
    </row>
    <row r="179">
      <c r="A179" s="13"/>
      <c r="B179" s="6"/>
      <c r="C179" s="6"/>
      <c r="D179" s="6"/>
      <c r="E179" s="6"/>
      <c r="F179" s="6"/>
    </row>
    <row r="180">
      <c r="A180" s="13"/>
      <c r="B180" s="6"/>
      <c r="C180" s="6"/>
      <c r="D180" s="6"/>
      <c r="E180" s="6"/>
      <c r="F180" s="6"/>
    </row>
    <row r="181">
      <c r="A181" s="13"/>
      <c r="B181" s="6"/>
      <c r="C181" s="6"/>
      <c r="D181" s="6"/>
      <c r="E181" s="6"/>
      <c r="F181" s="6"/>
    </row>
    <row r="182">
      <c r="A182" s="13"/>
      <c r="B182" s="6"/>
      <c r="C182" s="6"/>
      <c r="D182" s="6"/>
      <c r="E182" s="6"/>
      <c r="F182" s="6"/>
    </row>
    <row r="183">
      <c r="A183" s="13"/>
      <c r="B183" s="6"/>
      <c r="C183" s="6"/>
      <c r="D183" s="6"/>
      <c r="E183" s="6"/>
      <c r="F183" s="6"/>
    </row>
    <row r="184">
      <c r="A184" s="13"/>
      <c r="B184" s="6"/>
      <c r="C184" s="6"/>
      <c r="D184" s="6"/>
      <c r="E184" s="6"/>
      <c r="F184" s="6"/>
    </row>
    <row r="185">
      <c r="A185" s="13"/>
      <c r="B185" s="6"/>
      <c r="C185" s="6"/>
      <c r="D185" s="6"/>
      <c r="E185" s="6"/>
      <c r="F185" s="6"/>
    </row>
    <row r="186">
      <c r="A186" s="13"/>
      <c r="B186" s="6"/>
      <c r="C186" s="6"/>
      <c r="D186" s="6"/>
      <c r="E186" s="6"/>
      <c r="F186" s="6"/>
    </row>
    <row r="187">
      <c r="A187" s="13"/>
      <c r="B187" s="6"/>
      <c r="C187" s="6"/>
      <c r="D187" s="6"/>
      <c r="E187" s="6"/>
      <c r="F187" s="6"/>
    </row>
    <row r="188">
      <c r="A188" s="13"/>
      <c r="B188" s="6"/>
      <c r="C188" s="6"/>
      <c r="D188" s="6"/>
      <c r="E188" s="6"/>
      <c r="F188" s="6"/>
    </row>
    <row r="189">
      <c r="A189" s="13"/>
      <c r="B189" s="6"/>
      <c r="C189" s="6"/>
      <c r="D189" s="6"/>
      <c r="E189" s="6"/>
      <c r="F189" s="6"/>
    </row>
    <row r="190">
      <c r="A190" s="13"/>
      <c r="B190" s="6"/>
      <c r="C190" s="6"/>
      <c r="D190" s="6"/>
      <c r="E190" s="6"/>
      <c r="F190" s="6"/>
    </row>
    <row r="191">
      <c r="A191" s="13"/>
      <c r="B191" s="6"/>
      <c r="C191" s="6"/>
      <c r="D191" s="6"/>
      <c r="E191" s="6"/>
      <c r="F191" s="6"/>
    </row>
    <row r="192">
      <c r="A192" s="13"/>
      <c r="B192" s="6"/>
      <c r="C192" s="6"/>
      <c r="D192" s="6"/>
      <c r="E192" s="6"/>
      <c r="F192" s="6"/>
    </row>
    <row r="193">
      <c r="A193" s="13"/>
      <c r="B193" s="6"/>
      <c r="C193" s="6"/>
      <c r="D193" s="6"/>
      <c r="E193" s="6"/>
      <c r="F193" s="6"/>
    </row>
    <row r="194">
      <c r="A194" s="13"/>
      <c r="B194" s="6"/>
      <c r="C194" s="6"/>
      <c r="D194" s="6"/>
      <c r="E194" s="6"/>
      <c r="F194" s="6"/>
    </row>
    <row r="195">
      <c r="A195" s="13"/>
      <c r="B195" s="6"/>
      <c r="C195" s="6"/>
      <c r="D195" s="6"/>
      <c r="E195" s="6"/>
      <c r="F195" s="6"/>
    </row>
    <row r="196">
      <c r="A196" s="13"/>
      <c r="B196" s="6"/>
      <c r="C196" s="6"/>
      <c r="D196" s="6"/>
      <c r="E196" s="6"/>
      <c r="F196" s="6"/>
    </row>
    <row r="197">
      <c r="A197" s="13"/>
      <c r="B197" s="6"/>
      <c r="C197" s="6"/>
      <c r="D197" s="6"/>
      <c r="E197" s="6"/>
      <c r="F197" s="6"/>
    </row>
    <row r="198">
      <c r="A198" s="13"/>
      <c r="B198" s="6"/>
      <c r="C198" s="6"/>
      <c r="D198" s="6"/>
      <c r="E198" s="6"/>
      <c r="F198" s="6"/>
    </row>
    <row r="199">
      <c r="A199" s="13"/>
      <c r="B199" s="6"/>
      <c r="C199" s="6"/>
      <c r="D199" s="6"/>
      <c r="E199" s="6"/>
      <c r="F199" s="6"/>
    </row>
    <row r="200">
      <c r="A200" s="13"/>
      <c r="B200" s="6"/>
      <c r="C200" s="6"/>
      <c r="D200" s="6"/>
      <c r="E200" s="6"/>
      <c r="F200" s="6"/>
    </row>
    <row r="201">
      <c r="A201" s="13"/>
      <c r="B201" s="6"/>
      <c r="C201" s="6"/>
      <c r="D201" s="6"/>
      <c r="E201" s="6"/>
      <c r="F201" s="6"/>
    </row>
    <row r="202">
      <c r="A202" s="13"/>
      <c r="B202" s="6"/>
      <c r="C202" s="6"/>
      <c r="D202" s="6"/>
      <c r="E202" s="6"/>
      <c r="F202" s="6"/>
    </row>
    <row r="203">
      <c r="A203" s="13"/>
      <c r="B203" s="6"/>
      <c r="C203" s="6"/>
      <c r="D203" s="6"/>
      <c r="E203" s="6"/>
      <c r="F203" s="6"/>
    </row>
    <row r="204">
      <c r="A204" s="13"/>
      <c r="B204" s="6"/>
      <c r="C204" s="6"/>
      <c r="D204" s="6"/>
      <c r="E204" s="6"/>
      <c r="F204" s="6"/>
    </row>
    <row r="205">
      <c r="A205" s="13"/>
      <c r="B205" s="6"/>
      <c r="C205" s="6"/>
      <c r="D205" s="6"/>
      <c r="E205" s="6"/>
      <c r="F205" s="6"/>
    </row>
    <row r="206">
      <c r="A206" s="13"/>
      <c r="B206" s="6"/>
      <c r="C206" s="6"/>
      <c r="D206" s="6"/>
      <c r="E206" s="6"/>
      <c r="F206" s="6"/>
    </row>
    <row r="207">
      <c r="A207" s="13"/>
      <c r="B207" s="6"/>
      <c r="C207" s="6"/>
      <c r="D207" s="6"/>
      <c r="E207" s="6"/>
      <c r="F207" s="6"/>
    </row>
    <row r="208">
      <c r="A208" s="13"/>
      <c r="B208" s="6"/>
      <c r="C208" s="6"/>
      <c r="D208" s="6"/>
      <c r="E208" s="6"/>
      <c r="F208" s="6"/>
    </row>
    <row r="209">
      <c r="A209" s="13"/>
      <c r="B209" s="6"/>
      <c r="C209" s="6"/>
      <c r="D209" s="6"/>
      <c r="E209" s="6"/>
      <c r="F209" s="6"/>
    </row>
    <row r="210">
      <c r="A210" s="13"/>
      <c r="B210" s="6"/>
      <c r="C210" s="6"/>
      <c r="D210" s="6"/>
      <c r="E210" s="6"/>
      <c r="F210" s="6"/>
    </row>
    <row r="211">
      <c r="A211" s="13"/>
      <c r="B211" s="6"/>
      <c r="C211" s="6"/>
      <c r="D211" s="6"/>
      <c r="E211" s="6"/>
      <c r="F211" s="6"/>
    </row>
    <row r="212">
      <c r="A212" s="13"/>
      <c r="B212" s="6"/>
      <c r="C212" s="6"/>
      <c r="D212" s="6"/>
      <c r="E212" s="6"/>
      <c r="F212" s="6"/>
    </row>
    <row r="213">
      <c r="A213" s="13"/>
      <c r="B213" s="6"/>
      <c r="C213" s="6"/>
      <c r="D213" s="6"/>
      <c r="E213" s="6"/>
      <c r="F213" s="6"/>
    </row>
    <row r="214">
      <c r="A214" s="13"/>
      <c r="B214" s="6"/>
      <c r="C214" s="6"/>
      <c r="D214" s="6"/>
      <c r="E214" s="6"/>
      <c r="F214" s="6"/>
    </row>
    <row r="215">
      <c r="A215" s="13"/>
      <c r="B215" s="6"/>
      <c r="C215" s="6"/>
      <c r="D215" s="6"/>
      <c r="E215" s="6"/>
      <c r="F215" s="6"/>
    </row>
    <row r="216">
      <c r="A216" s="13"/>
      <c r="B216" s="6"/>
      <c r="C216" s="6"/>
      <c r="D216" s="6"/>
      <c r="E216" s="6"/>
      <c r="F216" s="6"/>
    </row>
    <row r="217">
      <c r="A217" s="13"/>
      <c r="B217" s="6"/>
      <c r="C217" s="6"/>
      <c r="D217" s="6"/>
      <c r="E217" s="6"/>
      <c r="F217" s="6"/>
    </row>
    <row r="218">
      <c r="A218" s="13"/>
      <c r="B218" s="6"/>
      <c r="C218" s="6"/>
      <c r="D218" s="6"/>
      <c r="E218" s="6"/>
      <c r="F218" s="6"/>
    </row>
    <row r="219">
      <c r="A219" s="13"/>
      <c r="B219" s="6"/>
      <c r="C219" s="6"/>
      <c r="D219" s="6"/>
      <c r="E219" s="6"/>
      <c r="F219" s="6"/>
    </row>
    <row r="220">
      <c r="A220" s="13"/>
      <c r="B220" s="6"/>
      <c r="C220" s="6"/>
      <c r="D220" s="6"/>
      <c r="E220" s="6"/>
      <c r="F220" s="6"/>
    </row>
    <row r="221">
      <c r="A221" s="13"/>
      <c r="B221" s="6"/>
      <c r="C221" s="6"/>
      <c r="D221" s="6"/>
      <c r="E221" s="6"/>
      <c r="F221" s="6"/>
    </row>
    <row r="222">
      <c r="A222" s="13"/>
      <c r="B222" s="6"/>
      <c r="C222" s="6"/>
      <c r="D222" s="6"/>
      <c r="E222" s="6"/>
      <c r="F222" s="6"/>
    </row>
    <row r="223">
      <c r="A223" s="13"/>
      <c r="B223" s="6"/>
      <c r="C223" s="6"/>
      <c r="D223" s="6"/>
      <c r="E223" s="6"/>
      <c r="F223" s="6"/>
    </row>
    <row r="224">
      <c r="A224" s="13"/>
      <c r="B224" s="6"/>
      <c r="C224" s="6"/>
      <c r="D224" s="6"/>
      <c r="E224" s="6"/>
      <c r="F224" s="6"/>
    </row>
    <row r="225">
      <c r="A225" s="13"/>
      <c r="B225" s="6"/>
      <c r="C225" s="6"/>
      <c r="D225" s="6"/>
      <c r="E225" s="6"/>
      <c r="F225" s="6"/>
    </row>
    <row r="226">
      <c r="A226" s="13"/>
      <c r="B226" s="6"/>
      <c r="C226" s="6"/>
      <c r="D226" s="6"/>
      <c r="E226" s="6"/>
      <c r="F226" s="6"/>
    </row>
    <row r="227">
      <c r="A227" s="13"/>
      <c r="B227" s="6"/>
      <c r="C227" s="6"/>
      <c r="D227" s="6"/>
      <c r="E227" s="6"/>
      <c r="F227" s="6"/>
    </row>
    <row r="228">
      <c r="A228" s="13"/>
      <c r="B228" s="6"/>
      <c r="C228" s="6"/>
      <c r="D228" s="6"/>
      <c r="E228" s="6"/>
      <c r="F228" s="6"/>
    </row>
    <row r="229">
      <c r="A229" s="13"/>
      <c r="B229" s="6"/>
      <c r="C229" s="6"/>
      <c r="D229" s="6"/>
      <c r="E229" s="6"/>
      <c r="F229" s="6"/>
    </row>
    <row r="230">
      <c r="A230" s="13"/>
      <c r="B230" s="6"/>
      <c r="C230" s="6"/>
      <c r="D230" s="6"/>
      <c r="E230" s="6"/>
      <c r="F230" s="6"/>
    </row>
    <row r="231">
      <c r="A231" s="13"/>
      <c r="B231" s="6"/>
      <c r="C231" s="6"/>
      <c r="D231" s="6"/>
      <c r="E231" s="6"/>
      <c r="F231" s="6"/>
    </row>
    <row r="232">
      <c r="A232" s="13"/>
      <c r="B232" s="6"/>
      <c r="C232" s="6"/>
      <c r="D232" s="6"/>
      <c r="E232" s="6"/>
      <c r="F232" s="6"/>
    </row>
    <row r="233">
      <c r="A233" s="13"/>
      <c r="B233" s="6"/>
      <c r="C233" s="6"/>
      <c r="D233" s="6"/>
      <c r="E233" s="6"/>
      <c r="F233" s="6"/>
    </row>
    <row r="234">
      <c r="A234" s="13"/>
      <c r="B234" s="6"/>
      <c r="C234" s="6"/>
      <c r="D234" s="6"/>
      <c r="E234" s="6"/>
      <c r="F234" s="6"/>
    </row>
    <row r="235">
      <c r="A235" s="13"/>
      <c r="B235" s="6"/>
      <c r="C235" s="6"/>
      <c r="D235" s="6"/>
      <c r="E235" s="6"/>
      <c r="F235" s="6"/>
    </row>
    <row r="236">
      <c r="A236" s="13"/>
      <c r="B236" s="6"/>
      <c r="C236" s="6"/>
      <c r="D236" s="6"/>
      <c r="E236" s="6"/>
      <c r="F236" s="6"/>
    </row>
    <row r="237">
      <c r="A237" s="13"/>
      <c r="B237" s="6"/>
      <c r="C237" s="6"/>
      <c r="D237" s="6"/>
      <c r="E237" s="6"/>
      <c r="F237" s="6"/>
    </row>
    <row r="238">
      <c r="A238" s="13"/>
      <c r="B238" s="6"/>
      <c r="C238" s="6"/>
      <c r="D238" s="6"/>
      <c r="E238" s="6"/>
      <c r="F238" s="6"/>
    </row>
    <row r="239">
      <c r="A239" s="13"/>
      <c r="B239" s="6"/>
      <c r="C239" s="6"/>
      <c r="D239" s="6"/>
      <c r="E239" s="6"/>
      <c r="F239" s="6"/>
    </row>
    <row r="240">
      <c r="A240" s="13"/>
      <c r="B240" s="6"/>
      <c r="C240" s="6"/>
      <c r="D240" s="6"/>
      <c r="E240" s="6"/>
      <c r="F240" s="6"/>
    </row>
    <row r="241">
      <c r="A241" s="13"/>
      <c r="B241" s="6"/>
      <c r="C241" s="6"/>
      <c r="D241" s="6"/>
      <c r="E241" s="6"/>
      <c r="F241" s="6"/>
    </row>
    <row r="242">
      <c r="A242" s="13"/>
      <c r="B242" s="6"/>
      <c r="C242" s="6"/>
      <c r="D242" s="6"/>
      <c r="E242" s="6"/>
      <c r="F242" s="6"/>
    </row>
    <row r="243">
      <c r="A243" s="13"/>
      <c r="B243" s="6"/>
      <c r="C243" s="6"/>
      <c r="D243" s="6"/>
      <c r="E243" s="6"/>
      <c r="F243" s="6"/>
    </row>
    <row r="244">
      <c r="A244" s="13"/>
      <c r="B244" s="6"/>
      <c r="C244" s="6"/>
      <c r="D244" s="6"/>
      <c r="E244" s="6"/>
      <c r="F244" s="6"/>
    </row>
    <row r="245">
      <c r="A245" s="13"/>
      <c r="B245" s="6"/>
      <c r="C245" s="6"/>
      <c r="D245" s="6"/>
      <c r="E245" s="6"/>
      <c r="F245" s="6"/>
    </row>
    <row r="246">
      <c r="A246" s="13"/>
      <c r="B246" s="6"/>
      <c r="C246" s="6"/>
      <c r="D246" s="6"/>
      <c r="E246" s="6"/>
      <c r="F246" s="6"/>
    </row>
    <row r="247">
      <c r="A247" s="13"/>
      <c r="B247" s="6"/>
      <c r="C247" s="6"/>
      <c r="D247" s="6"/>
      <c r="E247" s="6"/>
      <c r="F247" s="6"/>
    </row>
    <row r="248">
      <c r="A248" s="13"/>
      <c r="B248" s="6"/>
      <c r="C248" s="6"/>
      <c r="D248" s="6"/>
      <c r="E248" s="6"/>
      <c r="F248" s="6"/>
    </row>
    <row r="249">
      <c r="A249" s="13"/>
      <c r="B249" s="6"/>
      <c r="C249" s="6"/>
      <c r="D249" s="6"/>
      <c r="E249" s="6"/>
      <c r="F249" s="6"/>
    </row>
    <row r="250">
      <c r="A250" s="13"/>
      <c r="B250" s="6"/>
      <c r="C250" s="6"/>
      <c r="D250" s="6"/>
      <c r="E250" s="6"/>
      <c r="F250" s="6"/>
    </row>
    <row r="251">
      <c r="A251" s="13"/>
      <c r="B251" s="6"/>
      <c r="C251" s="6"/>
      <c r="D251" s="6"/>
      <c r="E251" s="6"/>
      <c r="F251" s="6"/>
    </row>
    <row r="252">
      <c r="A252" s="13"/>
      <c r="B252" s="6"/>
      <c r="C252" s="6"/>
      <c r="D252" s="6"/>
      <c r="E252" s="6"/>
      <c r="F252" s="6"/>
    </row>
    <row r="253">
      <c r="A253" s="13"/>
      <c r="B253" s="6"/>
      <c r="C253" s="6"/>
      <c r="D253" s="6"/>
      <c r="E253" s="6"/>
      <c r="F253" s="6"/>
    </row>
    <row r="254">
      <c r="A254" s="13"/>
      <c r="B254" s="6"/>
      <c r="C254" s="6"/>
      <c r="D254" s="6"/>
      <c r="E254" s="6"/>
      <c r="F254" s="6"/>
    </row>
    <row r="255">
      <c r="A255" s="13"/>
      <c r="B255" s="6"/>
      <c r="C255" s="6"/>
      <c r="D255" s="6"/>
      <c r="E255" s="6"/>
      <c r="F255" s="6"/>
    </row>
    <row r="256">
      <c r="A256" s="13"/>
      <c r="B256" s="6"/>
      <c r="C256" s="6"/>
      <c r="D256" s="6"/>
      <c r="E256" s="6"/>
      <c r="F256" s="6"/>
    </row>
    <row r="257">
      <c r="A257" s="13"/>
      <c r="B257" s="6"/>
      <c r="C257" s="6"/>
      <c r="D257" s="6"/>
      <c r="E257" s="6"/>
      <c r="F257" s="6"/>
    </row>
    <row r="258">
      <c r="A258" s="13"/>
      <c r="B258" s="6"/>
      <c r="C258" s="6"/>
      <c r="D258" s="6"/>
      <c r="E258" s="6"/>
      <c r="F258" s="6"/>
    </row>
    <row r="259">
      <c r="A259" s="13"/>
      <c r="B259" s="6"/>
      <c r="C259" s="6"/>
      <c r="D259" s="6"/>
      <c r="E259" s="6"/>
      <c r="F259" s="6"/>
    </row>
    <row r="260">
      <c r="A260" s="13"/>
      <c r="B260" s="6"/>
      <c r="C260" s="6"/>
      <c r="D260" s="6"/>
      <c r="E260" s="6"/>
      <c r="F260" s="6"/>
    </row>
    <row r="261">
      <c r="A261" s="13"/>
      <c r="B261" s="6"/>
      <c r="C261" s="6"/>
      <c r="D261" s="6"/>
      <c r="E261" s="6"/>
      <c r="F261" s="6"/>
    </row>
    <row r="262">
      <c r="A262" s="13"/>
      <c r="B262" s="6"/>
      <c r="C262" s="6"/>
      <c r="D262" s="6"/>
      <c r="E262" s="6"/>
      <c r="F262" s="6"/>
    </row>
    <row r="263">
      <c r="A263" s="13"/>
      <c r="B263" s="6"/>
      <c r="C263" s="6"/>
      <c r="D263" s="6"/>
      <c r="E263" s="6"/>
      <c r="F263" s="6"/>
    </row>
    <row r="264">
      <c r="A264" s="13"/>
      <c r="B264" s="6"/>
      <c r="C264" s="6"/>
      <c r="D264" s="6"/>
      <c r="E264" s="6"/>
      <c r="F264" s="6"/>
    </row>
    <row r="265">
      <c r="A265" s="13"/>
      <c r="B265" s="6"/>
      <c r="C265" s="6"/>
      <c r="D265" s="6"/>
      <c r="E265" s="6"/>
      <c r="F265" s="6"/>
    </row>
    <row r="266">
      <c r="A266" s="13"/>
      <c r="B266" s="6"/>
      <c r="C266" s="6"/>
      <c r="D266" s="6"/>
      <c r="E266" s="6"/>
      <c r="F266" s="6"/>
    </row>
    <row r="267">
      <c r="A267" s="13"/>
      <c r="B267" s="6"/>
      <c r="C267" s="6"/>
      <c r="D267" s="6"/>
      <c r="E267" s="6"/>
      <c r="F267" s="6"/>
    </row>
    <row r="268">
      <c r="A268" s="13"/>
      <c r="B268" s="6"/>
      <c r="C268" s="6"/>
      <c r="D268" s="6"/>
      <c r="E268" s="6"/>
      <c r="F268" s="6"/>
    </row>
    <row r="269">
      <c r="A269" s="13"/>
      <c r="B269" s="6"/>
      <c r="C269" s="6"/>
      <c r="D269" s="6"/>
      <c r="E269" s="6"/>
      <c r="F269" s="6"/>
    </row>
    <row r="270">
      <c r="A270" s="13"/>
      <c r="B270" s="6"/>
      <c r="C270" s="6"/>
      <c r="D270" s="6"/>
      <c r="E270" s="6"/>
      <c r="F270" s="6"/>
    </row>
    <row r="271">
      <c r="A271" s="13"/>
      <c r="B271" s="6"/>
      <c r="C271" s="6"/>
      <c r="D271" s="6"/>
      <c r="E271" s="6"/>
      <c r="F271" s="6"/>
    </row>
    <row r="272">
      <c r="A272" s="13"/>
      <c r="B272" s="6"/>
      <c r="C272" s="6"/>
      <c r="D272" s="6"/>
      <c r="E272" s="6"/>
      <c r="F272" s="6"/>
    </row>
    <row r="273">
      <c r="A273" s="13"/>
      <c r="B273" s="6"/>
      <c r="C273" s="6"/>
      <c r="D273" s="6"/>
      <c r="E273" s="6"/>
      <c r="F273" s="6"/>
    </row>
    <row r="274">
      <c r="A274" s="13"/>
      <c r="B274" s="6"/>
      <c r="C274" s="6"/>
      <c r="D274" s="6"/>
      <c r="E274" s="6"/>
      <c r="F274" s="6"/>
    </row>
    <row r="275">
      <c r="A275" s="13"/>
      <c r="B275" s="6"/>
      <c r="C275" s="6"/>
      <c r="D275" s="6"/>
      <c r="E275" s="6"/>
      <c r="F275" s="6"/>
    </row>
    <row r="276">
      <c r="A276" s="13"/>
      <c r="B276" s="6"/>
      <c r="C276" s="6"/>
      <c r="D276" s="6"/>
      <c r="E276" s="6"/>
      <c r="F276" s="6"/>
    </row>
    <row r="277">
      <c r="A277" s="13"/>
      <c r="B277" s="6"/>
      <c r="C277" s="6"/>
      <c r="D277" s="6"/>
      <c r="E277" s="6"/>
      <c r="F277" s="6"/>
    </row>
    <row r="278">
      <c r="A278" s="13"/>
      <c r="B278" s="6"/>
      <c r="C278" s="6"/>
      <c r="D278" s="6"/>
      <c r="E278" s="6"/>
      <c r="F278" s="6"/>
    </row>
    <row r="279">
      <c r="A279" s="13"/>
      <c r="B279" s="6"/>
      <c r="C279" s="6"/>
      <c r="D279" s="6"/>
      <c r="E279" s="6"/>
      <c r="F279" s="6"/>
    </row>
    <row r="280">
      <c r="A280" s="13"/>
      <c r="B280" s="6"/>
      <c r="C280" s="6"/>
      <c r="D280" s="6"/>
      <c r="E280" s="6"/>
      <c r="F280" s="6"/>
    </row>
    <row r="281">
      <c r="A281" s="13"/>
      <c r="B281" s="6"/>
      <c r="C281" s="6"/>
      <c r="D281" s="6"/>
      <c r="E281" s="6"/>
      <c r="F281" s="6"/>
    </row>
    <row r="282">
      <c r="A282" s="13"/>
      <c r="B282" s="6"/>
      <c r="C282" s="6"/>
      <c r="D282" s="6"/>
      <c r="E282" s="6"/>
      <c r="F282" s="6"/>
    </row>
    <row r="283">
      <c r="A283" s="13"/>
      <c r="B283" s="6"/>
      <c r="C283" s="6"/>
      <c r="D283" s="6"/>
      <c r="E283" s="6"/>
      <c r="F283" s="6"/>
    </row>
    <row r="284">
      <c r="A284" s="13"/>
      <c r="B284" s="6"/>
      <c r="C284" s="6"/>
      <c r="D284" s="6"/>
      <c r="E284" s="6"/>
      <c r="F284" s="6"/>
    </row>
    <row r="285">
      <c r="A285" s="13"/>
      <c r="B285" s="6"/>
      <c r="C285" s="6"/>
      <c r="D285" s="6"/>
      <c r="E285" s="6"/>
      <c r="F285" s="6"/>
    </row>
    <row r="286">
      <c r="A286" s="13"/>
      <c r="B286" s="6"/>
      <c r="C286" s="6"/>
      <c r="D286" s="6"/>
      <c r="E286" s="6"/>
      <c r="F286" s="6"/>
    </row>
    <row r="287">
      <c r="A287" s="13"/>
      <c r="B287" s="6"/>
      <c r="C287" s="6"/>
      <c r="D287" s="6"/>
      <c r="E287" s="6"/>
      <c r="F287" s="6"/>
    </row>
    <row r="288">
      <c r="A288" s="13"/>
      <c r="B288" s="6"/>
      <c r="C288" s="6"/>
      <c r="D288" s="6"/>
      <c r="E288" s="6"/>
      <c r="F288" s="6"/>
    </row>
    <row r="289">
      <c r="A289" s="13"/>
      <c r="B289" s="6"/>
      <c r="C289" s="6"/>
      <c r="D289" s="6"/>
      <c r="E289" s="6"/>
      <c r="F289" s="6"/>
    </row>
    <row r="290">
      <c r="A290" s="13"/>
      <c r="B290" s="6"/>
      <c r="C290" s="6"/>
      <c r="D290" s="6"/>
      <c r="E290" s="6"/>
      <c r="F290" s="6"/>
    </row>
    <row r="291">
      <c r="A291" s="13"/>
      <c r="B291" s="6"/>
      <c r="C291" s="6"/>
      <c r="D291" s="6"/>
      <c r="E291" s="6"/>
      <c r="F291" s="6"/>
    </row>
    <row r="292">
      <c r="A292" s="13"/>
      <c r="B292" s="6"/>
      <c r="C292" s="6"/>
      <c r="D292" s="6"/>
      <c r="E292" s="6"/>
      <c r="F292" s="6"/>
    </row>
    <row r="293">
      <c r="A293" s="13"/>
      <c r="B293" s="6"/>
      <c r="C293" s="6"/>
      <c r="D293" s="6"/>
      <c r="E293" s="6"/>
      <c r="F293" s="6"/>
    </row>
    <row r="294">
      <c r="A294" s="13"/>
      <c r="B294" s="6"/>
      <c r="C294" s="6"/>
      <c r="D294" s="6"/>
      <c r="E294" s="6"/>
      <c r="F294" s="6"/>
    </row>
    <row r="295">
      <c r="A295" s="13"/>
      <c r="B295" s="6"/>
      <c r="C295" s="6"/>
      <c r="D295" s="6"/>
      <c r="E295" s="6"/>
      <c r="F295" s="6"/>
    </row>
    <row r="296">
      <c r="A296" s="13"/>
      <c r="B296" s="6"/>
      <c r="C296" s="6"/>
      <c r="D296" s="6"/>
      <c r="E296" s="6"/>
      <c r="F296" s="6"/>
    </row>
    <row r="297">
      <c r="A297" s="13"/>
      <c r="B297" s="6"/>
      <c r="C297" s="6"/>
      <c r="D297" s="6"/>
      <c r="E297" s="6"/>
      <c r="F297" s="6"/>
    </row>
    <row r="298">
      <c r="A298" s="13"/>
      <c r="B298" s="6"/>
      <c r="C298" s="6"/>
      <c r="D298" s="6"/>
      <c r="E298" s="6"/>
      <c r="F298" s="6"/>
    </row>
    <row r="299">
      <c r="A299" s="13"/>
      <c r="B299" s="6"/>
      <c r="C299" s="6"/>
      <c r="D299" s="6"/>
      <c r="E299" s="6"/>
      <c r="F299" s="6"/>
    </row>
    <row r="300">
      <c r="A300" s="13"/>
      <c r="B300" s="6"/>
      <c r="C300" s="6"/>
      <c r="D300" s="6"/>
      <c r="E300" s="6"/>
      <c r="F300" s="6"/>
    </row>
    <row r="301">
      <c r="A301" s="13"/>
      <c r="B301" s="6"/>
      <c r="C301" s="6"/>
      <c r="D301" s="6"/>
      <c r="E301" s="6"/>
      <c r="F301" s="6"/>
    </row>
    <row r="302">
      <c r="A302" s="13"/>
      <c r="B302" s="6"/>
      <c r="C302" s="6"/>
      <c r="D302" s="6"/>
      <c r="E302" s="6"/>
      <c r="F302" s="6"/>
    </row>
    <row r="303">
      <c r="A303" s="13"/>
      <c r="B303" s="6"/>
      <c r="C303" s="6"/>
      <c r="D303" s="6"/>
      <c r="E303" s="6"/>
      <c r="F303" s="6"/>
    </row>
    <row r="304">
      <c r="A304" s="13"/>
      <c r="B304" s="6"/>
      <c r="C304" s="6"/>
      <c r="D304" s="6"/>
      <c r="E304" s="6"/>
      <c r="F304" s="6"/>
    </row>
    <row r="305">
      <c r="A305" s="13"/>
      <c r="B305" s="6"/>
      <c r="C305" s="6"/>
      <c r="D305" s="6"/>
      <c r="E305" s="6"/>
      <c r="F305" s="6"/>
    </row>
    <row r="306">
      <c r="A306" s="13"/>
      <c r="B306" s="6"/>
      <c r="C306" s="6"/>
      <c r="D306" s="6"/>
      <c r="E306" s="6"/>
      <c r="F306" s="6"/>
    </row>
    <row r="307">
      <c r="A307" s="13"/>
      <c r="B307" s="6"/>
      <c r="C307" s="6"/>
      <c r="D307" s="6"/>
      <c r="E307" s="6"/>
      <c r="F307" s="6"/>
    </row>
    <row r="308">
      <c r="A308" s="13"/>
      <c r="B308" s="6"/>
      <c r="C308" s="6"/>
      <c r="D308" s="6"/>
      <c r="E308" s="6"/>
      <c r="F308" s="6"/>
    </row>
    <row r="309">
      <c r="A309" s="13"/>
      <c r="B309" s="6"/>
      <c r="C309" s="6"/>
      <c r="D309" s="6"/>
      <c r="E309" s="6"/>
      <c r="F309" s="6"/>
    </row>
    <row r="310">
      <c r="A310" s="13"/>
      <c r="B310" s="6"/>
      <c r="C310" s="6"/>
      <c r="D310" s="6"/>
      <c r="E310" s="6"/>
      <c r="F310" s="6"/>
    </row>
    <row r="311">
      <c r="A311" s="13"/>
      <c r="B311" s="6"/>
      <c r="C311" s="6"/>
      <c r="D311" s="6"/>
      <c r="E311" s="6"/>
      <c r="F311" s="6"/>
    </row>
    <row r="312">
      <c r="A312" s="13"/>
      <c r="B312" s="6"/>
      <c r="C312" s="6"/>
      <c r="D312" s="6"/>
      <c r="E312" s="6"/>
      <c r="F312" s="6"/>
    </row>
    <row r="313">
      <c r="A313" s="13"/>
      <c r="B313" s="6"/>
      <c r="C313" s="6"/>
      <c r="D313" s="6"/>
      <c r="E313" s="6"/>
      <c r="F313" s="6"/>
    </row>
    <row r="314">
      <c r="A314" s="13"/>
      <c r="B314" s="6"/>
      <c r="C314" s="6"/>
      <c r="D314" s="6"/>
      <c r="E314" s="6"/>
      <c r="F314" s="6"/>
    </row>
    <row r="315">
      <c r="A315" s="13"/>
      <c r="B315" s="6"/>
      <c r="C315" s="6"/>
      <c r="D315" s="6"/>
      <c r="E315" s="6"/>
      <c r="F315" s="6"/>
    </row>
    <row r="316">
      <c r="A316" s="13"/>
      <c r="B316" s="6"/>
      <c r="C316" s="6"/>
      <c r="D316" s="6"/>
      <c r="E316" s="6"/>
      <c r="F316" s="6"/>
    </row>
    <row r="317">
      <c r="A317" s="13"/>
      <c r="B317" s="6"/>
      <c r="C317" s="6"/>
      <c r="D317" s="6"/>
      <c r="E317" s="6"/>
      <c r="F317" s="6"/>
    </row>
    <row r="318">
      <c r="A318" s="13"/>
      <c r="B318" s="6"/>
      <c r="C318" s="6"/>
      <c r="D318" s="6"/>
      <c r="E318" s="6"/>
      <c r="F318" s="6"/>
    </row>
    <row r="319">
      <c r="A319" s="13"/>
      <c r="B319" s="6"/>
      <c r="C319" s="6"/>
      <c r="D319" s="6"/>
      <c r="E319" s="6"/>
      <c r="F319" s="6"/>
    </row>
    <row r="320">
      <c r="A320" s="13"/>
      <c r="B320" s="6"/>
      <c r="C320" s="6"/>
      <c r="D320" s="6"/>
      <c r="E320" s="6"/>
      <c r="F320" s="6"/>
    </row>
    <row r="321">
      <c r="A321" s="13"/>
      <c r="B321" s="6"/>
      <c r="C321" s="6"/>
      <c r="D321" s="6"/>
      <c r="E321" s="6"/>
      <c r="F321" s="6"/>
    </row>
    <row r="322">
      <c r="A322" s="13"/>
      <c r="B322" s="6"/>
      <c r="C322" s="6"/>
      <c r="D322" s="6"/>
      <c r="E322" s="6"/>
      <c r="F322" s="6"/>
    </row>
    <row r="323">
      <c r="A323" s="13"/>
      <c r="B323" s="6"/>
      <c r="C323" s="6"/>
      <c r="D323" s="6"/>
      <c r="E323" s="6"/>
      <c r="F323" s="6"/>
    </row>
    <row r="324">
      <c r="A324" s="13"/>
      <c r="B324" s="6"/>
      <c r="C324" s="6"/>
      <c r="D324" s="6"/>
      <c r="E324" s="6"/>
      <c r="F324" s="6"/>
    </row>
    <row r="325">
      <c r="A325" s="13"/>
      <c r="B325" s="6"/>
      <c r="C325" s="6"/>
      <c r="D325" s="6"/>
      <c r="E325" s="6"/>
      <c r="F325" s="6"/>
    </row>
    <row r="326">
      <c r="A326" s="13"/>
      <c r="B326" s="6"/>
      <c r="C326" s="6"/>
      <c r="D326" s="6"/>
      <c r="E326" s="6"/>
      <c r="F326" s="6"/>
    </row>
    <row r="327">
      <c r="A327" s="13"/>
      <c r="B327" s="6"/>
      <c r="C327" s="6"/>
      <c r="D327" s="6"/>
      <c r="E327" s="6"/>
      <c r="F327" s="6"/>
    </row>
    <row r="328">
      <c r="A328" s="13"/>
      <c r="B328" s="6"/>
      <c r="C328" s="6"/>
      <c r="D328" s="6"/>
      <c r="E328" s="6"/>
      <c r="F328" s="6"/>
    </row>
    <row r="329">
      <c r="A329" s="13"/>
      <c r="B329" s="6"/>
      <c r="C329" s="6"/>
      <c r="D329" s="6"/>
      <c r="E329" s="6"/>
      <c r="F329" s="6"/>
    </row>
    <row r="330">
      <c r="A330" s="13"/>
      <c r="B330" s="6"/>
      <c r="C330" s="6"/>
      <c r="D330" s="6"/>
      <c r="E330" s="6"/>
      <c r="F330" s="6"/>
    </row>
    <row r="331">
      <c r="A331" s="13"/>
      <c r="B331" s="6"/>
      <c r="C331" s="6"/>
      <c r="D331" s="6"/>
      <c r="E331" s="6"/>
      <c r="F331" s="6"/>
    </row>
    <row r="332">
      <c r="A332" s="13"/>
      <c r="B332" s="6"/>
      <c r="C332" s="6"/>
      <c r="D332" s="6"/>
      <c r="E332" s="6"/>
      <c r="F332" s="6"/>
    </row>
    <row r="333">
      <c r="A333" s="13"/>
      <c r="B333" s="6"/>
      <c r="C333" s="6"/>
      <c r="D333" s="6"/>
      <c r="E333" s="6"/>
      <c r="F333" s="6"/>
    </row>
    <row r="334">
      <c r="A334" s="13"/>
      <c r="B334" s="6"/>
      <c r="C334" s="6"/>
      <c r="D334" s="6"/>
      <c r="E334" s="6"/>
      <c r="F334" s="6"/>
    </row>
    <row r="335">
      <c r="A335" s="13"/>
      <c r="B335" s="6"/>
      <c r="C335" s="6"/>
      <c r="D335" s="6"/>
      <c r="E335" s="6"/>
      <c r="F335" s="6"/>
    </row>
    <row r="336">
      <c r="A336" s="13"/>
      <c r="B336" s="6"/>
      <c r="C336" s="6"/>
      <c r="D336" s="6"/>
      <c r="E336" s="6"/>
      <c r="F336" s="6"/>
    </row>
    <row r="337">
      <c r="A337" s="13"/>
      <c r="B337" s="6"/>
      <c r="C337" s="6"/>
      <c r="D337" s="6"/>
      <c r="E337" s="6"/>
      <c r="F337" s="6"/>
    </row>
    <row r="338">
      <c r="A338" s="13"/>
      <c r="B338" s="6"/>
      <c r="C338" s="6"/>
      <c r="D338" s="6"/>
      <c r="E338" s="6"/>
      <c r="F338" s="6"/>
    </row>
    <row r="339">
      <c r="A339" s="13"/>
      <c r="B339" s="6"/>
      <c r="C339" s="6"/>
      <c r="D339" s="6"/>
      <c r="E339" s="6"/>
      <c r="F339" s="6"/>
    </row>
    <row r="340">
      <c r="A340" s="13"/>
      <c r="B340" s="6"/>
      <c r="C340" s="6"/>
      <c r="D340" s="6"/>
      <c r="E340" s="6"/>
      <c r="F340" s="6"/>
    </row>
    <row r="341">
      <c r="A341" s="13"/>
      <c r="B341" s="6"/>
      <c r="C341" s="6"/>
      <c r="D341" s="6"/>
      <c r="E341" s="6"/>
      <c r="F341" s="6"/>
    </row>
    <row r="342">
      <c r="A342" s="13"/>
      <c r="B342" s="6"/>
      <c r="C342" s="6"/>
      <c r="D342" s="6"/>
      <c r="E342" s="6"/>
      <c r="F342" s="6"/>
    </row>
    <row r="343">
      <c r="A343" s="13"/>
      <c r="B343" s="6"/>
      <c r="C343" s="6"/>
      <c r="D343" s="6"/>
      <c r="E343" s="6"/>
      <c r="F343" s="6"/>
    </row>
    <row r="344">
      <c r="A344" s="13"/>
      <c r="B344" s="6"/>
      <c r="C344" s="6"/>
      <c r="D344" s="6"/>
      <c r="E344" s="6"/>
      <c r="F344" s="6"/>
    </row>
    <row r="345">
      <c r="A345" s="13"/>
      <c r="B345" s="6"/>
      <c r="C345" s="6"/>
      <c r="D345" s="6"/>
      <c r="E345" s="6"/>
      <c r="F345" s="6"/>
    </row>
    <row r="346">
      <c r="A346" s="13"/>
      <c r="B346" s="6"/>
      <c r="C346" s="6"/>
      <c r="D346" s="6"/>
      <c r="E346" s="6"/>
      <c r="F346" s="6"/>
    </row>
    <row r="347">
      <c r="A347" s="13"/>
      <c r="B347" s="6"/>
      <c r="C347" s="6"/>
      <c r="D347" s="6"/>
      <c r="E347" s="6"/>
      <c r="F347" s="6"/>
    </row>
    <row r="348">
      <c r="A348" s="13"/>
      <c r="B348" s="6"/>
      <c r="C348" s="6"/>
      <c r="D348" s="6"/>
      <c r="E348" s="6"/>
      <c r="F348" s="6"/>
    </row>
    <row r="349">
      <c r="A349" s="13"/>
      <c r="B349" s="6"/>
      <c r="C349" s="6"/>
      <c r="D349" s="6"/>
      <c r="E349" s="6"/>
      <c r="F349" s="6"/>
    </row>
    <row r="350">
      <c r="A350" s="13"/>
      <c r="B350" s="6"/>
      <c r="C350" s="6"/>
      <c r="D350" s="6"/>
      <c r="E350" s="6"/>
      <c r="F350" s="6"/>
    </row>
    <row r="351">
      <c r="A351" s="13"/>
      <c r="B351" s="6"/>
      <c r="C351" s="6"/>
      <c r="D351" s="6"/>
      <c r="E351" s="6"/>
      <c r="F351" s="6"/>
    </row>
    <row r="352">
      <c r="A352" s="13"/>
      <c r="B352" s="6"/>
      <c r="C352" s="6"/>
      <c r="D352" s="6"/>
      <c r="E352" s="6"/>
      <c r="F352" s="6"/>
    </row>
    <row r="353">
      <c r="A353" s="13"/>
      <c r="B353" s="6"/>
      <c r="C353" s="6"/>
      <c r="D353" s="6"/>
      <c r="E353" s="6"/>
      <c r="F353" s="6"/>
    </row>
    <row r="354">
      <c r="A354" s="13"/>
      <c r="B354" s="6"/>
      <c r="C354" s="6"/>
      <c r="D354" s="6"/>
      <c r="E354" s="6"/>
      <c r="F354" s="6"/>
    </row>
    <row r="355">
      <c r="A355" s="13"/>
      <c r="B355" s="6"/>
      <c r="C355" s="6"/>
      <c r="D355" s="6"/>
      <c r="E355" s="6"/>
      <c r="F355" s="6"/>
    </row>
    <row r="356">
      <c r="A356" s="13"/>
      <c r="B356" s="6"/>
      <c r="C356" s="6"/>
      <c r="D356" s="6"/>
      <c r="E356" s="6"/>
      <c r="F356" s="6"/>
    </row>
    <row r="357">
      <c r="A357" s="13"/>
      <c r="B357" s="6"/>
      <c r="C357" s="6"/>
      <c r="D357" s="6"/>
      <c r="E357" s="6"/>
      <c r="F357" s="6"/>
    </row>
    <row r="358">
      <c r="A358" s="13"/>
      <c r="B358" s="6"/>
      <c r="C358" s="6"/>
      <c r="D358" s="6"/>
      <c r="E358" s="6"/>
      <c r="F358" s="6"/>
    </row>
    <row r="359">
      <c r="A359" s="13"/>
      <c r="B359" s="6"/>
      <c r="C359" s="6"/>
      <c r="D359" s="6"/>
      <c r="E359" s="6"/>
      <c r="F359" s="6"/>
    </row>
    <row r="360">
      <c r="A360" s="13"/>
      <c r="B360" s="6"/>
      <c r="C360" s="6"/>
      <c r="D360" s="6"/>
      <c r="E360" s="6"/>
      <c r="F360" s="6"/>
    </row>
    <row r="361">
      <c r="A361" s="13"/>
      <c r="B361" s="6"/>
      <c r="C361" s="6"/>
      <c r="D361" s="6"/>
      <c r="E361" s="6"/>
      <c r="F361" s="6"/>
    </row>
    <row r="362">
      <c r="A362" s="13"/>
      <c r="B362" s="6"/>
      <c r="C362" s="6"/>
      <c r="D362" s="6"/>
      <c r="E362" s="6"/>
      <c r="F362" s="6"/>
    </row>
    <row r="363">
      <c r="A363" s="13"/>
      <c r="B363" s="6"/>
      <c r="C363" s="6"/>
      <c r="D363" s="6"/>
      <c r="E363" s="6"/>
      <c r="F363" s="6"/>
    </row>
    <row r="364">
      <c r="A364" s="13"/>
      <c r="B364" s="6"/>
      <c r="C364" s="6"/>
      <c r="D364" s="6"/>
      <c r="E364" s="6"/>
      <c r="F364" s="6"/>
    </row>
    <row r="365">
      <c r="A365" s="13"/>
      <c r="B365" s="6"/>
      <c r="C365" s="6"/>
      <c r="D365" s="6"/>
      <c r="E365" s="6"/>
      <c r="F365" s="6"/>
    </row>
    <row r="366">
      <c r="A366" s="13"/>
      <c r="B366" s="6"/>
      <c r="C366" s="6"/>
      <c r="D366" s="6"/>
      <c r="E366" s="6"/>
      <c r="F366" s="6"/>
    </row>
    <row r="367">
      <c r="A367" s="13"/>
      <c r="B367" s="6"/>
      <c r="C367" s="6"/>
      <c r="D367" s="6"/>
      <c r="E367" s="6"/>
      <c r="F367" s="6"/>
    </row>
    <row r="368">
      <c r="A368" s="13"/>
      <c r="B368" s="6"/>
      <c r="C368" s="6"/>
      <c r="D368" s="6"/>
      <c r="E368" s="6"/>
      <c r="F368" s="6"/>
    </row>
    <row r="369">
      <c r="A369" s="13"/>
      <c r="B369" s="6"/>
      <c r="C369" s="6"/>
      <c r="D369" s="6"/>
      <c r="E369" s="6"/>
      <c r="F369" s="6"/>
    </row>
    <row r="370">
      <c r="A370" s="13"/>
      <c r="B370" s="6"/>
      <c r="C370" s="6"/>
      <c r="D370" s="6"/>
      <c r="E370" s="6"/>
      <c r="F370" s="6"/>
    </row>
    <row r="371">
      <c r="A371" s="13"/>
      <c r="B371" s="6"/>
      <c r="C371" s="6"/>
      <c r="D371" s="6"/>
      <c r="E371" s="6"/>
      <c r="F371" s="6"/>
    </row>
    <row r="372">
      <c r="A372" s="13"/>
      <c r="B372" s="6"/>
      <c r="C372" s="6"/>
      <c r="D372" s="6"/>
      <c r="E372" s="6"/>
      <c r="F372" s="6"/>
    </row>
    <row r="373">
      <c r="A373" s="13"/>
      <c r="B373" s="6"/>
      <c r="C373" s="6"/>
      <c r="D373" s="6"/>
      <c r="E373" s="6"/>
      <c r="F373" s="6"/>
    </row>
    <row r="374">
      <c r="A374" s="13"/>
      <c r="B374" s="6"/>
      <c r="C374" s="6"/>
      <c r="D374" s="6"/>
      <c r="E374" s="6"/>
      <c r="F374" s="6"/>
    </row>
    <row r="375">
      <c r="A375" s="13"/>
      <c r="B375" s="6"/>
      <c r="C375" s="6"/>
      <c r="D375" s="6"/>
      <c r="E375" s="6"/>
      <c r="F375" s="6"/>
    </row>
    <row r="376">
      <c r="A376" s="13"/>
      <c r="B376" s="6"/>
      <c r="C376" s="6"/>
      <c r="D376" s="6"/>
      <c r="E376" s="6"/>
      <c r="F376" s="6"/>
    </row>
    <row r="377">
      <c r="A377" s="13"/>
      <c r="B377" s="6"/>
      <c r="C377" s="6"/>
      <c r="D377" s="6"/>
      <c r="E377" s="6"/>
      <c r="F377" s="6"/>
    </row>
    <row r="378">
      <c r="A378" s="13"/>
      <c r="B378" s="6"/>
      <c r="C378" s="6"/>
      <c r="D378" s="6"/>
      <c r="E378" s="6"/>
      <c r="F378" s="6"/>
    </row>
    <row r="379">
      <c r="A379" s="13"/>
      <c r="B379" s="6"/>
      <c r="C379" s="6"/>
      <c r="D379" s="6"/>
      <c r="E379" s="6"/>
      <c r="F379" s="6"/>
    </row>
    <row r="380">
      <c r="A380" s="13"/>
      <c r="B380" s="6"/>
      <c r="C380" s="6"/>
      <c r="D380" s="6"/>
      <c r="E380" s="6"/>
      <c r="F380" s="6"/>
    </row>
    <row r="381">
      <c r="A381" s="13"/>
      <c r="B381" s="6"/>
      <c r="C381" s="6"/>
      <c r="D381" s="6"/>
      <c r="E381" s="6"/>
      <c r="F381" s="6"/>
    </row>
    <row r="382">
      <c r="A382" s="13"/>
      <c r="B382" s="6"/>
      <c r="C382" s="6"/>
      <c r="D382" s="6"/>
      <c r="E382" s="6"/>
      <c r="F382" s="6"/>
    </row>
    <row r="383">
      <c r="A383" s="13"/>
      <c r="B383" s="6"/>
      <c r="C383" s="6"/>
      <c r="D383" s="6"/>
      <c r="E383" s="6"/>
      <c r="F383" s="6"/>
    </row>
    <row r="384">
      <c r="A384" s="13"/>
      <c r="B384" s="6"/>
      <c r="C384" s="6"/>
      <c r="D384" s="6"/>
      <c r="E384" s="6"/>
      <c r="F384" s="6"/>
    </row>
    <row r="385">
      <c r="A385" s="13"/>
      <c r="B385" s="6"/>
      <c r="C385" s="6"/>
      <c r="D385" s="6"/>
      <c r="E385" s="6"/>
      <c r="F385" s="6"/>
    </row>
    <row r="386">
      <c r="A386" s="13"/>
      <c r="B386" s="6"/>
      <c r="C386" s="6"/>
      <c r="D386" s="6"/>
      <c r="E386" s="6"/>
      <c r="F386" s="6"/>
    </row>
    <row r="387">
      <c r="A387" s="13"/>
      <c r="B387" s="6"/>
      <c r="C387" s="6"/>
      <c r="D387" s="6"/>
      <c r="E387" s="6"/>
      <c r="F387" s="6"/>
    </row>
    <row r="388">
      <c r="A388" s="13"/>
      <c r="B388" s="6"/>
      <c r="C388" s="6"/>
      <c r="D388" s="6"/>
      <c r="E388" s="6"/>
      <c r="F388" s="6"/>
    </row>
    <row r="389">
      <c r="A389" s="13"/>
      <c r="B389" s="6"/>
      <c r="C389" s="6"/>
      <c r="D389" s="6"/>
      <c r="E389" s="6"/>
      <c r="F389" s="6"/>
    </row>
    <row r="390">
      <c r="A390" s="13"/>
      <c r="B390" s="6"/>
      <c r="C390" s="6"/>
      <c r="D390" s="6"/>
      <c r="E390" s="6"/>
      <c r="F390" s="6"/>
    </row>
    <row r="391">
      <c r="A391" s="13"/>
      <c r="B391" s="6"/>
      <c r="C391" s="6"/>
      <c r="D391" s="6"/>
      <c r="E391" s="6"/>
      <c r="F391" s="6"/>
    </row>
    <row r="392">
      <c r="A392" s="13"/>
      <c r="B392" s="6"/>
      <c r="C392" s="6"/>
      <c r="D392" s="6"/>
      <c r="E392" s="6"/>
      <c r="F392" s="6"/>
    </row>
    <row r="393">
      <c r="A393" s="13"/>
      <c r="B393" s="6"/>
      <c r="C393" s="6"/>
      <c r="D393" s="6"/>
      <c r="E393" s="6"/>
      <c r="F393" s="6"/>
    </row>
    <row r="394">
      <c r="A394" s="13"/>
      <c r="B394" s="6"/>
      <c r="C394" s="6"/>
      <c r="D394" s="6"/>
      <c r="E394" s="6"/>
      <c r="F394" s="6"/>
    </row>
    <row r="395">
      <c r="A395" s="13"/>
      <c r="B395" s="6"/>
      <c r="C395" s="6"/>
      <c r="D395" s="6"/>
      <c r="E395" s="6"/>
      <c r="F395" s="6"/>
    </row>
    <row r="396">
      <c r="A396" s="13"/>
      <c r="B396" s="6"/>
      <c r="C396" s="6"/>
      <c r="D396" s="6"/>
      <c r="E396" s="6"/>
      <c r="F396" s="6"/>
    </row>
    <row r="397">
      <c r="A397" s="13"/>
      <c r="B397" s="6"/>
      <c r="C397" s="6"/>
      <c r="D397" s="6"/>
      <c r="E397" s="6"/>
      <c r="F397" s="6"/>
    </row>
    <row r="398">
      <c r="A398" s="13"/>
      <c r="B398" s="6"/>
      <c r="C398" s="6"/>
      <c r="D398" s="6"/>
      <c r="E398" s="6"/>
      <c r="F398" s="6"/>
    </row>
    <row r="399">
      <c r="A399" s="13"/>
      <c r="B399" s="6"/>
      <c r="C399" s="6"/>
      <c r="D399" s="6"/>
      <c r="E399" s="6"/>
      <c r="F399" s="6"/>
    </row>
    <row r="400">
      <c r="A400" s="13"/>
      <c r="B400" s="6"/>
      <c r="C400" s="6"/>
      <c r="D400" s="6"/>
      <c r="E400" s="6"/>
      <c r="F400" s="6"/>
    </row>
    <row r="401">
      <c r="A401" s="13"/>
      <c r="B401" s="6"/>
      <c r="C401" s="6"/>
      <c r="D401" s="6"/>
      <c r="E401" s="6"/>
      <c r="F401" s="6"/>
    </row>
    <row r="402">
      <c r="A402" s="13"/>
      <c r="B402" s="6"/>
      <c r="C402" s="6"/>
      <c r="D402" s="6"/>
      <c r="E402" s="6"/>
      <c r="F402" s="6"/>
    </row>
    <row r="403">
      <c r="A403" s="13"/>
      <c r="B403" s="6"/>
      <c r="C403" s="6"/>
      <c r="D403" s="6"/>
      <c r="E403" s="6"/>
      <c r="F403" s="6"/>
    </row>
    <row r="404">
      <c r="A404" s="13"/>
      <c r="B404" s="6"/>
      <c r="C404" s="6"/>
      <c r="D404" s="6"/>
      <c r="E404" s="6"/>
      <c r="F404" s="6"/>
    </row>
    <row r="405">
      <c r="A405" s="13"/>
      <c r="B405" s="6"/>
      <c r="C405" s="6"/>
      <c r="D405" s="6"/>
      <c r="E405" s="6"/>
      <c r="F405" s="6"/>
    </row>
    <row r="406">
      <c r="A406" s="13"/>
      <c r="B406" s="6"/>
      <c r="C406" s="6"/>
      <c r="D406" s="6"/>
      <c r="E406" s="6"/>
      <c r="F406" s="6"/>
    </row>
    <row r="407">
      <c r="A407" s="13"/>
      <c r="B407" s="6"/>
      <c r="C407" s="6"/>
      <c r="D407" s="6"/>
      <c r="E407" s="6"/>
      <c r="F407" s="6"/>
    </row>
    <row r="408">
      <c r="A408" s="13"/>
      <c r="B408" s="6"/>
      <c r="C408" s="6"/>
      <c r="D408" s="6"/>
      <c r="E408" s="6"/>
      <c r="F408" s="6"/>
    </row>
    <row r="409">
      <c r="A409" s="13"/>
      <c r="B409" s="6"/>
      <c r="C409" s="6"/>
      <c r="D409" s="6"/>
      <c r="E409" s="6"/>
      <c r="F409" s="6"/>
    </row>
    <row r="410">
      <c r="A410" s="13"/>
      <c r="B410" s="6"/>
      <c r="C410" s="6"/>
      <c r="D410" s="6"/>
      <c r="E410" s="6"/>
      <c r="F410" s="6"/>
    </row>
    <row r="411">
      <c r="A411" s="13"/>
      <c r="B411" s="6"/>
      <c r="C411" s="6"/>
      <c r="D411" s="6"/>
      <c r="E411" s="6"/>
      <c r="F411" s="6"/>
    </row>
    <row r="412">
      <c r="A412" s="13"/>
      <c r="B412" s="6"/>
      <c r="C412" s="6"/>
      <c r="D412" s="6"/>
      <c r="E412" s="6"/>
      <c r="F412" s="6"/>
    </row>
    <row r="413">
      <c r="A413" s="13"/>
      <c r="B413" s="6"/>
      <c r="C413" s="6"/>
      <c r="D413" s="6"/>
      <c r="E413" s="6"/>
      <c r="F413" s="6"/>
    </row>
    <row r="414">
      <c r="A414" s="13"/>
      <c r="B414" s="6"/>
      <c r="C414" s="6"/>
      <c r="D414" s="6"/>
      <c r="E414" s="6"/>
      <c r="F414" s="6"/>
    </row>
    <row r="415">
      <c r="A415" s="13"/>
      <c r="B415" s="6"/>
      <c r="C415" s="6"/>
      <c r="D415" s="6"/>
      <c r="E415" s="6"/>
      <c r="F415" s="6"/>
    </row>
    <row r="416">
      <c r="A416" s="13"/>
      <c r="B416" s="6"/>
      <c r="C416" s="6"/>
      <c r="D416" s="6"/>
      <c r="E416" s="6"/>
      <c r="F416" s="6"/>
    </row>
    <row r="417">
      <c r="A417" s="13"/>
      <c r="B417" s="6"/>
      <c r="C417" s="6"/>
      <c r="D417" s="6"/>
      <c r="E417" s="6"/>
      <c r="F417" s="6"/>
    </row>
    <row r="418">
      <c r="A418" s="13"/>
      <c r="B418" s="6"/>
      <c r="C418" s="6"/>
      <c r="D418" s="6"/>
      <c r="E418" s="6"/>
      <c r="F418" s="6"/>
    </row>
    <row r="419">
      <c r="A419" s="13"/>
      <c r="B419" s="6"/>
      <c r="C419" s="6"/>
      <c r="D419" s="6"/>
      <c r="E419" s="6"/>
      <c r="F419" s="6"/>
    </row>
    <row r="420">
      <c r="A420" s="13"/>
      <c r="B420" s="6"/>
      <c r="C420" s="6"/>
      <c r="D420" s="6"/>
      <c r="E420" s="6"/>
      <c r="F420" s="6"/>
    </row>
    <row r="421">
      <c r="A421" s="13"/>
      <c r="B421" s="6"/>
      <c r="C421" s="6"/>
      <c r="D421" s="6"/>
      <c r="E421" s="6"/>
      <c r="F421" s="6"/>
    </row>
    <row r="422">
      <c r="A422" s="13"/>
      <c r="B422" s="6"/>
      <c r="C422" s="6"/>
      <c r="D422" s="6"/>
      <c r="E422" s="6"/>
      <c r="F422" s="6"/>
    </row>
    <row r="423">
      <c r="A423" s="13"/>
      <c r="B423" s="6"/>
      <c r="C423" s="6"/>
      <c r="D423" s="6"/>
      <c r="E423" s="6"/>
      <c r="F423" s="6"/>
    </row>
    <row r="424">
      <c r="A424" s="13"/>
      <c r="B424" s="6"/>
      <c r="C424" s="6"/>
      <c r="D424" s="6"/>
      <c r="E424" s="6"/>
      <c r="F424" s="6"/>
    </row>
    <row r="425">
      <c r="A425" s="13"/>
      <c r="B425" s="6"/>
      <c r="C425" s="6"/>
      <c r="D425" s="6"/>
      <c r="E425" s="6"/>
      <c r="F425" s="6"/>
    </row>
    <row r="426">
      <c r="A426" s="13"/>
      <c r="B426" s="6"/>
      <c r="C426" s="6"/>
      <c r="D426" s="6"/>
      <c r="E426" s="6"/>
      <c r="F426" s="6"/>
    </row>
    <row r="427">
      <c r="A427" s="13"/>
      <c r="B427" s="6"/>
      <c r="C427" s="6"/>
      <c r="D427" s="6"/>
      <c r="E427" s="6"/>
      <c r="F427" s="6"/>
    </row>
    <row r="428">
      <c r="A428" s="13"/>
      <c r="B428" s="6"/>
      <c r="C428" s="6"/>
      <c r="D428" s="6"/>
      <c r="E428" s="6"/>
      <c r="F428" s="6"/>
    </row>
    <row r="429">
      <c r="A429" s="13"/>
      <c r="B429" s="6"/>
      <c r="C429" s="6"/>
      <c r="D429" s="6"/>
      <c r="E429" s="6"/>
      <c r="F429" s="6"/>
    </row>
    <row r="430">
      <c r="A430" s="13"/>
      <c r="B430" s="6"/>
      <c r="C430" s="6"/>
      <c r="D430" s="6"/>
      <c r="E430" s="6"/>
      <c r="F430" s="6"/>
    </row>
    <row r="431">
      <c r="A431" s="13"/>
      <c r="B431" s="6"/>
      <c r="C431" s="6"/>
      <c r="D431" s="6"/>
      <c r="E431" s="6"/>
      <c r="F431" s="6"/>
    </row>
    <row r="432">
      <c r="A432" s="13"/>
      <c r="B432" s="6"/>
      <c r="C432" s="6"/>
      <c r="D432" s="6"/>
      <c r="E432" s="6"/>
      <c r="F432" s="6"/>
    </row>
    <row r="433">
      <c r="A433" s="13"/>
      <c r="B433" s="6"/>
      <c r="C433" s="6"/>
      <c r="D433" s="6"/>
      <c r="E433" s="6"/>
      <c r="F433" s="6"/>
    </row>
    <row r="434">
      <c r="A434" s="13"/>
      <c r="B434" s="6"/>
      <c r="C434" s="6"/>
      <c r="D434" s="6"/>
      <c r="E434" s="6"/>
      <c r="F434" s="6"/>
    </row>
    <row r="435">
      <c r="A435" s="13"/>
      <c r="B435" s="6"/>
      <c r="C435" s="6"/>
      <c r="D435" s="6"/>
      <c r="E435" s="6"/>
      <c r="F435" s="6"/>
    </row>
    <row r="436">
      <c r="A436" s="13"/>
      <c r="B436" s="6"/>
      <c r="C436" s="6"/>
      <c r="D436" s="6"/>
      <c r="E436" s="6"/>
      <c r="F436" s="6"/>
    </row>
    <row r="437">
      <c r="A437" s="13"/>
      <c r="B437" s="6"/>
      <c r="C437" s="6"/>
      <c r="D437" s="6"/>
      <c r="E437" s="6"/>
      <c r="F437" s="6"/>
    </row>
    <row r="438">
      <c r="A438" s="13"/>
      <c r="B438" s="6"/>
      <c r="C438" s="6"/>
      <c r="D438" s="6"/>
      <c r="E438" s="6"/>
      <c r="F438" s="6"/>
    </row>
    <row r="439">
      <c r="A439" s="13"/>
      <c r="B439" s="6"/>
      <c r="C439" s="6"/>
      <c r="D439" s="6"/>
      <c r="E439" s="6"/>
      <c r="F439" s="6"/>
    </row>
    <row r="440">
      <c r="A440" s="13"/>
      <c r="B440" s="6"/>
      <c r="C440" s="6"/>
      <c r="D440" s="6"/>
      <c r="E440" s="6"/>
      <c r="F440" s="6"/>
    </row>
    <row r="441">
      <c r="A441" s="13"/>
      <c r="B441" s="6"/>
      <c r="C441" s="6"/>
      <c r="D441" s="6"/>
      <c r="E441" s="6"/>
      <c r="F441" s="6"/>
    </row>
    <row r="442">
      <c r="A442" s="13"/>
      <c r="B442" s="6"/>
      <c r="C442" s="6"/>
      <c r="D442" s="6"/>
      <c r="E442" s="6"/>
      <c r="F442" s="6"/>
    </row>
    <row r="443">
      <c r="A443" s="13"/>
      <c r="B443" s="6"/>
      <c r="C443" s="6"/>
      <c r="D443" s="6"/>
      <c r="E443" s="6"/>
      <c r="F443" s="6"/>
    </row>
    <row r="444">
      <c r="A444" s="13"/>
      <c r="B444" s="6"/>
      <c r="C444" s="6"/>
      <c r="D444" s="6"/>
      <c r="E444" s="6"/>
      <c r="F444" s="6"/>
    </row>
    <row r="445">
      <c r="A445" s="13"/>
      <c r="B445" s="6"/>
      <c r="C445" s="6"/>
      <c r="D445" s="6"/>
      <c r="E445" s="6"/>
      <c r="F445" s="6"/>
    </row>
    <row r="446">
      <c r="A446" s="13"/>
      <c r="B446" s="6"/>
      <c r="C446" s="6"/>
      <c r="D446" s="6"/>
      <c r="E446" s="6"/>
      <c r="F446" s="6"/>
    </row>
    <row r="447">
      <c r="A447" s="13"/>
      <c r="B447" s="6"/>
      <c r="C447" s="6"/>
      <c r="D447" s="6"/>
      <c r="E447" s="6"/>
      <c r="F447" s="6"/>
    </row>
    <row r="448">
      <c r="A448" s="13"/>
      <c r="B448" s="6"/>
      <c r="C448" s="6"/>
      <c r="D448" s="6"/>
      <c r="E448" s="6"/>
      <c r="F448" s="6"/>
    </row>
    <row r="449">
      <c r="A449" s="13"/>
      <c r="B449" s="6"/>
      <c r="C449" s="6"/>
      <c r="D449" s="6"/>
      <c r="E449" s="6"/>
      <c r="F449" s="6"/>
    </row>
    <row r="450">
      <c r="A450" s="13"/>
      <c r="B450" s="6"/>
      <c r="C450" s="6"/>
      <c r="D450" s="6"/>
      <c r="E450" s="6"/>
      <c r="F450" s="6"/>
    </row>
    <row r="451">
      <c r="A451" s="13"/>
      <c r="B451" s="6"/>
      <c r="C451" s="6"/>
      <c r="D451" s="6"/>
      <c r="E451" s="6"/>
      <c r="F451" s="6"/>
    </row>
    <row r="452">
      <c r="A452" s="13"/>
      <c r="B452" s="6"/>
      <c r="C452" s="6"/>
      <c r="D452" s="6"/>
      <c r="E452" s="6"/>
      <c r="F452" s="6"/>
    </row>
    <row r="453">
      <c r="A453" s="13"/>
      <c r="B453" s="6"/>
      <c r="C453" s="6"/>
      <c r="D453" s="6"/>
      <c r="E453" s="6"/>
      <c r="F453" s="6"/>
    </row>
    <row r="454">
      <c r="A454" s="13"/>
      <c r="B454" s="6"/>
      <c r="C454" s="6"/>
      <c r="D454" s="6"/>
      <c r="E454" s="6"/>
      <c r="F454" s="6"/>
    </row>
    <row r="455">
      <c r="A455" s="13"/>
      <c r="B455" s="6"/>
      <c r="C455" s="6"/>
      <c r="D455" s="6"/>
      <c r="E455" s="6"/>
      <c r="F455" s="6"/>
    </row>
    <row r="456">
      <c r="A456" s="13"/>
      <c r="B456" s="6"/>
      <c r="C456" s="6"/>
      <c r="D456" s="6"/>
      <c r="E456" s="6"/>
      <c r="F456" s="6"/>
    </row>
    <row r="457">
      <c r="A457" s="13"/>
      <c r="B457" s="6"/>
      <c r="C457" s="6"/>
      <c r="D457" s="6"/>
      <c r="E457" s="6"/>
      <c r="F457" s="6"/>
    </row>
    <row r="458">
      <c r="A458" s="13"/>
      <c r="B458" s="6"/>
      <c r="C458" s="6"/>
      <c r="D458" s="6"/>
      <c r="E458" s="6"/>
      <c r="F458" s="6"/>
    </row>
    <row r="459">
      <c r="A459" s="13"/>
      <c r="B459" s="6"/>
      <c r="C459" s="6"/>
      <c r="D459" s="6"/>
      <c r="E459" s="6"/>
      <c r="F459" s="6"/>
    </row>
    <row r="460">
      <c r="A460" s="13"/>
      <c r="B460" s="6"/>
      <c r="C460" s="6"/>
      <c r="D460" s="6"/>
      <c r="E460" s="6"/>
      <c r="F460" s="6"/>
    </row>
    <row r="461">
      <c r="A461" s="13"/>
      <c r="B461" s="6"/>
      <c r="C461" s="6"/>
      <c r="D461" s="6"/>
      <c r="E461" s="6"/>
      <c r="F461" s="6"/>
    </row>
    <row r="462">
      <c r="A462" s="13"/>
      <c r="B462" s="6"/>
      <c r="C462" s="6"/>
      <c r="D462" s="6"/>
      <c r="E462" s="6"/>
      <c r="F462" s="6"/>
    </row>
    <row r="463">
      <c r="A463" s="13"/>
      <c r="B463" s="6"/>
      <c r="C463" s="6"/>
      <c r="D463" s="6"/>
      <c r="E463" s="6"/>
      <c r="F463" s="6"/>
    </row>
    <row r="464">
      <c r="A464" s="13"/>
      <c r="B464" s="6"/>
      <c r="C464" s="6"/>
      <c r="D464" s="6"/>
      <c r="E464" s="6"/>
      <c r="F464" s="6"/>
    </row>
    <row r="465">
      <c r="A465" s="13"/>
      <c r="B465" s="6"/>
      <c r="C465" s="6"/>
      <c r="D465" s="6"/>
      <c r="E465" s="6"/>
      <c r="F465" s="6"/>
    </row>
    <row r="466">
      <c r="A466" s="13"/>
      <c r="B466" s="6"/>
      <c r="C466" s="6"/>
      <c r="D466" s="6"/>
      <c r="E466" s="6"/>
      <c r="F466" s="6"/>
    </row>
    <row r="467">
      <c r="A467" s="13"/>
      <c r="B467" s="6"/>
      <c r="C467" s="6"/>
      <c r="D467" s="6"/>
      <c r="E467" s="6"/>
      <c r="F467" s="6"/>
    </row>
    <row r="468">
      <c r="A468" s="13"/>
      <c r="B468" s="6"/>
      <c r="C468" s="6"/>
      <c r="D468" s="6"/>
      <c r="E468" s="6"/>
      <c r="F468" s="6"/>
    </row>
    <row r="469">
      <c r="A469" s="13"/>
      <c r="B469" s="6"/>
      <c r="C469" s="6"/>
      <c r="D469" s="6"/>
      <c r="E469" s="6"/>
      <c r="F469" s="6"/>
    </row>
    <row r="470">
      <c r="A470" s="13"/>
      <c r="B470" s="6"/>
      <c r="C470" s="6"/>
      <c r="D470" s="6"/>
      <c r="E470" s="6"/>
      <c r="F470" s="6"/>
    </row>
    <row r="471">
      <c r="A471" s="13"/>
      <c r="B471" s="6"/>
      <c r="C471" s="6"/>
      <c r="D471" s="6"/>
      <c r="E471" s="6"/>
      <c r="F471" s="6"/>
    </row>
    <row r="472">
      <c r="A472" s="13"/>
      <c r="B472" s="6"/>
      <c r="C472" s="6"/>
      <c r="D472" s="6"/>
      <c r="E472" s="6"/>
      <c r="F472" s="6"/>
    </row>
    <row r="473">
      <c r="A473" s="13"/>
      <c r="B473" s="6"/>
      <c r="C473" s="6"/>
      <c r="D473" s="6"/>
      <c r="E473" s="6"/>
      <c r="F473" s="6"/>
    </row>
    <row r="474">
      <c r="A474" s="13"/>
      <c r="B474" s="6"/>
      <c r="C474" s="6"/>
      <c r="D474" s="6"/>
      <c r="E474" s="6"/>
      <c r="F474" s="6"/>
    </row>
    <row r="475">
      <c r="A475" s="13"/>
      <c r="B475" s="6"/>
      <c r="C475" s="6"/>
      <c r="D475" s="6"/>
      <c r="E475" s="6"/>
      <c r="F475" s="6"/>
    </row>
    <row r="476">
      <c r="A476" s="13"/>
      <c r="B476" s="6"/>
      <c r="C476" s="6"/>
      <c r="D476" s="6"/>
      <c r="E476" s="6"/>
      <c r="F476" s="6"/>
    </row>
    <row r="477">
      <c r="A477" s="13"/>
      <c r="B477" s="6"/>
      <c r="C477" s="6"/>
      <c r="D477" s="6"/>
      <c r="E477" s="6"/>
      <c r="F477" s="6"/>
    </row>
    <row r="478">
      <c r="A478" s="13"/>
      <c r="B478" s="6"/>
      <c r="C478" s="6"/>
      <c r="D478" s="6"/>
      <c r="E478" s="6"/>
      <c r="F478" s="6"/>
    </row>
    <row r="479">
      <c r="A479" s="13"/>
      <c r="B479" s="6"/>
      <c r="C479" s="6"/>
      <c r="D479" s="6"/>
      <c r="E479" s="6"/>
      <c r="F479" s="6"/>
    </row>
    <row r="480">
      <c r="A480" s="13"/>
      <c r="B480" s="6"/>
      <c r="C480" s="6"/>
      <c r="D480" s="6"/>
      <c r="E480" s="6"/>
      <c r="F480" s="6"/>
    </row>
    <row r="481">
      <c r="A481" s="13"/>
      <c r="B481" s="6"/>
      <c r="C481" s="6"/>
      <c r="D481" s="6"/>
      <c r="E481" s="6"/>
      <c r="F481" s="6"/>
    </row>
    <row r="482">
      <c r="A482" s="13"/>
      <c r="B482" s="6"/>
      <c r="C482" s="6"/>
      <c r="D482" s="6"/>
      <c r="E482" s="6"/>
      <c r="F482" s="6"/>
    </row>
    <row r="483">
      <c r="A483" s="13"/>
      <c r="B483" s="6"/>
      <c r="C483" s="6"/>
      <c r="D483" s="6"/>
      <c r="E483" s="6"/>
      <c r="F483" s="6"/>
    </row>
    <row r="484">
      <c r="A484" s="13"/>
      <c r="B484" s="6"/>
      <c r="C484" s="6"/>
      <c r="D484" s="6"/>
      <c r="E484" s="6"/>
      <c r="F484" s="6"/>
    </row>
    <row r="485">
      <c r="A485" s="13"/>
      <c r="B485" s="6"/>
      <c r="C485" s="6"/>
      <c r="D485" s="6"/>
      <c r="E485" s="6"/>
      <c r="F485" s="6"/>
    </row>
    <row r="486">
      <c r="A486" s="13"/>
      <c r="B486" s="6"/>
      <c r="C486" s="6"/>
      <c r="D486" s="6"/>
      <c r="E486" s="6"/>
      <c r="F486" s="6"/>
    </row>
    <row r="487">
      <c r="A487" s="13"/>
      <c r="B487" s="6"/>
      <c r="C487" s="6"/>
      <c r="D487" s="6"/>
      <c r="E487" s="6"/>
      <c r="F487" s="6"/>
    </row>
    <row r="488">
      <c r="A488" s="13"/>
      <c r="B488" s="6"/>
      <c r="C488" s="6"/>
      <c r="D488" s="6"/>
      <c r="E488" s="6"/>
      <c r="F488" s="6"/>
    </row>
    <row r="489">
      <c r="A489" s="13"/>
      <c r="B489" s="6"/>
      <c r="C489" s="6"/>
      <c r="D489" s="6"/>
      <c r="E489" s="6"/>
      <c r="F489" s="6"/>
    </row>
    <row r="490">
      <c r="A490" s="13"/>
      <c r="B490" s="6"/>
      <c r="C490" s="6"/>
      <c r="D490" s="6"/>
      <c r="E490" s="6"/>
      <c r="F490" s="6"/>
    </row>
    <row r="491">
      <c r="A491" s="13"/>
      <c r="B491" s="6"/>
      <c r="C491" s="6"/>
      <c r="D491" s="6"/>
      <c r="E491" s="6"/>
      <c r="F491" s="6"/>
    </row>
    <row r="492">
      <c r="A492" s="13"/>
      <c r="B492" s="6"/>
      <c r="C492" s="6"/>
      <c r="D492" s="6"/>
      <c r="E492" s="6"/>
      <c r="F492" s="6"/>
    </row>
    <row r="493">
      <c r="A493" s="13"/>
      <c r="B493" s="6"/>
      <c r="C493" s="6"/>
      <c r="D493" s="6"/>
      <c r="E493" s="6"/>
      <c r="F493" s="6"/>
    </row>
    <row r="494">
      <c r="A494" s="13"/>
      <c r="B494" s="6"/>
      <c r="C494" s="6"/>
      <c r="D494" s="6"/>
      <c r="E494" s="6"/>
      <c r="F494" s="6"/>
    </row>
    <row r="495">
      <c r="A495" s="13"/>
      <c r="B495" s="6"/>
      <c r="C495" s="6"/>
      <c r="D495" s="6"/>
      <c r="E495" s="6"/>
      <c r="F495" s="6"/>
    </row>
    <row r="496">
      <c r="A496" s="13"/>
      <c r="B496" s="6"/>
      <c r="C496" s="6"/>
      <c r="D496" s="6"/>
      <c r="E496" s="6"/>
      <c r="F496" s="6"/>
    </row>
    <row r="497">
      <c r="A497" s="13"/>
      <c r="B497" s="6"/>
      <c r="C497" s="6"/>
      <c r="D497" s="6"/>
      <c r="E497" s="6"/>
      <c r="F497" s="6"/>
    </row>
    <row r="498">
      <c r="A498" s="13"/>
      <c r="B498" s="6"/>
      <c r="C498" s="6"/>
      <c r="D498" s="6"/>
      <c r="E498" s="6"/>
      <c r="F498" s="6"/>
    </row>
    <row r="499">
      <c r="A499" s="13"/>
      <c r="B499" s="6"/>
      <c r="C499" s="6"/>
      <c r="D499" s="6"/>
      <c r="E499" s="6"/>
      <c r="F499" s="6"/>
    </row>
    <row r="500">
      <c r="A500" s="13"/>
      <c r="B500" s="6"/>
      <c r="C500" s="6"/>
      <c r="D500" s="6"/>
      <c r="E500" s="6"/>
      <c r="F500" s="6"/>
    </row>
    <row r="501">
      <c r="A501" s="13"/>
      <c r="B501" s="6"/>
      <c r="C501" s="6"/>
      <c r="D501" s="6"/>
      <c r="E501" s="6"/>
      <c r="F501" s="6"/>
    </row>
    <row r="502">
      <c r="A502" s="13"/>
      <c r="B502" s="6"/>
      <c r="C502" s="6"/>
      <c r="D502" s="6"/>
      <c r="E502" s="6"/>
      <c r="F502" s="6"/>
    </row>
    <row r="503">
      <c r="A503" s="13"/>
      <c r="B503" s="6"/>
      <c r="C503" s="6"/>
      <c r="D503" s="6"/>
      <c r="E503" s="6"/>
      <c r="F503" s="6"/>
    </row>
    <row r="504">
      <c r="A504" s="13"/>
      <c r="B504" s="6"/>
      <c r="C504" s="6"/>
      <c r="D504" s="6"/>
      <c r="E504" s="6"/>
      <c r="F504" s="6"/>
    </row>
    <row r="505">
      <c r="A505" s="13"/>
      <c r="B505" s="6"/>
      <c r="C505" s="6"/>
      <c r="D505" s="6"/>
      <c r="E505" s="6"/>
      <c r="F505" s="6"/>
    </row>
    <row r="506">
      <c r="A506" s="13"/>
      <c r="B506" s="6"/>
      <c r="C506" s="6"/>
      <c r="D506" s="6"/>
      <c r="E506" s="6"/>
      <c r="F506" s="6"/>
    </row>
    <row r="507">
      <c r="A507" s="13"/>
      <c r="B507" s="6"/>
      <c r="C507" s="6"/>
      <c r="D507" s="6"/>
      <c r="E507" s="6"/>
      <c r="F507" s="6"/>
    </row>
    <row r="508">
      <c r="A508" s="13"/>
      <c r="B508" s="6"/>
      <c r="C508" s="6"/>
      <c r="D508" s="6"/>
      <c r="E508" s="6"/>
      <c r="F508" s="6"/>
    </row>
    <row r="509">
      <c r="A509" s="13"/>
      <c r="B509" s="6"/>
      <c r="C509" s="6"/>
      <c r="D509" s="6"/>
      <c r="E509" s="6"/>
      <c r="F509" s="6"/>
    </row>
    <row r="510">
      <c r="A510" s="13"/>
      <c r="B510" s="6"/>
      <c r="C510" s="6"/>
      <c r="D510" s="6"/>
      <c r="E510" s="6"/>
      <c r="F510" s="6"/>
    </row>
    <row r="511">
      <c r="A511" s="13"/>
      <c r="B511" s="6"/>
      <c r="C511" s="6"/>
      <c r="D511" s="6"/>
      <c r="E511" s="6"/>
      <c r="F511" s="6"/>
    </row>
    <row r="512">
      <c r="A512" s="13"/>
      <c r="B512" s="6"/>
      <c r="C512" s="6"/>
      <c r="D512" s="6"/>
      <c r="E512" s="6"/>
      <c r="F512" s="6"/>
    </row>
    <row r="513">
      <c r="A513" s="13"/>
      <c r="B513" s="6"/>
      <c r="C513" s="6"/>
      <c r="D513" s="6"/>
      <c r="E513" s="6"/>
      <c r="F513" s="6"/>
    </row>
    <row r="514">
      <c r="A514" s="13"/>
      <c r="B514" s="6"/>
      <c r="C514" s="6"/>
      <c r="D514" s="6"/>
      <c r="E514" s="6"/>
      <c r="F514" s="6"/>
    </row>
    <row r="515">
      <c r="A515" s="13"/>
      <c r="B515" s="6"/>
      <c r="C515" s="6"/>
      <c r="D515" s="6"/>
      <c r="E515" s="6"/>
      <c r="F515" s="6"/>
    </row>
    <row r="516">
      <c r="A516" s="13"/>
      <c r="B516" s="6"/>
      <c r="C516" s="6"/>
      <c r="D516" s="6"/>
      <c r="E516" s="6"/>
      <c r="F516" s="6"/>
    </row>
    <row r="517">
      <c r="A517" s="13"/>
      <c r="B517" s="6"/>
      <c r="C517" s="6"/>
      <c r="D517" s="6"/>
      <c r="E517" s="6"/>
      <c r="F517" s="6"/>
    </row>
    <row r="518">
      <c r="A518" s="13"/>
      <c r="B518" s="6"/>
      <c r="C518" s="6"/>
      <c r="D518" s="6"/>
      <c r="E518" s="6"/>
      <c r="F518" s="6"/>
    </row>
    <row r="519">
      <c r="A519" s="13"/>
      <c r="B519" s="6"/>
      <c r="C519" s="6"/>
      <c r="D519" s="6"/>
      <c r="E519" s="6"/>
      <c r="F519" s="6"/>
    </row>
    <row r="520">
      <c r="A520" s="13"/>
      <c r="B520" s="6"/>
      <c r="C520" s="6"/>
      <c r="D520" s="6"/>
      <c r="E520" s="6"/>
      <c r="F520" s="6"/>
    </row>
    <row r="521">
      <c r="A521" s="13"/>
      <c r="B521" s="6"/>
      <c r="C521" s="6"/>
      <c r="D521" s="6"/>
      <c r="E521" s="6"/>
      <c r="F521" s="6"/>
    </row>
    <row r="522">
      <c r="A522" s="13"/>
      <c r="B522" s="6"/>
      <c r="C522" s="6"/>
      <c r="D522" s="6"/>
      <c r="E522" s="6"/>
      <c r="F522" s="6"/>
    </row>
    <row r="523">
      <c r="A523" s="13"/>
      <c r="B523" s="6"/>
      <c r="C523" s="6"/>
      <c r="D523" s="6"/>
      <c r="E523" s="6"/>
      <c r="F523" s="6"/>
    </row>
    <row r="524">
      <c r="A524" s="13"/>
      <c r="B524" s="6"/>
      <c r="C524" s="6"/>
      <c r="D524" s="6"/>
      <c r="E524" s="6"/>
      <c r="F524" s="6"/>
    </row>
    <row r="525">
      <c r="A525" s="13"/>
      <c r="B525" s="6"/>
      <c r="C525" s="6"/>
      <c r="D525" s="6"/>
      <c r="E525" s="6"/>
      <c r="F525" s="6"/>
    </row>
    <row r="526">
      <c r="A526" s="13"/>
      <c r="B526" s="6"/>
      <c r="C526" s="6"/>
      <c r="D526" s="6"/>
      <c r="E526" s="6"/>
      <c r="F526" s="6"/>
    </row>
    <row r="527">
      <c r="A527" s="13"/>
      <c r="B527" s="6"/>
      <c r="C527" s="6"/>
      <c r="D527" s="6"/>
      <c r="E527" s="6"/>
      <c r="F527" s="6"/>
    </row>
    <row r="528">
      <c r="A528" s="13"/>
      <c r="B528" s="6"/>
      <c r="C528" s="6"/>
      <c r="D528" s="6"/>
      <c r="E528" s="6"/>
      <c r="F528" s="6"/>
    </row>
    <row r="529">
      <c r="A529" s="13"/>
      <c r="B529" s="6"/>
      <c r="C529" s="6"/>
      <c r="D529" s="6"/>
      <c r="E529" s="6"/>
      <c r="F529" s="6"/>
    </row>
    <row r="530">
      <c r="A530" s="13"/>
      <c r="B530" s="6"/>
      <c r="C530" s="6"/>
      <c r="D530" s="6"/>
      <c r="E530" s="6"/>
      <c r="F530" s="6"/>
    </row>
    <row r="531">
      <c r="A531" s="13"/>
      <c r="B531" s="6"/>
      <c r="C531" s="6"/>
      <c r="D531" s="6"/>
      <c r="E531" s="6"/>
      <c r="F531" s="6"/>
    </row>
    <row r="532">
      <c r="A532" s="13"/>
      <c r="B532" s="6"/>
      <c r="C532" s="6"/>
      <c r="D532" s="6"/>
      <c r="E532" s="6"/>
      <c r="F532" s="6"/>
    </row>
    <row r="533">
      <c r="A533" s="13"/>
      <c r="B533" s="6"/>
      <c r="C533" s="6"/>
      <c r="D533" s="6"/>
      <c r="E533" s="6"/>
      <c r="F533" s="6"/>
    </row>
    <row r="534">
      <c r="A534" s="13"/>
      <c r="B534" s="6"/>
      <c r="C534" s="6"/>
      <c r="D534" s="6"/>
      <c r="E534" s="6"/>
      <c r="F534" s="6"/>
    </row>
    <row r="535">
      <c r="A535" s="13"/>
      <c r="B535" s="6"/>
      <c r="C535" s="6"/>
      <c r="D535" s="6"/>
      <c r="E535" s="6"/>
      <c r="F535" s="6"/>
    </row>
    <row r="536">
      <c r="A536" s="13"/>
      <c r="B536" s="6"/>
      <c r="C536" s="6"/>
      <c r="D536" s="6"/>
      <c r="E536" s="6"/>
      <c r="F536" s="6"/>
    </row>
    <row r="537">
      <c r="A537" s="13"/>
      <c r="B537" s="6"/>
      <c r="C537" s="6"/>
      <c r="D537" s="6"/>
      <c r="E537" s="6"/>
      <c r="F537" s="6"/>
    </row>
    <row r="538">
      <c r="A538" s="13"/>
      <c r="B538" s="6"/>
      <c r="C538" s="6"/>
      <c r="D538" s="6"/>
      <c r="E538" s="6"/>
      <c r="F538" s="6"/>
    </row>
    <row r="539">
      <c r="A539" s="13"/>
      <c r="B539" s="6"/>
      <c r="C539" s="6"/>
      <c r="D539" s="6"/>
      <c r="E539" s="6"/>
      <c r="F539" s="6"/>
    </row>
    <row r="540">
      <c r="A540" s="13"/>
      <c r="B540" s="6"/>
      <c r="C540" s="6"/>
      <c r="D540" s="6"/>
      <c r="E540" s="6"/>
      <c r="F540" s="6"/>
    </row>
    <row r="541">
      <c r="A541" s="13"/>
      <c r="B541" s="6"/>
      <c r="C541" s="6"/>
      <c r="D541" s="6"/>
      <c r="E541" s="6"/>
      <c r="F541" s="6"/>
    </row>
    <row r="542">
      <c r="A542" s="13"/>
      <c r="B542" s="6"/>
      <c r="C542" s="6"/>
      <c r="D542" s="6"/>
      <c r="E542" s="6"/>
      <c r="F542" s="6"/>
    </row>
    <row r="543">
      <c r="A543" s="13"/>
      <c r="B543" s="6"/>
      <c r="C543" s="6"/>
      <c r="D543" s="6"/>
      <c r="E543" s="6"/>
      <c r="F543" s="6"/>
    </row>
    <row r="544">
      <c r="A544" s="13"/>
      <c r="B544" s="6"/>
      <c r="C544" s="6"/>
      <c r="D544" s="6"/>
      <c r="E544" s="6"/>
      <c r="F544" s="6"/>
    </row>
    <row r="545">
      <c r="A545" s="13"/>
      <c r="B545" s="6"/>
      <c r="C545" s="6"/>
      <c r="D545" s="6"/>
      <c r="E545" s="6"/>
      <c r="F545" s="6"/>
    </row>
    <row r="546">
      <c r="A546" s="13"/>
      <c r="B546" s="6"/>
      <c r="C546" s="6"/>
      <c r="D546" s="6"/>
      <c r="E546" s="6"/>
      <c r="F546" s="6"/>
    </row>
    <row r="547">
      <c r="A547" s="13"/>
      <c r="B547" s="6"/>
      <c r="C547" s="6"/>
      <c r="D547" s="6"/>
      <c r="E547" s="6"/>
      <c r="F547" s="6"/>
    </row>
    <row r="548">
      <c r="A548" s="13"/>
      <c r="B548" s="6"/>
      <c r="C548" s="6"/>
      <c r="D548" s="6"/>
      <c r="E548" s="6"/>
      <c r="F548" s="6"/>
    </row>
    <row r="549">
      <c r="A549" s="13"/>
      <c r="B549" s="6"/>
      <c r="C549" s="6"/>
      <c r="D549" s="6"/>
      <c r="E549" s="6"/>
      <c r="F549" s="6"/>
    </row>
    <row r="550">
      <c r="A550" s="13"/>
      <c r="B550" s="6"/>
      <c r="C550" s="6"/>
      <c r="D550" s="6"/>
      <c r="E550" s="6"/>
      <c r="F550" s="6"/>
    </row>
    <row r="551">
      <c r="A551" s="13"/>
      <c r="B551" s="6"/>
      <c r="C551" s="6"/>
      <c r="D551" s="6"/>
      <c r="E551" s="6"/>
      <c r="F551" s="6"/>
    </row>
    <row r="552">
      <c r="A552" s="13"/>
      <c r="B552" s="6"/>
      <c r="C552" s="6"/>
      <c r="D552" s="6"/>
      <c r="E552" s="6"/>
      <c r="F552" s="6"/>
    </row>
    <row r="553">
      <c r="A553" s="13"/>
      <c r="B553" s="6"/>
      <c r="C553" s="6"/>
      <c r="D553" s="6"/>
      <c r="E553" s="6"/>
      <c r="F553" s="6"/>
    </row>
    <row r="554">
      <c r="A554" s="13"/>
      <c r="B554" s="6"/>
      <c r="C554" s="6"/>
      <c r="D554" s="6"/>
      <c r="E554" s="6"/>
      <c r="F554" s="6"/>
    </row>
    <row r="555">
      <c r="A555" s="13"/>
      <c r="B555" s="6"/>
      <c r="C555" s="6"/>
      <c r="D555" s="6"/>
      <c r="E555" s="6"/>
      <c r="F555" s="6"/>
    </row>
    <row r="556">
      <c r="A556" s="13"/>
      <c r="B556" s="6"/>
      <c r="C556" s="6"/>
      <c r="D556" s="6"/>
      <c r="E556" s="6"/>
      <c r="F556" s="6"/>
    </row>
    <row r="557">
      <c r="A557" s="13"/>
      <c r="B557" s="6"/>
      <c r="C557" s="6"/>
      <c r="D557" s="6"/>
      <c r="E557" s="6"/>
      <c r="F557" s="6"/>
    </row>
    <row r="558">
      <c r="A558" s="13"/>
      <c r="B558" s="6"/>
      <c r="C558" s="6"/>
      <c r="D558" s="6"/>
      <c r="E558" s="6"/>
      <c r="F558" s="6"/>
    </row>
    <row r="559">
      <c r="A559" s="13"/>
      <c r="B559" s="6"/>
      <c r="C559" s="6"/>
      <c r="D559" s="6"/>
      <c r="E559" s="6"/>
      <c r="F559" s="6"/>
    </row>
    <row r="560">
      <c r="A560" s="13"/>
      <c r="B560" s="6"/>
      <c r="C560" s="6"/>
      <c r="D560" s="6"/>
      <c r="E560" s="6"/>
      <c r="F560" s="6"/>
    </row>
    <row r="561">
      <c r="A561" s="13"/>
      <c r="B561" s="6"/>
      <c r="C561" s="6"/>
      <c r="D561" s="6"/>
      <c r="E561" s="6"/>
      <c r="F561" s="6"/>
    </row>
    <row r="562">
      <c r="A562" s="13"/>
      <c r="B562" s="6"/>
      <c r="C562" s="6"/>
      <c r="D562" s="6"/>
      <c r="E562" s="6"/>
      <c r="F562" s="6"/>
    </row>
    <row r="563">
      <c r="A563" s="13"/>
      <c r="B563" s="6"/>
      <c r="C563" s="6"/>
      <c r="D563" s="6"/>
      <c r="E563" s="6"/>
      <c r="F563" s="6"/>
    </row>
    <row r="564">
      <c r="A564" s="13"/>
      <c r="B564" s="6"/>
      <c r="C564" s="6"/>
      <c r="D564" s="6"/>
      <c r="E564" s="6"/>
      <c r="F564" s="6"/>
    </row>
    <row r="565">
      <c r="A565" s="13"/>
      <c r="B565" s="6"/>
      <c r="C565" s="6"/>
      <c r="D565" s="6"/>
      <c r="E565" s="6"/>
      <c r="F565" s="6"/>
    </row>
    <row r="566">
      <c r="A566" s="13"/>
      <c r="B566" s="6"/>
      <c r="C566" s="6"/>
      <c r="D566" s="6"/>
      <c r="E566" s="6"/>
      <c r="F566" s="6"/>
    </row>
    <row r="567">
      <c r="A567" s="13"/>
      <c r="B567" s="6"/>
      <c r="C567" s="6"/>
      <c r="D567" s="6"/>
      <c r="E567" s="6"/>
      <c r="F567" s="6"/>
    </row>
    <row r="568">
      <c r="A568" s="13"/>
      <c r="B568" s="6"/>
      <c r="C568" s="6"/>
      <c r="D568" s="6"/>
      <c r="E568" s="6"/>
      <c r="F568" s="6"/>
    </row>
    <row r="569">
      <c r="A569" s="13"/>
      <c r="B569" s="6"/>
      <c r="C569" s="6"/>
      <c r="D569" s="6"/>
      <c r="E569" s="6"/>
      <c r="F569" s="6"/>
    </row>
    <row r="570">
      <c r="A570" s="13"/>
      <c r="B570" s="6"/>
      <c r="C570" s="6"/>
      <c r="D570" s="6"/>
      <c r="E570" s="6"/>
      <c r="F570" s="6"/>
    </row>
    <row r="571">
      <c r="A571" s="13"/>
      <c r="B571" s="6"/>
      <c r="C571" s="6"/>
      <c r="D571" s="6"/>
      <c r="E571" s="6"/>
      <c r="F571" s="6"/>
    </row>
    <row r="572">
      <c r="A572" s="13"/>
      <c r="B572" s="6"/>
      <c r="C572" s="6"/>
      <c r="D572" s="6"/>
      <c r="E572" s="6"/>
      <c r="F572" s="6"/>
    </row>
    <row r="573">
      <c r="A573" s="13"/>
      <c r="B573" s="6"/>
      <c r="C573" s="6"/>
      <c r="D573" s="6"/>
      <c r="E573" s="6"/>
      <c r="F573" s="6"/>
    </row>
    <row r="574">
      <c r="A574" s="13"/>
      <c r="B574" s="6"/>
      <c r="C574" s="6"/>
      <c r="D574" s="6"/>
      <c r="E574" s="6"/>
      <c r="F574" s="6"/>
    </row>
    <row r="575">
      <c r="A575" s="13"/>
      <c r="B575" s="6"/>
      <c r="C575" s="6"/>
      <c r="D575" s="6"/>
      <c r="E575" s="6"/>
      <c r="F575" s="6"/>
    </row>
    <row r="576">
      <c r="A576" s="13"/>
      <c r="B576" s="6"/>
      <c r="C576" s="6"/>
      <c r="D576" s="6"/>
      <c r="E576" s="6"/>
      <c r="F576" s="6"/>
    </row>
    <row r="577">
      <c r="A577" s="13"/>
      <c r="B577" s="6"/>
      <c r="C577" s="6"/>
      <c r="D577" s="6"/>
      <c r="E577" s="6"/>
      <c r="F577" s="6"/>
    </row>
    <row r="578">
      <c r="A578" s="13"/>
      <c r="B578" s="6"/>
      <c r="C578" s="6"/>
      <c r="D578" s="6"/>
      <c r="E578" s="6"/>
      <c r="F578" s="6"/>
    </row>
    <row r="579">
      <c r="A579" s="13"/>
      <c r="B579" s="6"/>
      <c r="C579" s="6"/>
      <c r="D579" s="6"/>
      <c r="E579" s="6"/>
      <c r="F579" s="6"/>
    </row>
    <row r="580">
      <c r="A580" s="13"/>
      <c r="B580" s="6"/>
      <c r="C580" s="6"/>
      <c r="D580" s="6"/>
      <c r="E580" s="6"/>
      <c r="F580" s="6"/>
    </row>
    <row r="581">
      <c r="A581" s="13"/>
      <c r="B581" s="6"/>
      <c r="C581" s="6"/>
      <c r="D581" s="6"/>
      <c r="E581" s="6"/>
      <c r="F581" s="6"/>
    </row>
    <row r="582">
      <c r="A582" s="13"/>
      <c r="B582" s="6"/>
      <c r="C582" s="6"/>
      <c r="D582" s="6"/>
      <c r="E582" s="6"/>
      <c r="F582" s="6"/>
    </row>
    <row r="583">
      <c r="A583" s="13"/>
      <c r="B583" s="6"/>
      <c r="C583" s="6"/>
      <c r="D583" s="6"/>
      <c r="E583" s="6"/>
      <c r="F583" s="6"/>
    </row>
    <row r="584">
      <c r="A584" s="13"/>
      <c r="B584" s="6"/>
      <c r="C584" s="6"/>
      <c r="D584" s="6"/>
      <c r="E584" s="6"/>
      <c r="F584" s="6"/>
    </row>
    <row r="585">
      <c r="A585" s="13"/>
      <c r="B585" s="6"/>
      <c r="C585" s="6"/>
      <c r="D585" s="6"/>
      <c r="E585" s="6"/>
      <c r="F585" s="6"/>
    </row>
    <row r="586">
      <c r="A586" s="13"/>
      <c r="B586" s="6"/>
      <c r="C586" s="6"/>
      <c r="D586" s="6"/>
      <c r="E586" s="6"/>
      <c r="F586" s="6"/>
    </row>
    <row r="587">
      <c r="A587" s="13"/>
      <c r="B587" s="6"/>
      <c r="C587" s="6"/>
      <c r="D587" s="6"/>
      <c r="E587" s="6"/>
      <c r="F587" s="6"/>
    </row>
    <row r="588">
      <c r="A588" s="13"/>
      <c r="B588" s="6"/>
      <c r="C588" s="6"/>
      <c r="D588" s="6"/>
      <c r="E588" s="6"/>
      <c r="F588" s="6"/>
    </row>
    <row r="589">
      <c r="A589" s="13"/>
      <c r="B589" s="6"/>
      <c r="C589" s="6"/>
      <c r="D589" s="6"/>
      <c r="E589" s="6"/>
      <c r="F589" s="6"/>
    </row>
    <row r="590">
      <c r="A590" s="13"/>
      <c r="B590" s="6"/>
      <c r="C590" s="6"/>
      <c r="D590" s="6"/>
      <c r="E590" s="6"/>
      <c r="F590" s="6"/>
    </row>
    <row r="591">
      <c r="A591" s="13"/>
      <c r="B591" s="6"/>
      <c r="C591" s="6"/>
      <c r="D591" s="6"/>
      <c r="E591" s="6"/>
      <c r="F591" s="6"/>
    </row>
    <row r="592">
      <c r="A592" s="13"/>
      <c r="B592" s="6"/>
      <c r="C592" s="6"/>
      <c r="D592" s="6"/>
      <c r="E592" s="6"/>
      <c r="F592" s="6"/>
    </row>
    <row r="593">
      <c r="A593" s="13"/>
      <c r="B593" s="6"/>
      <c r="C593" s="6"/>
      <c r="D593" s="6"/>
      <c r="E593" s="6"/>
      <c r="F593" s="6"/>
    </row>
    <row r="594">
      <c r="A594" s="13"/>
      <c r="B594" s="6"/>
      <c r="C594" s="6"/>
      <c r="D594" s="6"/>
      <c r="E594" s="6"/>
      <c r="F594" s="6"/>
    </row>
    <row r="595">
      <c r="A595" s="13"/>
      <c r="B595" s="6"/>
      <c r="C595" s="6"/>
      <c r="D595" s="6"/>
      <c r="E595" s="6"/>
      <c r="F595" s="6"/>
    </row>
    <row r="596">
      <c r="A596" s="13"/>
      <c r="B596" s="6"/>
      <c r="C596" s="6"/>
      <c r="D596" s="6"/>
      <c r="E596" s="6"/>
      <c r="F596" s="6"/>
    </row>
    <row r="597">
      <c r="A597" s="13"/>
      <c r="B597" s="6"/>
      <c r="C597" s="6"/>
      <c r="D597" s="6"/>
      <c r="E597" s="6"/>
      <c r="F597" s="6"/>
    </row>
    <row r="598">
      <c r="A598" s="13"/>
      <c r="B598" s="6"/>
      <c r="C598" s="6"/>
      <c r="D598" s="6"/>
      <c r="E598" s="6"/>
      <c r="F598" s="6"/>
    </row>
    <row r="599">
      <c r="A599" s="13"/>
      <c r="B599" s="6"/>
      <c r="C599" s="6"/>
      <c r="D599" s="6"/>
      <c r="E599" s="6"/>
      <c r="F599" s="6"/>
    </row>
    <row r="600">
      <c r="A600" s="13"/>
      <c r="B600" s="6"/>
      <c r="C600" s="6"/>
      <c r="D600" s="6"/>
      <c r="E600" s="6"/>
      <c r="F600" s="6"/>
    </row>
    <row r="601">
      <c r="A601" s="13"/>
      <c r="B601" s="6"/>
      <c r="C601" s="6"/>
      <c r="D601" s="6"/>
      <c r="E601" s="6"/>
      <c r="F601" s="6"/>
    </row>
    <row r="602">
      <c r="A602" s="13"/>
      <c r="B602" s="6"/>
      <c r="C602" s="6"/>
      <c r="D602" s="6"/>
      <c r="E602" s="6"/>
      <c r="F602" s="6"/>
    </row>
    <row r="603">
      <c r="A603" s="13"/>
      <c r="B603" s="6"/>
      <c r="C603" s="6"/>
      <c r="D603" s="6"/>
      <c r="E603" s="6"/>
      <c r="F603" s="6"/>
    </row>
    <row r="604">
      <c r="A604" s="13"/>
      <c r="B604" s="6"/>
      <c r="C604" s="6"/>
      <c r="D604" s="6"/>
      <c r="E604" s="6"/>
      <c r="F604" s="6"/>
    </row>
    <row r="605">
      <c r="A605" s="13"/>
      <c r="B605" s="6"/>
      <c r="C605" s="6"/>
      <c r="D605" s="6"/>
      <c r="E605" s="6"/>
      <c r="F605" s="6"/>
    </row>
    <row r="606">
      <c r="A606" s="13"/>
      <c r="B606" s="6"/>
      <c r="C606" s="6"/>
      <c r="D606" s="6"/>
      <c r="E606" s="6"/>
      <c r="F606" s="6"/>
    </row>
    <row r="607">
      <c r="A607" s="13"/>
      <c r="B607" s="6"/>
      <c r="C607" s="6"/>
      <c r="D607" s="6"/>
      <c r="E607" s="6"/>
      <c r="F607" s="6"/>
    </row>
    <row r="608">
      <c r="A608" s="13"/>
      <c r="B608" s="6"/>
      <c r="C608" s="6"/>
      <c r="D608" s="6"/>
      <c r="E608" s="6"/>
      <c r="F608" s="6"/>
    </row>
    <row r="609">
      <c r="A609" s="13"/>
      <c r="B609" s="6"/>
      <c r="C609" s="6"/>
      <c r="D609" s="6"/>
      <c r="E609" s="6"/>
      <c r="F609" s="6"/>
    </row>
    <row r="610">
      <c r="A610" s="13"/>
      <c r="B610" s="6"/>
      <c r="C610" s="6"/>
      <c r="D610" s="6"/>
      <c r="E610" s="6"/>
      <c r="F610" s="6"/>
    </row>
    <row r="611">
      <c r="A611" s="13"/>
      <c r="B611" s="6"/>
      <c r="C611" s="6"/>
      <c r="D611" s="6"/>
      <c r="E611" s="6"/>
      <c r="F611" s="6"/>
    </row>
    <row r="612">
      <c r="A612" s="13"/>
      <c r="B612" s="6"/>
      <c r="C612" s="6"/>
      <c r="D612" s="6"/>
      <c r="E612" s="6"/>
      <c r="F612" s="6"/>
    </row>
    <row r="613">
      <c r="A613" s="13"/>
      <c r="B613" s="6"/>
      <c r="C613" s="6"/>
      <c r="D613" s="6"/>
      <c r="E613" s="6"/>
      <c r="F613" s="6"/>
    </row>
    <row r="614">
      <c r="A614" s="13"/>
      <c r="B614" s="6"/>
      <c r="C614" s="6"/>
      <c r="D614" s="6"/>
      <c r="E614" s="6"/>
      <c r="F614" s="6"/>
    </row>
    <row r="615">
      <c r="A615" s="13"/>
      <c r="B615" s="6"/>
      <c r="C615" s="6"/>
      <c r="D615" s="6"/>
      <c r="E615" s="6"/>
      <c r="F615" s="6"/>
    </row>
    <row r="616">
      <c r="A616" s="13"/>
      <c r="B616" s="6"/>
      <c r="C616" s="6"/>
      <c r="D616" s="6"/>
      <c r="E616" s="6"/>
      <c r="F616" s="6"/>
    </row>
    <row r="617">
      <c r="A617" s="13"/>
      <c r="B617" s="6"/>
      <c r="C617" s="6"/>
      <c r="D617" s="6"/>
      <c r="E617" s="6"/>
      <c r="F617" s="6"/>
    </row>
    <row r="618">
      <c r="A618" s="13"/>
      <c r="B618" s="6"/>
      <c r="C618" s="6"/>
      <c r="D618" s="6"/>
      <c r="E618" s="6"/>
      <c r="F618" s="6"/>
    </row>
    <row r="619">
      <c r="A619" s="13"/>
      <c r="B619" s="6"/>
      <c r="C619" s="6"/>
      <c r="D619" s="6"/>
      <c r="E619" s="6"/>
      <c r="F619" s="6"/>
    </row>
    <row r="620">
      <c r="A620" s="13"/>
      <c r="B620" s="6"/>
      <c r="C620" s="6"/>
      <c r="D620" s="6"/>
      <c r="E620" s="6"/>
      <c r="F620" s="6"/>
    </row>
    <row r="621">
      <c r="A621" s="13"/>
      <c r="B621" s="6"/>
      <c r="C621" s="6"/>
      <c r="D621" s="6"/>
      <c r="E621" s="6"/>
      <c r="F621" s="6"/>
    </row>
    <row r="622">
      <c r="A622" s="13"/>
      <c r="B622" s="6"/>
      <c r="C622" s="6"/>
      <c r="D622" s="6"/>
      <c r="E622" s="6"/>
      <c r="F622" s="6"/>
    </row>
    <row r="623">
      <c r="A623" s="13"/>
      <c r="B623" s="6"/>
      <c r="C623" s="6"/>
      <c r="D623" s="6"/>
      <c r="E623" s="6"/>
      <c r="F623" s="6"/>
    </row>
    <row r="624">
      <c r="A624" s="13"/>
      <c r="B624" s="6"/>
      <c r="C624" s="6"/>
      <c r="D624" s="6"/>
      <c r="E624" s="6"/>
      <c r="F624" s="6"/>
    </row>
    <row r="625">
      <c r="A625" s="13"/>
      <c r="B625" s="6"/>
      <c r="C625" s="6"/>
      <c r="D625" s="6"/>
      <c r="E625" s="6"/>
      <c r="F625" s="6"/>
    </row>
    <row r="626">
      <c r="A626" s="13"/>
      <c r="B626" s="6"/>
      <c r="C626" s="6"/>
      <c r="D626" s="6"/>
      <c r="E626" s="6"/>
      <c r="F626" s="6"/>
    </row>
    <row r="627">
      <c r="A627" s="13"/>
      <c r="B627" s="6"/>
      <c r="C627" s="6"/>
      <c r="D627" s="6"/>
      <c r="E627" s="6"/>
      <c r="F627" s="6"/>
    </row>
    <row r="628">
      <c r="A628" s="13"/>
      <c r="B628" s="6"/>
      <c r="C628" s="6"/>
      <c r="D628" s="6"/>
      <c r="E628" s="6"/>
      <c r="F628" s="6"/>
    </row>
    <row r="629">
      <c r="A629" s="13"/>
      <c r="B629" s="6"/>
      <c r="C629" s="6"/>
      <c r="D629" s="6"/>
      <c r="E629" s="6"/>
      <c r="F629" s="6"/>
    </row>
    <row r="630">
      <c r="A630" s="13"/>
      <c r="B630" s="6"/>
      <c r="C630" s="6"/>
      <c r="D630" s="6"/>
      <c r="E630" s="6"/>
      <c r="F630" s="6"/>
    </row>
    <row r="631">
      <c r="A631" s="13"/>
      <c r="B631" s="6"/>
      <c r="C631" s="6"/>
      <c r="D631" s="6"/>
      <c r="E631" s="6"/>
      <c r="F631" s="6"/>
    </row>
    <row r="632">
      <c r="A632" s="13"/>
      <c r="B632" s="6"/>
      <c r="C632" s="6"/>
      <c r="D632" s="6"/>
      <c r="E632" s="6"/>
      <c r="F632" s="6"/>
    </row>
    <row r="633">
      <c r="A633" s="13"/>
      <c r="B633" s="6"/>
      <c r="C633" s="6"/>
      <c r="D633" s="6"/>
      <c r="E633" s="6"/>
      <c r="F633" s="6"/>
    </row>
    <row r="634">
      <c r="A634" s="13"/>
      <c r="B634" s="6"/>
      <c r="C634" s="6"/>
      <c r="D634" s="6"/>
      <c r="E634" s="6"/>
      <c r="F634" s="6"/>
    </row>
    <row r="635">
      <c r="A635" s="13"/>
      <c r="B635" s="6"/>
      <c r="C635" s="6"/>
      <c r="D635" s="6"/>
      <c r="E635" s="6"/>
      <c r="F635" s="6"/>
    </row>
    <row r="636">
      <c r="A636" s="13"/>
      <c r="B636" s="6"/>
      <c r="C636" s="6"/>
      <c r="D636" s="6"/>
      <c r="E636" s="6"/>
      <c r="F636" s="6"/>
    </row>
    <row r="637">
      <c r="A637" s="13"/>
      <c r="B637" s="6"/>
      <c r="C637" s="6"/>
      <c r="D637" s="6"/>
      <c r="E637" s="6"/>
      <c r="F637" s="6"/>
    </row>
    <row r="638">
      <c r="A638" s="13"/>
      <c r="B638" s="6"/>
      <c r="C638" s="6"/>
      <c r="D638" s="6"/>
      <c r="E638" s="6"/>
      <c r="F638" s="6"/>
    </row>
    <row r="639">
      <c r="A639" s="13"/>
      <c r="B639" s="6"/>
      <c r="C639" s="6"/>
      <c r="D639" s="6"/>
      <c r="E639" s="6"/>
      <c r="F639" s="6"/>
    </row>
    <row r="640">
      <c r="A640" s="13"/>
      <c r="B640" s="6"/>
      <c r="C640" s="6"/>
      <c r="D640" s="6"/>
      <c r="E640" s="6"/>
      <c r="F640" s="6"/>
    </row>
    <row r="641">
      <c r="A641" s="13"/>
      <c r="B641" s="6"/>
      <c r="C641" s="6"/>
      <c r="D641" s="6"/>
      <c r="E641" s="6"/>
      <c r="F641" s="6"/>
    </row>
    <row r="642">
      <c r="A642" s="13"/>
      <c r="B642" s="6"/>
      <c r="C642" s="6"/>
      <c r="D642" s="6"/>
      <c r="E642" s="6"/>
      <c r="F642" s="6"/>
    </row>
    <row r="643">
      <c r="A643" s="13"/>
      <c r="B643" s="6"/>
      <c r="C643" s="6"/>
      <c r="D643" s="6"/>
      <c r="E643" s="6"/>
      <c r="F643" s="6"/>
    </row>
    <row r="644">
      <c r="A644" s="13"/>
      <c r="B644" s="6"/>
      <c r="C644" s="6"/>
      <c r="D644" s="6"/>
      <c r="E644" s="6"/>
      <c r="F644" s="6"/>
    </row>
    <row r="645">
      <c r="A645" s="13"/>
      <c r="B645" s="6"/>
      <c r="C645" s="6"/>
      <c r="D645" s="6"/>
      <c r="E645" s="6"/>
      <c r="F645" s="6"/>
    </row>
    <row r="646">
      <c r="A646" s="13"/>
      <c r="B646" s="6"/>
      <c r="C646" s="6"/>
      <c r="D646" s="6"/>
      <c r="E646" s="6"/>
      <c r="F646" s="6"/>
    </row>
    <row r="647">
      <c r="A647" s="13"/>
      <c r="B647" s="6"/>
      <c r="C647" s="6"/>
      <c r="D647" s="6"/>
      <c r="E647" s="6"/>
      <c r="F647" s="6"/>
    </row>
    <row r="648">
      <c r="A648" s="13"/>
      <c r="B648" s="6"/>
      <c r="C648" s="6"/>
      <c r="D648" s="6"/>
      <c r="E648" s="6"/>
      <c r="F648" s="6"/>
    </row>
    <row r="649">
      <c r="A649" s="13"/>
      <c r="B649" s="6"/>
      <c r="C649" s="6"/>
      <c r="D649" s="6"/>
      <c r="E649" s="6"/>
      <c r="F649" s="6"/>
    </row>
    <row r="650">
      <c r="A650" s="13"/>
      <c r="B650" s="6"/>
      <c r="C650" s="6"/>
      <c r="D650" s="6"/>
      <c r="E650" s="6"/>
      <c r="F650" s="6"/>
    </row>
    <row r="651">
      <c r="A651" s="13"/>
      <c r="B651" s="6"/>
      <c r="C651" s="6"/>
      <c r="D651" s="6"/>
      <c r="E651" s="6"/>
      <c r="F651" s="6"/>
    </row>
    <row r="652">
      <c r="A652" s="13"/>
      <c r="B652" s="6"/>
      <c r="C652" s="6"/>
      <c r="D652" s="6"/>
      <c r="E652" s="6"/>
      <c r="F652" s="6"/>
    </row>
    <row r="653">
      <c r="A653" s="13"/>
      <c r="B653" s="6"/>
      <c r="C653" s="6"/>
      <c r="D653" s="6"/>
      <c r="E653" s="6"/>
      <c r="F653" s="6"/>
    </row>
    <row r="654">
      <c r="A654" s="13"/>
      <c r="B654" s="6"/>
      <c r="C654" s="6"/>
      <c r="D654" s="6"/>
      <c r="E654" s="6"/>
      <c r="F654" s="6"/>
    </row>
    <row r="655">
      <c r="A655" s="13"/>
      <c r="B655" s="6"/>
      <c r="C655" s="6"/>
      <c r="D655" s="6"/>
      <c r="E655" s="6"/>
      <c r="F655" s="6"/>
    </row>
    <row r="656">
      <c r="A656" s="13"/>
      <c r="B656" s="6"/>
      <c r="C656" s="6"/>
      <c r="D656" s="6"/>
      <c r="E656" s="6"/>
      <c r="F656" s="6"/>
    </row>
    <row r="657">
      <c r="A657" s="13"/>
      <c r="B657" s="6"/>
      <c r="C657" s="6"/>
      <c r="D657" s="6"/>
      <c r="E657" s="6"/>
      <c r="F657" s="6"/>
    </row>
    <row r="658">
      <c r="A658" s="13"/>
      <c r="B658" s="6"/>
      <c r="C658" s="6"/>
      <c r="D658" s="6"/>
      <c r="E658" s="6"/>
      <c r="F658" s="6"/>
    </row>
    <row r="659">
      <c r="A659" s="13"/>
      <c r="B659" s="6"/>
      <c r="C659" s="6"/>
      <c r="D659" s="6"/>
      <c r="E659" s="6"/>
      <c r="F659" s="6"/>
    </row>
    <row r="660">
      <c r="A660" s="13"/>
      <c r="B660" s="6"/>
      <c r="C660" s="6"/>
      <c r="D660" s="6"/>
      <c r="E660" s="6"/>
      <c r="F660" s="6"/>
    </row>
    <row r="661">
      <c r="A661" s="13"/>
      <c r="B661" s="6"/>
      <c r="C661" s="6"/>
      <c r="D661" s="6"/>
      <c r="E661" s="6"/>
      <c r="F661" s="6"/>
    </row>
    <row r="662">
      <c r="A662" s="13"/>
      <c r="B662" s="6"/>
      <c r="C662" s="6"/>
      <c r="D662" s="6"/>
      <c r="E662" s="6"/>
      <c r="F662" s="6"/>
    </row>
    <row r="663">
      <c r="A663" s="13"/>
      <c r="B663" s="6"/>
      <c r="C663" s="6"/>
      <c r="D663" s="6"/>
      <c r="E663" s="6"/>
      <c r="F663" s="6"/>
    </row>
    <row r="664">
      <c r="A664" s="13"/>
      <c r="B664" s="6"/>
      <c r="C664" s="6"/>
      <c r="D664" s="6"/>
      <c r="E664" s="6"/>
      <c r="F664" s="6"/>
    </row>
    <row r="665">
      <c r="A665" s="13"/>
      <c r="B665" s="6"/>
      <c r="C665" s="6"/>
      <c r="D665" s="6"/>
      <c r="E665" s="6"/>
      <c r="F665" s="6"/>
    </row>
    <row r="666">
      <c r="A666" s="13"/>
      <c r="B666" s="6"/>
      <c r="C666" s="6"/>
      <c r="D666" s="6"/>
      <c r="E666" s="6"/>
      <c r="F666" s="6"/>
    </row>
    <row r="667">
      <c r="A667" s="13"/>
      <c r="B667" s="6"/>
      <c r="C667" s="6"/>
      <c r="D667" s="6"/>
      <c r="E667" s="6"/>
      <c r="F667" s="6"/>
    </row>
    <row r="668">
      <c r="A668" s="13"/>
      <c r="B668" s="6"/>
      <c r="C668" s="6"/>
      <c r="D668" s="6"/>
      <c r="E668" s="6"/>
      <c r="F668" s="6"/>
    </row>
    <row r="669">
      <c r="A669" s="13"/>
      <c r="B669" s="6"/>
      <c r="C669" s="6"/>
      <c r="D669" s="6"/>
      <c r="E669" s="6"/>
      <c r="F669" s="6"/>
    </row>
    <row r="670">
      <c r="A670" s="13"/>
      <c r="B670" s="6"/>
      <c r="C670" s="6"/>
      <c r="D670" s="6"/>
      <c r="E670" s="6"/>
      <c r="F670" s="6"/>
    </row>
    <row r="671">
      <c r="A671" s="13"/>
      <c r="B671" s="6"/>
      <c r="C671" s="6"/>
      <c r="D671" s="6"/>
      <c r="E671" s="6"/>
      <c r="F671" s="6"/>
    </row>
    <row r="672">
      <c r="A672" s="13"/>
      <c r="B672" s="6"/>
      <c r="C672" s="6"/>
      <c r="D672" s="6"/>
      <c r="E672" s="6"/>
      <c r="F672" s="6"/>
    </row>
    <row r="673">
      <c r="A673" s="13"/>
      <c r="B673" s="6"/>
      <c r="C673" s="6"/>
      <c r="D673" s="6"/>
      <c r="E673" s="6"/>
      <c r="F673" s="6"/>
    </row>
    <row r="674">
      <c r="A674" s="13"/>
      <c r="B674" s="6"/>
      <c r="C674" s="6"/>
      <c r="D674" s="6"/>
      <c r="E674" s="6"/>
      <c r="F674" s="6"/>
    </row>
    <row r="675">
      <c r="A675" s="13"/>
      <c r="B675" s="6"/>
      <c r="C675" s="6"/>
      <c r="D675" s="6"/>
      <c r="E675" s="6"/>
      <c r="F675" s="6"/>
    </row>
    <row r="676">
      <c r="A676" s="13"/>
      <c r="B676" s="6"/>
      <c r="C676" s="6"/>
      <c r="D676" s="6"/>
      <c r="E676" s="6"/>
      <c r="F676" s="6"/>
    </row>
    <row r="677">
      <c r="A677" s="13"/>
      <c r="B677" s="6"/>
      <c r="C677" s="6"/>
      <c r="D677" s="6"/>
      <c r="E677" s="6"/>
      <c r="F677" s="6"/>
    </row>
    <row r="678">
      <c r="A678" s="13"/>
      <c r="B678" s="6"/>
      <c r="C678" s="6"/>
      <c r="D678" s="6"/>
      <c r="E678" s="6"/>
      <c r="F678" s="6"/>
    </row>
    <row r="679">
      <c r="A679" s="13"/>
      <c r="B679" s="6"/>
      <c r="C679" s="6"/>
      <c r="D679" s="6"/>
      <c r="E679" s="6"/>
      <c r="F679" s="6"/>
    </row>
    <row r="680">
      <c r="A680" s="13"/>
      <c r="B680" s="6"/>
      <c r="C680" s="6"/>
      <c r="D680" s="6"/>
      <c r="E680" s="6"/>
      <c r="F680" s="6"/>
    </row>
    <row r="681">
      <c r="A681" s="13"/>
      <c r="B681" s="6"/>
      <c r="C681" s="6"/>
      <c r="D681" s="6"/>
      <c r="E681" s="6"/>
      <c r="F681" s="6"/>
    </row>
    <row r="682">
      <c r="A682" s="13"/>
      <c r="B682" s="6"/>
      <c r="C682" s="6"/>
      <c r="D682" s="6"/>
      <c r="E682" s="6"/>
      <c r="F682" s="6"/>
    </row>
    <row r="683">
      <c r="A683" s="13"/>
      <c r="B683" s="6"/>
      <c r="C683" s="6"/>
      <c r="D683" s="6"/>
      <c r="E683" s="6"/>
      <c r="F683" s="6"/>
    </row>
    <row r="684">
      <c r="A684" s="13"/>
      <c r="B684" s="6"/>
      <c r="C684" s="6"/>
      <c r="D684" s="6"/>
      <c r="E684" s="6"/>
      <c r="F684" s="6"/>
    </row>
    <row r="685">
      <c r="A685" s="13"/>
      <c r="B685" s="6"/>
      <c r="C685" s="6"/>
      <c r="D685" s="6"/>
      <c r="E685" s="6"/>
      <c r="F685" s="6"/>
    </row>
    <row r="686">
      <c r="A686" s="13"/>
      <c r="B686" s="6"/>
      <c r="C686" s="6"/>
      <c r="D686" s="6"/>
      <c r="E686" s="6"/>
      <c r="F686" s="6"/>
    </row>
    <row r="687">
      <c r="A687" s="13"/>
      <c r="B687" s="6"/>
      <c r="C687" s="6"/>
      <c r="D687" s="6"/>
      <c r="E687" s="6"/>
      <c r="F687" s="6"/>
    </row>
    <row r="688">
      <c r="A688" s="13"/>
      <c r="B688" s="6"/>
      <c r="C688" s="6"/>
      <c r="D688" s="6"/>
      <c r="E688" s="6"/>
      <c r="F688" s="6"/>
    </row>
    <row r="689">
      <c r="A689" s="13"/>
      <c r="B689" s="6"/>
      <c r="C689" s="6"/>
      <c r="D689" s="6"/>
      <c r="E689" s="6"/>
      <c r="F689" s="6"/>
    </row>
    <row r="690">
      <c r="A690" s="13"/>
      <c r="B690" s="6"/>
      <c r="C690" s="6"/>
      <c r="D690" s="6"/>
      <c r="E690" s="6"/>
      <c r="F690" s="6"/>
    </row>
    <row r="691">
      <c r="A691" s="13"/>
      <c r="B691" s="6"/>
      <c r="C691" s="6"/>
      <c r="D691" s="6"/>
      <c r="E691" s="6"/>
      <c r="F691" s="6"/>
    </row>
    <row r="692">
      <c r="A692" s="13"/>
      <c r="B692" s="6"/>
      <c r="C692" s="6"/>
      <c r="D692" s="6"/>
      <c r="E692" s="6"/>
      <c r="F692" s="6"/>
    </row>
    <row r="693">
      <c r="A693" s="13"/>
      <c r="B693" s="6"/>
      <c r="C693" s="6"/>
      <c r="D693" s="6"/>
      <c r="E693" s="6"/>
      <c r="F693" s="6"/>
    </row>
    <row r="694">
      <c r="A694" s="13"/>
      <c r="B694" s="6"/>
      <c r="C694" s="6"/>
      <c r="D694" s="6"/>
      <c r="E694" s="6"/>
      <c r="F694" s="6"/>
    </row>
    <row r="695">
      <c r="A695" s="13"/>
      <c r="B695" s="6"/>
      <c r="C695" s="6"/>
      <c r="D695" s="6"/>
      <c r="E695" s="6"/>
      <c r="F695" s="6"/>
    </row>
    <row r="696">
      <c r="A696" s="13"/>
      <c r="B696" s="6"/>
      <c r="C696" s="6"/>
      <c r="D696" s="6"/>
      <c r="E696" s="6"/>
      <c r="F696" s="6"/>
    </row>
    <row r="697">
      <c r="A697" s="13"/>
      <c r="B697" s="6"/>
      <c r="C697" s="6"/>
      <c r="D697" s="6"/>
      <c r="E697" s="6"/>
      <c r="F697" s="6"/>
    </row>
    <row r="698">
      <c r="A698" s="13"/>
      <c r="B698" s="6"/>
      <c r="C698" s="6"/>
      <c r="D698" s="6"/>
      <c r="E698" s="6"/>
      <c r="F698" s="6"/>
    </row>
    <row r="699">
      <c r="A699" s="13"/>
      <c r="B699" s="6"/>
      <c r="C699" s="6"/>
      <c r="D699" s="6"/>
      <c r="E699" s="6"/>
      <c r="F699" s="6"/>
    </row>
    <row r="700">
      <c r="A700" s="13"/>
      <c r="B700" s="6"/>
      <c r="C700" s="6"/>
      <c r="D700" s="6"/>
      <c r="E700" s="6"/>
      <c r="F700" s="6"/>
    </row>
    <row r="701">
      <c r="A701" s="13"/>
      <c r="B701" s="6"/>
      <c r="C701" s="6"/>
      <c r="D701" s="6"/>
      <c r="E701" s="6"/>
      <c r="F701" s="6"/>
    </row>
    <row r="702">
      <c r="A702" s="13"/>
      <c r="B702" s="6"/>
      <c r="C702" s="6"/>
      <c r="D702" s="6"/>
      <c r="E702" s="6"/>
      <c r="F702" s="6"/>
    </row>
    <row r="703">
      <c r="A703" s="13"/>
      <c r="B703" s="6"/>
      <c r="C703" s="6"/>
      <c r="D703" s="6"/>
      <c r="E703" s="6"/>
      <c r="F703" s="6"/>
    </row>
    <row r="704">
      <c r="A704" s="13"/>
      <c r="B704" s="6"/>
      <c r="C704" s="6"/>
      <c r="D704" s="6"/>
      <c r="E704" s="6"/>
      <c r="F704" s="6"/>
    </row>
    <row r="705">
      <c r="A705" s="13"/>
      <c r="B705" s="6"/>
      <c r="C705" s="6"/>
      <c r="D705" s="6"/>
      <c r="E705" s="6"/>
      <c r="F705" s="6"/>
    </row>
    <row r="706">
      <c r="A706" s="13"/>
      <c r="B706" s="6"/>
      <c r="C706" s="6"/>
      <c r="D706" s="6"/>
      <c r="E706" s="6"/>
      <c r="F706" s="6"/>
    </row>
    <row r="707">
      <c r="A707" s="13"/>
      <c r="B707" s="6"/>
      <c r="C707" s="6"/>
      <c r="D707" s="6"/>
      <c r="E707" s="6"/>
      <c r="F707" s="6"/>
    </row>
    <row r="708">
      <c r="A708" s="13"/>
      <c r="B708" s="6"/>
      <c r="C708" s="6"/>
      <c r="D708" s="6"/>
      <c r="E708" s="6"/>
      <c r="F708" s="6"/>
    </row>
    <row r="709">
      <c r="A709" s="13"/>
      <c r="B709" s="6"/>
      <c r="C709" s="6"/>
      <c r="D709" s="6"/>
      <c r="E709" s="6"/>
      <c r="F709" s="6"/>
    </row>
    <row r="710">
      <c r="A710" s="13"/>
      <c r="B710" s="6"/>
      <c r="C710" s="6"/>
      <c r="D710" s="6"/>
      <c r="E710" s="6"/>
      <c r="F710" s="6"/>
    </row>
    <row r="711">
      <c r="A711" s="13"/>
      <c r="B711" s="6"/>
      <c r="C711" s="6"/>
      <c r="D711" s="6"/>
      <c r="E711" s="6"/>
      <c r="F711" s="6"/>
    </row>
    <row r="712">
      <c r="A712" s="13"/>
      <c r="B712" s="6"/>
      <c r="C712" s="6"/>
      <c r="D712" s="6"/>
      <c r="E712" s="6"/>
      <c r="F712" s="6"/>
    </row>
    <row r="713">
      <c r="A713" s="13"/>
      <c r="B713" s="6"/>
      <c r="C713" s="6"/>
      <c r="D713" s="6"/>
      <c r="E713" s="6"/>
      <c r="F713" s="6"/>
    </row>
    <row r="714">
      <c r="A714" s="13"/>
      <c r="B714" s="6"/>
      <c r="C714" s="6"/>
      <c r="D714" s="6"/>
      <c r="E714" s="6"/>
      <c r="F714" s="6"/>
    </row>
    <row r="715">
      <c r="A715" s="13"/>
      <c r="B715" s="6"/>
      <c r="C715" s="6"/>
      <c r="D715" s="6"/>
      <c r="E715" s="6"/>
      <c r="F715" s="6"/>
    </row>
    <row r="716">
      <c r="A716" s="13"/>
      <c r="B716" s="6"/>
      <c r="C716" s="6"/>
      <c r="D716" s="6"/>
      <c r="E716" s="6"/>
      <c r="F716" s="6"/>
    </row>
    <row r="717">
      <c r="A717" s="13"/>
      <c r="B717" s="6"/>
      <c r="C717" s="6"/>
      <c r="D717" s="6"/>
      <c r="E717" s="6"/>
      <c r="F717" s="6"/>
    </row>
    <row r="718">
      <c r="A718" s="13"/>
      <c r="B718" s="6"/>
      <c r="C718" s="6"/>
      <c r="D718" s="6"/>
      <c r="E718" s="6"/>
      <c r="F718" s="6"/>
    </row>
    <row r="719">
      <c r="A719" s="13"/>
      <c r="B719" s="6"/>
      <c r="C719" s="6"/>
      <c r="D719" s="6"/>
      <c r="E719" s="6"/>
      <c r="F719" s="6"/>
    </row>
    <row r="720">
      <c r="A720" s="13"/>
      <c r="B720" s="6"/>
      <c r="C720" s="6"/>
      <c r="D720" s="6"/>
      <c r="E720" s="6"/>
      <c r="F720" s="6"/>
    </row>
    <row r="721">
      <c r="A721" s="13"/>
      <c r="B721" s="6"/>
      <c r="C721" s="6"/>
      <c r="D721" s="6"/>
      <c r="E721" s="6"/>
      <c r="F721" s="6"/>
    </row>
    <row r="722">
      <c r="A722" s="13"/>
      <c r="B722" s="6"/>
      <c r="C722" s="6"/>
      <c r="D722" s="6"/>
      <c r="E722" s="6"/>
      <c r="F722" s="6"/>
    </row>
    <row r="723">
      <c r="A723" s="13"/>
      <c r="B723" s="6"/>
      <c r="C723" s="6"/>
      <c r="D723" s="6"/>
      <c r="E723" s="6"/>
      <c r="F723" s="6"/>
    </row>
    <row r="724">
      <c r="A724" s="13"/>
      <c r="B724" s="6"/>
      <c r="C724" s="6"/>
      <c r="D724" s="6"/>
      <c r="E724" s="6"/>
      <c r="F724" s="6"/>
    </row>
    <row r="725">
      <c r="A725" s="13"/>
      <c r="B725" s="6"/>
      <c r="C725" s="6"/>
      <c r="D725" s="6"/>
      <c r="E725" s="6"/>
      <c r="F725" s="6"/>
    </row>
    <row r="726">
      <c r="A726" s="13"/>
      <c r="B726" s="6"/>
      <c r="C726" s="6"/>
      <c r="D726" s="6"/>
      <c r="E726" s="6"/>
      <c r="F726" s="6"/>
    </row>
    <row r="727">
      <c r="A727" s="13"/>
      <c r="B727" s="6"/>
      <c r="C727" s="6"/>
      <c r="D727" s="6"/>
      <c r="E727" s="6"/>
      <c r="F727" s="6"/>
    </row>
    <row r="728">
      <c r="A728" s="13"/>
      <c r="B728" s="6"/>
      <c r="C728" s="6"/>
      <c r="D728" s="6"/>
      <c r="E728" s="6"/>
      <c r="F728" s="6"/>
    </row>
    <row r="729">
      <c r="A729" s="13"/>
      <c r="B729" s="6"/>
      <c r="C729" s="6"/>
      <c r="D729" s="6"/>
      <c r="E729" s="6"/>
      <c r="F729" s="6"/>
    </row>
    <row r="730">
      <c r="A730" s="13"/>
      <c r="B730" s="6"/>
      <c r="C730" s="6"/>
      <c r="D730" s="6"/>
      <c r="E730" s="6"/>
      <c r="F730" s="6"/>
    </row>
    <row r="731">
      <c r="A731" s="13"/>
      <c r="B731" s="6"/>
      <c r="C731" s="6"/>
      <c r="D731" s="6"/>
      <c r="E731" s="6"/>
      <c r="F731" s="6"/>
    </row>
    <row r="732">
      <c r="A732" s="13"/>
      <c r="B732" s="6"/>
      <c r="C732" s="6"/>
      <c r="D732" s="6"/>
      <c r="E732" s="6"/>
      <c r="F732" s="6"/>
    </row>
    <row r="733">
      <c r="A733" s="13"/>
      <c r="B733" s="6"/>
      <c r="C733" s="6"/>
      <c r="D733" s="6"/>
      <c r="E733" s="6"/>
      <c r="F733" s="6"/>
    </row>
    <row r="734">
      <c r="A734" s="13"/>
      <c r="B734" s="6"/>
      <c r="C734" s="6"/>
      <c r="D734" s="6"/>
      <c r="E734" s="6"/>
      <c r="F734" s="6"/>
    </row>
    <row r="735">
      <c r="A735" s="13"/>
      <c r="B735" s="6"/>
      <c r="C735" s="6"/>
      <c r="D735" s="6"/>
      <c r="E735" s="6"/>
      <c r="F735" s="6"/>
    </row>
    <row r="736">
      <c r="A736" s="13"/>
      <c r="B736" s="6"/>
      <c r="C736" s="6"/>
      <c r="D736" s="6"/>
      <c r="E736" s="6"/>
      <c r="F736" s="6"/>
    </row>
    <row r="737">
      <c r="A737" s="13"/>
      <c r="B737" s="6"/>
      <c r="C737" s="6"/>
      <c r="D737" s="6"/>
      <c r="E737" s="6"/>
      <c r="F737" s="6"/>
    </row>
    <row r="738">
      <c r="A738" s="13"/>
      <c r="B738" s="6"/>
      <c r="C738" s="6"/>
      <c r="D738" s="6"/>
      <c r="E738" s="6"/>
      <c r="F738" s="6"/>
    </row>
    <row r="739">
      <c r="A739" s="13"/>
      <c r="B739" s="6"/>
      <c r="C739" s="6"/>
      <c r="D739" s="6"/>
      <c r="E739" s="6"/>
      <c r="F739" s="6"/>
    </row>
    <row r="740">
      <c r="A740" s="13"/>
      <c r="B740" s="6"/>
      <c r="C740" s="6"/>
      <c r="D740" s="6"/>
      <c r="E740" s="6"/>
      <c r="F740" s="6"/>
    </row>
    <row r="741">
      <c r="A741" s="13"/>
      <c r="B741" s="6"/>
      <c r="C741" s="6"/>
      <c r="D741" s="6"/>
      <c r="E741" s="6"/>
      <c r="F741" s="6"/>
    </row>
    <row r="742">
      <c r="A742" s="13"/>
      <c r="B742" s="6"/>
      <c r="C742" s="6"/>
      <c r="D742" s="6"/>
      <c r="E742" s="6"/>
      <c r="F742" s="6"/>
    </row>
    <row r="743">
      <c r="A743" s="13"/>
      <c r="B743" s="6"/>
      <c r="C743" s="6"/>
      <c r="D743" s="6"/>
      <c r="E743" s="6"/>
      <c r="F743" s="6"/>
    </row>
    <row r="744">
      <c r="A744" s="13"/>
      <c r="B744" s="6"/>
      <c r="C744" s="6"/>
      <c r="D744" s="6"/>
      <c r="E744" s="6"/>
      <c r="F744" s="6"/>
    </row>
    <row r="745">
      <c r="A745" s="13"/>
      <c r="B745" s="6"/>
      <c r="C745" s="6"/>
      <c r="D745" s="6"/>
      <c r="E745" s="6"/>
      <c r="F745" s="6"/>
    </row>
    <row r="746">
      <c r="A746" s="13"/>
      <c r="B746" s="6"/>
      <c r="C746" s="6"/>
      <c r="D746" s="6"/>
      <c r="E746" s="6"/>
      <c r="F746" s="6"/>
    </row>
    <row r="747">
      <c r="A747" s="13"/>
      <c r="B747" s="6"/>
      <c r="C747" s="6"/>
      <c r="D747" s="6"/>
      <c r="E747" s="6"/>
      <c r="F747" s="6"/>
    </row>
    <row r="748">
      <c r="A748" s="13"/>
      <c r="B748" s="6"/>
      <c r="C748" s="6"/>
      <c r="D748" s="6"/>
      <c r="E748" s="6"/>
      <c r="F748" s="6"/>
    </row>
    <row r="749">
      <c r="A749" s="13"/>
      <c r="B749" s="6"/>
      <c r="C749" s="6"/>
      <c r="D749" s="6"/>
      <c r="E749" s="6"/>
      <c r="F749" s="6"/>
    </row>
    <row r="750">
      <c r="A750" s="13"/>
      <c r="B750" s="6"/>
      <c r="C750" s="6"/>
      <c r="D750" s="6"/>
      <c r="E750" s="6"/>
      <c r="F750" s="6"/>
    </row>
    <row r="751">
      <c r="A751" s="13"/>
      <c r="B751" s="6"/>
      <c r="C751" s="6"/>
      <c r="D751" s="6"/>
      <c r="E751" s="6"/>
      <c r="F751" s="6"/>
    </row>
    <row r="752">
      <c r="A752" s="13"/>
      <c r="B752" s="6"/>
      <c r="C752" s="6"/>
      <c r="D752" s="6"/>
      <c r="E752" s="6"/>
      <c r="F752" s="6"/>
    </row>
    <row r="753">
      <c r="A753" s="13"/>
      <c r="B753" s="6"/>
      <c r="C753" s="6"/>
      <c r="D753" s="6"/>
      <c r="E753" s="6"/>
      <c r="F753" s="6"/>
    </row>
    <row r="754">
      <c r="A754" s="13"/>
      <c r="B754" s="6"/>
      <c r="C754" s="6"/>
      <c r="D754" s="6"/>
      <c r="E754" s="6"/>
      <c r="F754" s="6"/>
    </row>
    <row r="755">
      <c r="A755" s="13"/>
      <c r="B755" s="6"/>
      <c r="C755" s="6"/>
      <c r="D755" s="6"/>
      <c r="E755" s="6"/>
      <c r="F755" s="6"/>
    </row>
    <row r="756">
      <c r="A756" s="13"/>
      <c r="B756" s="6"/>
      <c r="C756" s="6"/>
      <c r="D756" s="6"/>
      <c r="E756" s="6"/>
      <c r="F756" s="6"/>
    </row>
    <row r="757">
      <c r="A757" s="13"/>
      <c r="B757" s="6"/>
      <c r="C757" s="6"/>
      <c r="D757" s="6"/>
      <c r="E757" s="6"/>
      <c r="F757" s="6"/>
    </row>
    <row r="758">
      <c r="A758" s="13"/>
      <c r="B758" s="6"/>
      <c r="C758" s="6"/>
      <c r="D758" s="6"/>
      <c r="E758" s="6"/>
      <c r="F758" s="6"/>
    </row>
    <row r="759">
      <c r="A759" s="13"/>
      <c r="B759" s="6"/>
      <c r="C759" s="6"/>
      <c r="D759" s="6"/>
      <c r="E759" s="6"/>
      <c r="F759" s="6"/>
    </row>
    <row r="760">
      <c r="A760" s="13"/>
      <c r="B760" s="6"/>
      <c r="C760" s="6"/>
      <c r="D760" s="6"/>
      <c r="E760" s="6"/>
      <c r="F760" s="6"/>
    </row>
    <row r="761">
      <c r="A761" s="13"/>
      <c r="B761" s="6"/>
      <c r="C761" s="6"/>
      <c r="D761" s="6"/>
      <c r="E761" s="6"/>
      <c r="F761" s="6"/>
    </row>
    <row r="762">
      <c r="A762" s="13"/>
      <c r="B762" s="6"/>
      <c r="C762" s="6"/>
      <c r="D762" s="6"/>
      <c r="E762" s="6"/>
      <c r="F762" s="6"/>
    </row>
    <row r="763">
      <c r="A763" s="13"/>
      <c r="B763" s="6"/>
      <c r="C763" s="6"/>
      <c r="D763" s="6"/>
      <c r="E763" s="6"/>
      <c r="F763" s="6"/>
    </row>
    <row r="764">
      <c r="A764" s="13"/>
      <c r="B764" s="6"/>
      <c r="C764" s="6"/>
      <c r="D764" s="6"/>
      <c r="E764" s="6"/>
      <c r="F764" s="6"/>
    </row>
    <row r="765">
      <c r="A765" s="13"/>
      <c r="B765" s="6"/>
      <c r="C765" s="6"/>
      <c r="D765" s="6"/>
      <c r="E765" s="6"/>
      <c r="F765" s="6"/>
    </row>
    <row r="766">
      <c r="A766" s="13"/>
      <c r="B766" s="6"/>
      <c r="C766" s="6"/>
      <c r="D766" s="6"/>
      <c r="E766" s="6"/>
      <c r="F766" s="6"/>
    </row>
    <row r="767">
      <c r="A767" s="13"/>
      <c r="B767" s="6"/>
      <c r="C767" s="6"/>
      <c r="D767" s="6"/>
      <c r="E767" s="6"/>
      <c r="F767" s="6"/>
    </row>
    <row r="768">
      <c r="A768" s="13"/>
      <c r="B768" s="6"/>
      <c r="C768" s="6"/>
      <c r="D768" s="6"/>
      <c r="E768" s="6"/>
      <c r="F768" s="6"/>
    </row>
    <row r="769">
      <c r="A769" s="13"/>
      <c r="B769" s="6"/>
      <c r="C769" s="6"/>
      <c r="D769" s="6"/>
      <c r="E769" s="6"/>
      <c r="F769" s="6"/>
    </row>
    <row r="770">
      <c r="A770" s="13"/>
      <c r="B770" s="6"/>
      <c r="C770" s="6"/>
      <c r="D770" s="6"/>
      <c r="E770" s="6"/>
      <c r="F770" s="6"/>
    </row>
    <row r="771">
      <c r="A771" s="13"/>
      <c r="B771" s="6"/>
      <c r="C771" s="6"/>
      <c r="D771" s="6"/>
      <c r="E771" s="6"/>
      <c r="F771" s="6"/>
    </row>
    <row r="772">
      <c r="A772" s="13"/>
      <c r="B772" s="6"/>
      <c r="C772" s="6"/>
      <c r="D772" s="6"/>
      <c r="E772" s="6"/>
      <c r="F772" s="6"/>
    </row>
    <row r="773">
      <c r="A773" s="13"/>
      <c r="B773" s="6"/>
      <c r="C773" s="6"/>
      <c r="D773" s="6"/>
      <c r="E773" s="6"/>
      <c r="F773" s="6"/>
    </row>
    <row r="774">
      <c r="A774" s="13"/>
      <c r="B774" s="6"/>
      <c r="C774" s="6"/>
      <c r="D774" s="6"/>
      <c r="E774" s="6"/>
      <c r="F774" s="6"/>
    </row>
    <row r="775">
      <c r="A775" s="13"/>
      <c r="B775" s="6"/>
      <c r="C775" s="6"/>
      <c r="D775" s="6"/>
      <c r="E775" s="6"/>
      <c r="F775" s="6"/>
    </row>
    <row r="776">
      <c r="A776" s="13"/>
      <c r="B776" s="6"/>
      <c r="C776" s="6"/>
      <c r="D776" s="6"/>
      <c r="E776" s="6"/>
      <c r="F776" s="6"/>
    </row>
    <row r="777">
      <c r="A777" s="13"/>
      <c r="B777" s="6"/>
      <c r="C777" s="6"/>
      <c r="D777" s="6"/>
      <c r="E777" s="6"/>
      <c r="F777" s="6"/>
    </row>
    <row r="778">
      <c r="A778" s="13"/>
      <c r="B778" s="6"/>
      <c r="C778" s="6"/>
      <c r="D778" s="6"/>
      <c r="E778" s="6"/>
      <c r="F778" s="6"/>
    </row>
    <row r="779">
      <c r="A779" s="13"/>
      <c r="B779" s="6"/>
      <c r="C779" s="6"/>
      <c r="D779" s="6"/>
      <c r="E779" s="6"/>
      <c r="F779" s="6"/>
    </row>
    <row r="780">
      <c r="A780" s="13"/>
      <c r="B780" s="6"/>
      <c r="C780" s="6"/>
      <c r="D780" s="6"/>
      <c r="E780" s="6"/>
      <c r="F780" s="6"/>
    </row>
    <row r="781">
      <c r="A781" s="13"/>
      <c r="B781" s="6"/>
      <c r="C781" s="6"/>
      <c r="D781" s="6"/>
      <c r="E781" s="6"/>
      <c r="F781" s="6"/>
    </row>
    <row r="782">
      <c r="A782" s="13"/>
      <c r="B782" s="6"/>
      <c r="C782" s="6"/>
      <c r="D782" s="6"/>
      <c r="E782" s="6"/>
      <c r="F782" s="6"/>
    </row>
    <row r="783">
      <c r="A783" s="13"/>
      <c r="B783" s="6"/>
      <c r="C783" s="6"/>
      <c r="D783" s="6"/>
      <c r="E783" s="6"/>
      <c r="F783" s="6"/>
    </row>
    <row r="784">
      <c r="A784" s="13"/>
      <c r="B784" s="6"/>
      <c r="C784" s="6"/>
      <c r="D784" s="6"/>
      <c r="E784" s="6"/>
      <c r="F784" s="6"/>
    </row>
    <row r="785">
      <c r="A785" s="13"/>
      <c r="B785" s="6"/>
      <c r="C785" s="6"/>
      <c r="D785" s="6"/>
      <c r="E785" s="6"/>
      <c r="F785" s="6"/>
    </row>
    <row r="786">
      <c r="A786" s="13"/>
      <c r="B786" s="6"/>
      <c r="C786" s="6"/>
      <c r="D786" s="6"/>
      <c r="E786" s="6"/>
      <c r="F786" s="6"/>
    </row>
    <row r="787">
      <c r="A787" s="13"/>
      <c r="B787" s="6"/>
      <c r="C787" s="6"/>
      <c r="D787" s="6"/>
      <c r="E787" s="6"/>
      <c r="F787" s="6"/>
    </row>
    <row r="788">
      <c r="A788" s="13"/>
      <c r="B788" s="6"/>
      <c r="C788" s="6"/>
      <c r="D788" s="6"/>
      <c r="E788" s="6"/>
      <c r="F788" s="6"/>
    </row>
    <row r="789">
      <c r="A789" s="13"/>
      <c r="B789" s="6"/>
      <c r="C789" s="6"/>
      <c r="D789" s="6"/>
      <c r="E789" s="6"/>
      <c r="F789" s="6"/>
    </row>
    <row r="790">
      <c r="A790" s="13"/>
      <c r="B790" s="6"/>
      <c r="C790" s="6"/>
      <c r="D790" s="6"/>
      <c r="E790" s="6"/>
      <c r="F790" s="6"/>
    </row>
    <row r="791">
      <c r="A791" s="13"/>
      <c r="B791" s="6"/>
      <c r="C791" s="6"/>
      <c r="D791" s="6"/>
      <c r="E791" s="6"/>
      <c r="F791" s="6"/>
    </row>
    <row r="792">
      <c r="A792" s="13"/>
      <c r="B792" s="6"/>
      <c r="C792" s="6"/>
      <c r="D792" s="6"/>
      <c r="E792" s="6"/>
      <c r="F792" s="6"/>
    </row>
    <row r="793">
      <c r="A793" s="13"/>
      <c r="B793" s="6"/>
      <c r="C793" s="6"/>
      <c r="D793" s="6"/>
      <c r="E793" s="6"/>
      <c r="F793" s="6"/>
    </row>
    <row r="794">
      <c r="A794" s="13"/>
      <c r="B794" s="6"/>
      <c r="C794" s="6"/>
      <c r="D794" s="6"/>
      <c r="E794" s="6"/>
      <c r="F794" s="6"/>
    </row>
    <row r="795">
      <c r="A795" s="13"/>
      <c r="B795" s="6"/>
      <c r="C795" s="6"/>
      <c r="D795" s="6"/>
      <c r="E795" s="6"/>
      <c r="F795" s="6"/>
    </row>
    <row r="796">
      <c r="A796" s="13"/>
      <c r="B796" s="6"/>
      <c r="C796" s="6"/>
      <c r="D796" s="6"/>
      <c r="E796" s="6"/>
      <c r="F796" s="6"/>
    </row>
    <row r="797">
      <c r="A797" s="13"/>
      <c r="B797" s="6"/>
      <c r="C797" s="6"/>
      <c r="D797" s="6"/>
      <c r="E797" s="6"/>
      <c r="F797" s="6"/>
    </row>
    <row r="798">
      <c r="A798" s="13"/>
      <c r="B798" s="6"/>
      <c r="C798" s="6"/>
      <c r="D798" s="6"/>
      <c r="E798" s="6"/>
      <c r="F798" s="6"/>
    </row>
    <row r="799">
      <c r="A799" s="13"/>
      <c r="B799" s="6"/>
      <c r="C799" s="6"/>
      <c r="D799" s="6"/>
      <c r="E799" s="6"/>
      <c r="F799" s="6"/>
    </row>
    <row r="800">
      <c r="A800" s="13"/>
      <c r="B800" s="6"/>
      <c r="C800" s="6"/>
      <c r="D800" s="6"/>
      <c r="E800" s="6"/>
      <c r="F800" s="6"/>
    </row>
    <row r="801">
      <c r="A801" s="13"/>
      <c r="B801" s="6"/>
      <c r="C801" s="6"/>
      <c r="D801" s="6"/>
      <c r="E801" s="6"/>
      <c r="F801" s="6"/>
    </row>
    <row r="802">
      <c r="A802" s="13"/>
      <c r="B802" s="6"/>
      <c r="C802" s="6"/>
      <c r="D802" s="6"/>
      <c r="E802" s="6"/>
      <c r="F802" s="6"/>
    </row>
    <row r="803">
      <c r="A803" s="13"/>
      <c r="B803" s="6"/>
      <c r="C803" s="6"/>
      <c r="D803" s="6"/>
      <c r="E803" s="6"/>
      <c r="F803" s="6"/>
    </row>
    <row r="804">
      <c r="A804" s="13"/>
      <c r="B804" s="6"/>
      <c r="C804" s="6"/>
      <c r="D804" s="6"/>
      <c r="E804" s="6"/>
      <c r="F804" s="6"/>
    </row>
    <row r="805">
      <c r="A805" s="13"/>
      <c r="B805" s="6"/>
      <c r="C805" s="6"/>
      <c r="D805" s="6"/>
      <c r="E805" s="6"/>
      <c r="F805" s="6"/>
    </row>
    <row r="806">
      <c r="A806" s="13"/>
      <c r="B806" s="6"/>
      <c r="C806" s="6"/>
      <c r="D806" s="6"/>
      <c r="E806" s="6"/>
      <c r="F806" s="6"/>
    </row>
    <row r="807">
      <c r="A807" s="13"/>
      <c r="B807" s="6"/>
      <c r="C807" s="6"/>
      <c r="D807" s="6"/>
      <c r="E807" s="6"/>
      <c r="F807" s="6"/>
    </row>
    <row r="808">
      <c r="A808" s="13"/>
      <c r="B808" s="6"/>
      <c r="C808" s="6"/>
      <c r="D808" s="6"/>
      <c r="E808" s="6"/>
      <c r="F808" s="6"/>
    </row>
    <row r="809">
      <c r="A809" s="13"/>
      <c r="B809" s="6"/>
      <c r="C809" s="6"/>
      <c r="D809" s="6"/>
      <c r="E809" s="6"/>
      <c r="F809" s="6"/>
    </row>
    <row r="810">
      <c r="A810" s="13"/>
      <c r="B810" s="6"/>
      <c r="C810" s="6"/>
      <c r="D810" s="6"/>
      <c r="E810" s="6"/>
      <c r="F810" s="6"/>
    </row>
    <row r="811">
      <c r="A811" s="13"/>
      <c r="B811" s="6"/>
      <c r="C811" s="6"/>
      <c r="D811" s="6"/>
      <c r="E811" s="6"/>
      <c r="F811" s="6"/>
    </row>
    <row r="812">
      <c r="A812" s="13"/>
      <c r="B812" s="6"/>
      <c r="C812" s="6"/>
      <c r="D812" s="6"/>
      <c r="E812" s="6"/>
      <c r="F812" s="6"/>
    </row>
    <row r="813">
      <c r="A813" s="13"/>
      <c r="B813" s="6"/>
      <c r="C813" s="6"/>
      <c r="D813" s="6"/>
      <c r="E813" s="6"/>
      <c r="F813" s="6"/>
    </row>
    <row r="814">
      <c r="A814" s="13"/>
      <c r="B814" s="6"/>
      <c r="C814" s="6"/>
      <c r="D814" s="6"/>
      <c r="E814" s="6"/>
      <c r="F814" s="6"/>
    </row>
    <row r="815">
      <c r="A815" s="13"/>
      <c r="B815" s="6"/>
      <c r="C815" s="6"/>
      <c r="D815" s="6"/>
      <c r="E815" s="6"/>
      <c r="F815" s="6"/>
    </row>
    <row r="816">
      <c r="A816" s="13"/>
      <c r="B816" s="6"/>
      <c r="C816" s="6"/>
      <c r="D816" s="6"/>
      <c r="E816" s="6"/>
      <c r="F816" s="6"/>
    </row>
    <row r="817">
      <c r="A817" s="13"/>
      <c r="B817" s="6"/>
      <c r="C817" s="6"/>
      <c r="D817" s="6"/>
      <c r="E817" s="6"/>
      <c r="F817" s="6"/>
    </row>
    <row r="818">
      <c r="A818" s="13"/>
      <c r="B818" s="6"/>
      <c r="C818" s="6"/>
      <c r="D818" s="6"/>
      <c r="E818" s="6"/>
      <c r="F818" s="6"/>
    </row>
    <row r="819">
      <c r="A819" s="13"/>
      <c r="B819" s="6"/>
      <c r="C819" s="6"/>
      <c r="D819" s="6"/>
      <c r="E819" s="6"/>
      <c r="F819" s="6"/>
    </row>
    <row r="820">
      <c r="A820" s="13"/>
      <c r="B820" s="6"/>
      <c r="C820" s="6"/>
      <c r="D820" s="6"/>
      <c r="E820" s="6"/>
      <c r="F820" s="6"/>
    </row>
    <row r="821">
      <c r="A821" s="13"/>
      <c r="B821" s="6"/>
      <c r="C821" s="6"/>
      <c r="D821" s="6"/>
      <c r="E821" s="6"/>
      <c r="F821" s="6"/>
    </row>
    <row r="822">
      <c r="A822" s="13"/>
      <c r="B822" s="6"/>
      <c r="C822" s="6"/>
      <c r="D822" s="6"/>
      <c r="E822" s="6"/>
      <c r="F822" s="6"/>
    </row>
    <row r="823">
      <c r="A823" s="13"/>
      <c r="B823" s="6"/>
      <c r="C823" s="6"/>
      <c r="D823" s="6"/>
      <c r="E823" s="6"/>
      <c r="F823" s="6"/>
    </row>
    <row r="824">
      <c r="A824" s="13"/>
      <c r="B824" s="6"/>
      <c r="C824" s="6"/>
      <c r="D824" s="6"/>
      <c r="E824" s="6"/>
      <c r="F824" s="6"/>
    </row>
    <row r="825">
      <c r="A825" s="13"/>
      <c r="B825" s="6"/>
      <c r="C825" s="6"/>
      <c r="D825" s="6"/>
      <c r="E825" s="6"/>
      <c r="F825" s="6"/>
    </row>
    <row r="826">
      <c r="A826" s="13"/>
      <c r="B826" s="6"/>
      <c r="C826" s="6"/>
      <c r="D826" s="6"/>
      <c r="E826" s="6"/>
      <c r="F826" s="6"/>
    </row>
    <row r="827">
      <c r="A827" s="13"/>
      <c r="B827" s="6"/>
      <c r="C827" s="6"/>
      <c r="D827" s="6"/>
      <c r="E827" s="6"/>
      <c r="F827" s="6"/>
    </row>
    <row r="828">
      <c r="A828" s="13"/>
      <c r="B828" s="6"/>
      <c r="C828" s="6"/>
      <c r="D828" s="6"/>
      <c r="E828" s="6"/>
      <c r="F828" s="6"/>
    </row>
    <row r="829">
      <c r="A829" s="13"/>
      <c r="B829" s="6"/>
      <c r="C829" s="6"/>
      <c r="D829" s="6"/>
      <c r="E829" s="6"/>
      <c r="F829" s="6"/>
    </row>
    <row r="830">
      <c r="A830" s="13"/>
      <c r="B830" s="6"/>
      <c r="C830" s="6"/>
      <c r="D830" s="6"/>
      <c r="E830" s="6"/>
      <c r="F830" s="6"/>
    </row>
    <row r="831">
      <c r="A831" s="13"/>
      <c r="B831" s="6"/>
      <c r="C831" s="6"/>
      <c r="D831" s="6"/>
      <c r="E831" s="6"/>
      <c r="F831" s="6"/>
    </row>
    <row r="832">
      <c r="A832" s="13"/>
      <c r="B832" s="6"/>
      <c r="C832" s="6"/>
      <c r="D832" s="6"/>
      <c r="E832" s="6"/>
      <c r="F832" s="6"/>
    </row>
    <row r="833">
      <c r="A833" s="13"/>
      <c r="B833" s="6"/>
      <c r="C833" s="6"/>
      <c r="D833" s="6"/>
      <c r="E833" s="6"/>
      <c r="F833" s="6"/>
    </row>
    <row r="834">
      <c r="A834" s="13"/>
      <c r="B834" s="6"/>
      <c r="C834" s="6"/>
      <c r="D834" s="6"/>
      <c r="E834" s="6"/>
      <c r="F834" s="6"/>
    </row>
    <row r="835">
      <c r="A835" s="13"/>
      <c r="B835" s="6"/>
      <c r="C835" s="6"/>
      <c r="D835" s="6"/>
      <c r="E835" s="6"/>
      <c r="F835" s="6"/>
    </row>
    <row r="836">
      <c r="A836" s="13"/>
      <c r="B836" s="6"/>
      <c r="C836" s="6"/>
      <c r="D836" s="6"/>
      <c r="E836" s="6"/>
      <c r="F836" s="6"/>
    </row>
    <row r="837">
      <c r="A837" s="13"/>
      <c r="B837" s="6"/>
      <c r="C837" s="6"/>
      <c r="D837" s="6"/>
      <c r="E837" s="6"/>
      <c r="F837" s="6"/>
    </row>
    <row r="838">
      <c r="A838" s="13"/>
      <c r="B838" s="6"/>
      <c r="C838" s="6"/>
      <c r="D838" s="6"/>
      <c r="E838" s="6"/>
      <c r="F838" s="6"/>
    </row>
    <row r="839">
      <c r="A839" s="13"/>
      <c r="B839" s="6"/>
      <c r="C839" s="6"/>
      <c r="D839" s="6"/>
      <c r="E839" s="6"/>
      <c r="F839" s="6"/>
    </row>
    <row r="840">
      <c r="A840" s="13"/>
      <c r="B840" s="6"/>
      <c r="C840" s="6"/>
      <c r="D840" s="6"/>
      <c r="E840" s="6"/>
      <c r="F840" s="6"/>
    </row>
    <row r="841">
      <c r="A841" s="13"/>
      <c r="B841" s="6"/>
      <c r="C841" s="6"/>
      <c r="D841" s="6"/>
      <c r="E841" s="6"/>
      <c r="F841" s="6"/>
    </row>
    <row r="842">
      <c r="A842" s="13"/>
      <c r="B842" s="6"/>
      <c r="C842" s="6"/>
      <c r="D842" s="6"/>
      <c r="E842" s="6"/>
      <c r="F842" s="6"/>
    </row>
    <row r="843">
      <c r="A843" s="13"/>
      <c r="B843" s="6"/>
      <c r="C843" s="6"/>
      <c r="D843" s="6"/>
      <c r="E843" s="6"/>
      <c r="F843" s="6"/>
    </row>
    <row r="844">
      <c r="A844" s="13"/>
      <c r="B844" s="6"/>
      <c r="C844" s="6"/>
      <c r="D844" s="6"/>
      <c r="E844" s="6"/>
      <c r="F844" s="6"/>
    </row>
    <row r="845">
      <c r="A845" s="13"/>
      <c r="B845" s="6"/>
      <c r="C845" s="6"/>
      <c r="D845" s="6"/>
      <c r="E845" s="6"/>
      <c r="F845" s="6"/>
    </row>
    <row r="846">
      <c r="A846" s="13"/>
      <c r="B846" s="6"/>
      <c r="C846" s="6"/>
      <c r="D846" s="6"/>
      <c r="E846" s="6"/>
      <c r="F846" s="6"/>
    </row>
    <row r="847">
      <c r="A847" s="13"/>
      <c r="B847" s="6"/>
      <c r="C847" s="6"/>
      <c r="D847" s="6"/>
      <c r="E847" s="6"/>
      <c r="F847" s="6"/>
    </row>
    <row r="848">
      <c r="A848" s="13"/>
      <c r="B848" s="6"/>
      <c r="C848" s="6"/>
      <c r="D848" s="6"/>
      <c r="E848" s="6"/>
      <c r="F848" s="6"/>
    </row>
    <row r="849">
      <c r="A849" s="13"/>
      <c r="B849" s="6"/>
      <c r="C849" s="6"/>
      <c r="D849" s="6"/>
      <c r="E849" s="6"/>
      <c r="F849" s="6"/>
    </row>
    <row r="850">
      <c r="A850" s="13"/>
      <c r="B850" s="6"/>
      <c r="C850" s="6"/>
      <c r="D850" s="6"/>
      <c r="E850" s="6"/>
      <c r="F850" s="6"/>
    </row>
    <row r="851">
      <c r="A851" s="13"/>
      <c r="B851" s="6"/>
      <c r="C851" s="6"/>
      <c r="D851" s="6"/>
      <c r="E851" s="6"/>
      <c r="F851" s="6"/>
    </row>
    <row r="852">
      <c r="A852" s="13"/>
      <c r="B852" s="6"/>
      <c r="C852" s="6"/>
      <c r="D852" s="6"/>
      <c r="E852" s="6"/>
      <c r="F852" s="6"/>
    </row>
    <row r="853">
      <c r="A853" s="13"/>
      <c r="B853" s="6"/>
      <c r="C853" s="6"/>
      <c r="D853" s="6"/>
      <c r="E853" s="6"/>
      <c r="F853" s="6"/>
    </row>
    <row r="854">
      <c r="A854" s="13"/>
      <c r="B854" s="6"/>
      <c r="C854" s="6"/>
      <c r="D854" s="6"/>
      <c r="E854" s="6"/>
      <c r="F854" s="6"/>
    </row>
    <row r="855">
      <c r="A855" s="13"/>
      <c r="B855" s="6"/>
      <c r="C855" s="6"/>
      <c r="D855" s="6"/>
      <c r="E855" s="6"/>
      <c r="F855" s="6"/>
    </row>
    <row r="856">
      <c r="A856" s="13"/>
      <c r="B856" s="6"/>
      <c r="C856" s="6"/>
      <c r="D856" s="6"/>
      <c r="E856" s="6"/>
      <c r="F856" s="6"/>
    </row>
    <row r="857">
      <c r="A857" s="13"/>
      <c r="B857" s="6"/>
      <c r="C857" s="6"/>
      <c r="D857" s="6"/>
      <c r="E857" s="6"/>
      <c r="F857" s="6"/>
    </row>
    <row r="858">
      <c r="A858" s="13"/>
      <c r="B858" s="6"/>
      <c r="C858" s="6"/>
      <c r="D858" s="6"/>
      <c r="E858" s="6"/>
      <c r="F858" s="6"/>
    </row>
    <row r="859">
      <c r="A859" s="13"/>
      <c r="B859" s="6"/>
      <c r="C859" s="6"/>
      <c r="D859" s="6"/>
      <c r="E859" s="6"/>
      <c r="F859" s="6"/>
    </row>
    <row r="860">
      <c r="A860" s="13"/>
      <c r="B860" s="6"/>
      <c r="C860" s="6"/>
      <c r="D860" s="6"/>
      <c r="E860" s="6"/>
      <c r="F860" s="6"/>
    </row>
    <row r="861">
      <c r="A861" s="13"/>
      <c r="B861" s="6"/>
      <c r="C861" s="6"/>
      <c r="D861" s="6"/>
      <c r="E861" s="6"/>
      <c r="F861" s="6"/>
    </row>
    <row r="862">
      <c r="A862" s="13"/>
      <c r="B862" s="6"/>
      <c r="C862" s="6"/>
      <c r="D862" s="6"/>
      <c r="E862" s="6"/>
      <c r="F862" s="6"/>
    </row>
    <row r="863">
      <c r="A863" s="13"/>
      <c r="B863" s="6"/>
      <c r="C863" s="6"/>
      <c r="D863" s="6"/>
      <c r="E863" s="6"/>
      <c r="F863" s="6"/>
    </row>
    <row r="864">
      <c r="A864" s="13"/>
      <c r="B864" s="6"/>
      <c r="C864" s="6"/>
      <c r="D864" s="6"/>
      <c r="E864" s="6"/>
      <c r="F864" s="6"/>
    </row>
    <row r="865">
      <c r="A865" s="13"/>
      <c r="B865" s="6"/>
      <c r="C865" s="6"/>
      <c r="D865" s="6"/>
      <c r="E865" s="6"/>
      <c r="F865" s="6"/>
    </row>
    <row r="866">
      <c r="A866" s="13"/>
      <c r="B866" s="6"/>
      <c r="C866" s="6"/>
      <c r="D866" s="6"/>
      <c r="E866" s="6"/>
      <c r="F866" s="6"/>
    </row>
    <row r="867">
      <c r="A867" s="13"/>
      <c r="B867" s="6"/>
      <c r="C867" s="6"/>
      <c r="D867" s="6"/>
      <c r="E867" s="6"/>
      <c r="F867" s="6"/>
    </row>
    <row r="868">
      <c r="A868" s="13"/>
      <c r="B868" s="6"/>
      <c r="C868" s="6"/>
      <c r="D868" s="6"/>
      <c r="E868" s="6"/>
      <c r="F868" s="6"/>
    </row>
    <row r="869">
      <c r="A869" s="13"/>
      <c r="B869" s="6"/>
      <c r="C869" s="6"/>
      <c r="D869" s="6"/>
      <c r="E869" s="6"/>
      <c r="F869" s="6"/>
    </row>
    <row r="870">
      <c r="A870" s="13"/>
      <c r="B870" s="6"/>
      <c r="C870" s="6"/>
      <c r="D870" s="6"/>
      <c r="E870" s="6"/>
      <c r="F870" s="6"/>
    </row>
    <row r="871">
      <c r="A871" s="13"/>
      <c r="B871" s="6"/>
      <c r="C871" s="6"/>
      <c r="D871" s="6"/>
      <c r="E871" s="6"/>
      <c r="F871" s="6"/>
    </row>
    <row r="872">
      <c r="A872" s="13"/>
      <c r="B872" s="6"/>
      <c r="C872" s="6"/>
      <c r="D872" s="6"/>
      <c r="E872" s="6"/>
      <c r="F872" s="6"/>
    </row>
    <row r="873">
      <c r="A873" s="13"/>
      <c r="B873" s="6"/>
      <c r="C873" s="6"/>
      <c r="D873" s="6"/>
      <c r="E873" s="6"/>
      <c r="F873" s="6"/>
    </row>
    <row r="874">
      <c r="A874" s="13"/>
      <c r="B874" s="6"/>
      <c r="C874" s="6"/>
      <c r="D874" s="6"/>
      <c r="E874" s="6"/>
      <c r="F874" s="6"/>
    </row>
    <row r="875">
      <c r="A875" s="13"/>
      <c r="B875" s="6"/>
      <c r="C875" s="6"/>
      <c r="D875" s="6"/>
      <c r="E875" s="6"/>
      <c r="F875" s="6"/>
    </row>
    <row r="876">
      <c r="A876" s="13"/>
      <c r="B876" s="6"/>
      <c r="C876" s="6"/>
      <c r="D876" s="6"/>
      <c r="E876" s="6"/>
      <c r="F876" s="6"/>
    </row>
    <row r="877">
      <c r="A877" s="13"/>
      <c r="B877" s="6"/>
      <c r="C877" s="6"/>
      <c r="D877" s="6"/>
      <c r="E877" s="6"/>
      <c r="F877" s="6"/>
    </row>
    <row r="878">
      <c r="A878" s="13"/>
      <c r="B878" s="6"/>
      <c r="C878" s="6"/>
      <c r="D878" s="6"/>
      <c r="E878" s="6"/>
      <c r="F878" s="6"/>
    </row>
    <row r="879">
      <c r="A879" s="13"/>
      <c r="B879" s="6"/>
      <c r="C879" s="6"/>
      <c r="D879" s="6"/>
      <c r="E879" s="6"/>
      <c r="F879" s="6"/>
    </row>
    <row r="880">
      <c r="A880" s="13"/>
      <c r="B880" s="6"/>
      <c r="C880" s="6"/>
      <c r="D880" s="6"/>
      <c r="E880" s="6"/>
      <c r="F880" s="6"/>
    </row>
    <row r="881">
      <c r="A881" s="13"/>
      <c r="B881" s="6"/>
      <c r="C881" s="6"/>
      <c r="D881" s="6"/>
      <c r="E881" s="6"/>
      <c r="F881" s="6"/>
    </row>
    <row r="882">
      <c r="A882" s="13"/>
      <c r="B882" s="6"/>
      <c r="C882" s="6"/>
      <c r="D882" s="6"/>
      <c r="E882" s="6"/>
      <c r="F882" s="6"/>
    </row>
    <row r="883">
      <c r="A883" s="13"/>
      <c r="B883" s="6"/>
      <c r="C883" s="6"/>
      <c r="D883" s="6"/>
      <c r="E883" s="6"/>
      <c r="F883" s="6"/>
    </row>
    <row r="884">
      <c r="A884" s="13"/>
      <c r="B884" s="6"/>
      <c r="C884" s="6"/>
      <c r="D884" s="6"/>
      <c r="E884" s="6"/>
      <c r="F884" s="6"/>
    </row>
    <row r="885">
      <c r="A885" s="13"/>
      <c r="B885" s="6"/>
      <c r="C885" s="6"/>
      <c r="D885" s="6"/>
      <c r="E885" s="6"/>
      <c r="F885" s="6"/>
    </row>
    <row r="886">
      <c r="A886" s="13"/>
      <c r="B886" s="6"/>
      <c r="C886" s="6"/>
      <c r="D886" s="6"/>
      <c r="E886" s="6"/>
      <c r="F886" s="6"/>
    </row>
    <row r="887">
      <c r="A887" s="13"/>
      <c r="B887" s="6"/>
      <c r="C887" s="6"/>
      <c r="D887" s="6"/>
      <c r="E887" s="6"/>
      <c r="F887" s="6"/>
    </row>
    <row r="888">
      <c r="A888" s="13"/>
      <c r="B888" s="6"/>
      <c r="C888" s="6"/>
      <c r="D888" s="6"/>
      <c r="E888" s="6"/>
      <c r="F888" s="6"/>
    </row>
    <row r="889">
      <c r="A889" s="13"/>
      <c r="B889" s="6"/>
      <c r="C889" s="6"/>
      <c r="D889" s="6"/>
      <c r="E889" s="6"/>
      <c r="F889" s="6"/>
    </row>
    <row r="890">
      <c r="A890" s="13"/>
      <c r="B890" s="6"/>
      <c r="C890" s="6"/>
      <c r="D890" s="6"/>
      <c r="E890" s="6"/>
      <c r="F890" s="6"/>
    </row>
    <row r="891">
      <c r="A891" s="13"/>
      <c r="B891" s="6"/>
      <c r="C891" s="6"/>
      <c r="D891" s="6"/>
      <c r="E891" s="6"/>
      <c r="F891" s="6"/>
    </row>
    <row r="892">
      <c r="A892" s="13"/>
      <c r="B892" s="6"/>
      <c r="C892" s="6"/>
      <c r="D892" s="6"/>
      <c r="E892" s="6"/>
      <c r="F892" s="6"/>
    </row>
    <row r="893">
      <c r="A893" s="13"/>
      <c r="B893" s="6"/>
      <c r="C893" s="6"/>
      <c r="D893" s="6"/>
      <c r="E893" s="6"/>
      <c r="F893" s="6"/>
    </row>
    <row r="894">
      <c r="A894" s="13"/>
      <c r="B894" s="6"/>
      <c r="C894" s="6"/>
      <c r="D894" s="6"/>
      <c r="E894" s="6"/>
      <c r="F894" s="6"/>
    </row>
    <row r="895">
      <c r="A895" s="13"/>
      <c r="B895" s="6"/>
      <c r="C895" s="6"/>
      <c r="D895" s="6"/>
      <c r="E895" s="6"/>
      <c r="F895" s="6"/>
    </row>
    <row r="896">
      <c r="A896" s="13"/>
      <c r="B896" s="6"/>
      <c r="C896" s="6"/>
      <c r="D896" s="6"/>
      <c r="E896" s="6"/>
      <c r="F896" s="6"/>
    </row>
    <row r="897">
      <c r="A897" s="13"/>
      <c r="B897" s="6"/>
      <c r="C897" s="6"/>
      <c r="D897" s="6"/>
      <c r="E897" s="6"/>
      <c r="F897" s="6"/>
    </row>
    <row r="898">
      <c r="A898" s="13"/>
      <c r="B898" s="6"/>
      <c r="C898" s="6"/>
      <c r="D898" s="6"/>
      <c r="E898" s="6"/>
      <c r="F898" s="6"/>
    </row>
    <row r="899">
      <c r="A899" s="13"/>
      <c r="B899" s="6"/>
      <c r="C899" s="6"/>
      <c r="D899" s="6"/>
      <c r="E899" s="6"/>
      <c r="F899" s="6"/>
    </row>
    <row r="900">
      <c r="A900" s="13"/>
      <c r="B900" s="6"/>
      <c r="C900" s="6"/>
      <c r="D900" s="6"/>
      <c r="E900" s="6"/>
      <c r="F900" s="6"/>
    </row>
    <row r="901">
      <c r="A901" s="13"/>
      <c r="B901" s="6"/>
      <c r="C901" s="6"/>
      <c r="D901" s="6"/>
      <c r="E901" s="6"/>
      <c r="F901" s="6"/>
    </row>
    <row r="902">
      <c r="A902" s="13"/>
      <c r="B902" s="6"/>
      <c r="C902" s="6"/>
      <c r="D902" s="6"/>
      <c r="E902" s="6"/>
      <c r="F902" s="6"/>
    </row>
    <row r="903">
      <c r="A903" s="13"/>
      <c r="B903" s="6"/>
      <c r="C903" s="6"/>
      <c r="D903" s="6"/>
      <c r="E903" s="6"/>
      <c r="F903" s="6"/>
    </row>
    <row r="904">
      <c r="A904" s="13"/>
      <c r="B904" s="6"/>
      <c r="C904" s="6"/>
      <c r="D904" s="6"/>
      <c r="E904" s="6"/>
      <c r="F904" s="6"/>
    </row>
    <row r="905">
      <c r="A905" s="13"/>
      <c r="B905" s="6"/>
      <c r="C905" s="6"/>
      <c r="D905" s="6"/>
      <c r="E905" s="6"/>
      <c r="F905" s="6"/>
    </row>
    <row r="906">
      <c r="A906" s="13"/>
      <c r="B906" s="6"/>
      <c r="C906" s="6"/>
      <c r="D906" s="6"/>
      <c r="E906" s="6"/>
      <c r="F906" s="6"/>
    </row>
    <row r="907">
      <c r="A907" s="13"/>
      <c r="B907" s="6"/>
      <c r="C907" s="6"/>
      <c r="D907" s="6"/>
      <c r="E907" s="6"/>
      <c r="F907" s="6"/>
    </row>
    <row r="908">
      <c r="A908" s="13"/>
      <c r="B908" s="6"/>
      <c r="C908" s="6"/>
      <c r="D908" s="6"/>
      <c r="E908" s="6"/>
      <c r="F908" s="6"/>
    </row>
    <row r="909">
      <c r="A909" s="13"/>
      <c r="B909" s="6"/>
      <c r="C909" s="6"/>
      <c r="D909" s="6"/>
      <c r="E909" s="6"/>
      <c r="F909" s="6"/>
    </row>
    <row r="910">
      <c r="A910" s="13"/>
      <c r="B910" s="6"/>
      <c r="C910" s="6"/>
      <c r="D910" s="6"/>
      <c r="E910" s="6"/>
      <c r="F910" s="6"/>
    </row>
    <row r="911">
      <c r="A911" s="13"/>
      <c r="B911" s="6"/>
      <c r="C911" s="6"/>
      <c r="D911" s="6"/>
      <c r="E911" s="6"/>
      <c r="F911" s="6"/>
    </row>
    <row r="912">
      <c r="A912" s="13"/>
      <c r="B912" s="6"/>
      <c r="C912" s="6"/>
      <c r="D912" s="6"/>
      <c r="E912" s="6"/>
      <c r="F912" s="6"/>
    </row>
    <row r="913">
      <c r="A913" s="13"/>
      <c r="B913" s="6"/>
      <c r="C913" s="6"/>
      <c r="D913" s="6"/>
      <c r="E913" s="6"/>
      <c r="F913" s="6"/>
    </row>
    <row r="914">
      <c r="A914" s="13"/>
      <c r="B914" s="6"/>
      <c r="C914" s="6"/>
      <c r="D914" s="6"/>
      <c r="E914" s="6"/>
      <c r="F914" s="6"/>
    </row>
    <row r="915">
      <c r="A915" s="13"/>
      <c r="B915" s="6"/>
      <c r="C915" s="6"/>
      <c r="D915" s="6"/>
      <c r="E915" s="6"/>
      <c r="F915" s="6"/>
    </row>
    <row r="916">
      <c r="A916" s="13"/>
      <c r="B916" s="6"/>
      <c r="C916" s="6"/>
      <c r="D916" s="6"/>
      <c r="E916" s="6"/>
      <c r="F916" s="6"/>
    </row>
    <row r="917">
      <c r="A917" s="13"/>
      <c r="B917" s="6"/>
      <c r="C917" s="6"/>
      <c r="D917" s="6"/>
      <c r="E917" s="6"/>
      <c r="F917" s="6"/>
    </row>
    <row r="918">
      <c r="A918" s="13"/>
      <c r="B918" s="6"/>
      <c r="C918" s="6"/>
      <c r="D918" s="6"/>
      <c r="E918" s="6"/>
      <c r="F918" s="6"/>
    </row>
    <row r="919">
      <c r="A919" s="13"/>
      <c r="B919" s="6"/>
      <c r="C919" s="6"/>
      <c r="D919" s="6"/>
      <c r="E919" s="6"/>
      <c r="F919" s="6"/>
    </row>
    <row r="920">
      <c r="A920" s="13"/>
      <c r="B920" s="6"/>
      <c r="C920" s="6"/>
      <c r="D920" s="6"/>
      <c r="E920" s="6"/>
      <c r="F920" s="6"/>
    </row>
    <row r="921">
      <c r="A921" s="13"/>
      <c r="B921" s="6"/>
      <c r="C921" s="6"/>
      <c r="D921" s="6"/>
      <c r="E921" s="6"/>
      <c r="F921" s="6"/>
    </row>
    <row r="922">
      <c r="A922" s="13"/>
      <c r="B922" s="6"/>
      <c r="C922" s="6"/>
      <c r="D922" s="6"/>
      <c r="E922" s="6"/>
      <c r="F922" s="6"/>
    </row>
    <row r="923">
      <c r="A923" s="13"/>
      <c r="B923" s="6"/>
      <c r="C923" s="6"/>
      <c r="D923" s="6"/>
      <c r="E923" s="6"/>
      <c r="F923" s="6"/>
    </row>
    <row r="924">
      <c r="A924" s="13"/>
      <c r="B924" s="6"/>
      <c r="C924" s="6"/>
      <c r="D924" s="6"/>
      <c r="E924" s="6"/>
      <c r="F924" s="6"/>
    </row>
    <row r="925">
      <c r="A925" s="13"/>
      <c r="B925" s="6"/>
      <c r="C925" s="6"/>
      <c r="D925" s="6"/>
      <c r="E925" s="6"/>
      <c r="F925" s="6"/>
    </row>
    <row r="926">
      <c r="A926" s="13"/>
      <c r="B926" s="6"/>
      <c r="C926" s="6"/>
      <c r="D926" s="6"/>
      <c r="E926" s="6"/>
      <c r="F926" s="6"/>
    </row>
    <row r="927">
      <c r="A927" s="13"/>
      <c r="B927" s="6"/>
      <c r="C927" s="6"/>
      <c r="D927" s="6"/>
      <c r="E927" s="6"/>
      <c r="F927" s="6"/>
    </row>
    <row r="928">
      <c r="A928" s="13"/>
      <c r="B928" s="6"/>
      <c r="C928" s="6"/>
      <c r="D928" s="6"/>
      <c r="E928" s="6"/>
      <c r="F928" s="6"/>
    </row>
    <row r="929">
      <c r="A929" s="13"/>
      <c r="B929" s="6"/>
      <c r="C929" s="6"/>
      <c r="D929" s="6"/>
      <c r="E929" s="6"/>
      <c r="F929" s="6"/>
    </row>
    <row r="930">
      <c r="A930" s="13"/>
      <c r="B930" s="6"/>
      <c r="C930" s="6"/>
      <c r="D930" s="6"/>
      <c r="E930" s="6"/>
      <c r="F930" s="6"/>
    </row>
    <row r="931">
      <c r="A931" s="13"/>
      <c r="B931" s="6"/>
      <c r="C931" s="6"/>
      <c r="D931" s="6"/>
      <c r="E931" s="6"/>
      <c r="F931" s="6"/>
    </row>
    <row r="932">
      <c r="A932" s="13"/>
      <c r="B932" s="6"/>
      <c r="C932" s="6"/>
      <c r="D932" s="6"/>
      <c r="E932" s="6"/>
      <c r="F932" s="6"/>
    </row>
    <row r="933">
      <c r="A933" s="13"/>
      <c r="B933" s="6"/>
      <c r="C933" s="6"/>
      <c r="D933" s="6"/>
      <c r="E933" s="6"/>
      <c r="F933" s="6"/>
    </row>
    <row r="934">
      <c r="A934" s="13"/>
      <c r="B934" s="6"/>
      <c r="C934" s="6"/>
      <c r="D934" s="6"/>
      <c r="E934" s="6"/>
      <c r="F934" s="6"/>
    </row>
    <row r="935">
      <c r="A935" s="13"/>
      <c r="B935" s="6"/>
      <c r="C935" s="6"/>
      <c r="D935" s="6"/>
      <c r="E935" s="6"/>
      <c r="F935" s="6"/>
    </row>
    <row r="936">
      <c r="A936" s="13"/>
      <c r="B936" s="6"/>
      <c r="C936" s="6"/>
      <c r="D936" s="6"/>
      <c r="E936" s="6"/>
      <c r="F936" s="6"/>
    </row>
    <row r="937">
      <c r="A937" s="13"/>
      <c r="B937" s="6"/>
      <c r="C937" s="6"/>
      <c r="D937" s="6"/>
      <c r="E937" s="6"/>
      <c r="F937" s="6"/>
    </row>
    <row r="938">
      <c r="A938" s="13"/>
      <c r="B938" s="6"/>
      <c r="C938" s="6"/>
      <c r="D938" s="6"/>
      <c r="E938" s="6"/>
      <c r="F938" s="6"/>
    </row>
    <row r="939">
      <c r="A939" s="13"/>
      <c r="B939" s="6"/>
      <c r="C939" s="6"/>
      <c r="D939" s="6"/>
      <c r="E939" s="6"/>
      <c r="F939" s="6"/>
    </row>
    <row r="940">
      <c r="A940" s="13"/>
      <c r="B940" s="6"/>
      <c r="C940" s="6"/>
      <c r="D940" s="6"/>
      <c r="E940" s="6"/>
      <c r="F940" s="6"/>
    </row>
    <row r="941">
      <c r="A941" s="13"/>
      <c r="B941" s="6"/>
      <c r="C941" s="6"/>
      <c r="D941" s="6"/>
      <c r="E941" s="6"/>
      <c r="F941" s="6"/>
    </row>
    <row r="942">
      <c r="A942" s="13"/>
      <c r="B942" s="6"/>
      <c r="C942" s="6"/>
      <c r="D942" s="6"/>
      <c r="E942" s="6"/>
      <c r="F942" s="6"/>
    </row>
    <row r="943">
      <c r="A943" s="13"/>
      <c r="B943" s="6"/>
      <c r="C943" s="6"/>
      <c r="D943" s="6"/>
      <c r="E943" s="6"/>
      <c r="F943" s="6"/>
    </row>
    <row r="944">
      <c r="A944" s="13"/>
      <c r="B944" s="6"/>
      <c r="C944" s="6"/>
      <c r="D944" s="6"/>
      <c r="E944" s="6"/>
      <c r="F944" s="6"/>
    </row>
    <row r="945">
      <c r="A945" s="13"/>
      <c r="B945" s="6"/>
      <c r="C945" s="6"/>
      <c r="D945" s="6"/>
      <c r="E945" s="6"/>
      <c r="F945" s="6"/>
    </row>
    <row r="946">
      <c r="A946" s="13"/>
      <c r="B946" s="6"/>
      <c r="C946" s="6"/>
      <c r="D946" s="6"/>
      <c r="E946" s="6"/>
      <c r="F946" s="6"/>
    </row>
    <row r="947">
      <c r="A947" s="13"/>
      <c r="B947" s="6"/>
      <c r="C947" s="6"/>
      <c r="D947" s="6"/>
      <c r="E947" s="6"/>
      <c r="F947" s="6"/>
    </row>
    <row r="948">
      <c r="A948" s="13"/>
      <c r="B948" s="6"/>
      <c r="C948" s="6"/>
      <c r="D948" s="6"/>
      <c r="E948" s="6"/>
      <c r="F948" s="6"/>
    </row>
    <row r="949">
      <c r="A949" s="13"/>
      <c r="B949" s="6"/>
      <c r="C949" s="6"/>
      <c r="D949" s="6"/>
      <c r="E949" s="6"/>
      <c r="F949" s="6"/>
    </row>
    <row r="950">
      <c r="A950" s="13"/>
      <c r="B950" s="6"/>
      <c r="C950" s="6"/>
      <c r="D950" s="6"/>
      <c r="E950" s="6"/>
      <c r="F950" s="6"/>
    </row>
    <row r="951">
      <c r="A951" s="13"/>
      <c r="B951" s="6"/>
      <c r="C951" s="6"/>
      <c r="D951" s="6"/>
      <c r="E951" s="6"/>
      <c r="F951" s="6"/>
    </row>
    <row r="952">
      <c r="A952" s="13"/>
      <c r="B952" s="6"/>
      <c r="C952" s="6"/>
      <c r="D952" s="6"/>
      <c r="E952" s="6"/>
      <c r="F952" s="6"/>
    </row>
    <row r="953">
      <c r="A953" s="13"/>
      <c r="B953" s="6"/>
      <c r="C953" s="6"/>
      <c r="D953" s="6"/>
      <c r="E953" s="6"/>
      <c r="F953" s="6"/>
    </row>
    <row r="954">
      <c r="A954" s="13"/>
      <c r="B954" s="6"/>
      <c r="C954" s="6"/>
      <c r="D954" s="6"/>
      <c r="E954" s="6"/>
      <c r="F954" s="6"/>
    </row>
    <row r="955">
      <c r="A955" s="13"/>
      <c r="B955" s="6"/>
      <c r="C955" s="6"/>
      <c r="D955" s="6"/>
      <c r="E955" s="6"/>
      <c r="F955" s="6"/>
    </row>
    <row r="956">
      <c r="A956" s="13"/>
      <c r="B956" s="6"/>
      <c r="C956" s="6"/>
      <c r="D956" s="6"/>
      <c r="E956" s="6"/>
      <c r="F956" s="6"/>
    </row>
    <row r="957">
      <c r="A957" s="13"/>
      <c r="B957" s="6"/>
      <c r="C957" s="6"/>
      <c r="D957" s="6"/>
      <c r="E957" s="6"/>
      <c r="F957" s="6"/>
    </row>
    <row r="958">
      <c r="A958" s="13"/>
      <c r="B958" s="6"/>
      <c r="C958" s="6"/>
      <c r="D958" s="6"/>
      <c r="E958" s="6"/>
      <c r="F958" s="6"/>
    </row>
    <row r="959">
      <c r="A959" s="13"/>
      <c r="B959" s="6"/>
      <c r="C959" s="6"/>
      <c r="D959" s="6"/>
      <c r="E959" s="6"/>
      <c r="F959" s="6"/>
    </row>
    <row r="960">
      <c r="A960" s="13"/>
      <c r="B960" s="6"/>
      <c r="C960" s="6"/>
      <c r="D960" s="6"/>
      <c r="E960" s="6"/>
      <c r="F960" s="6"/>
    </row>
    <row r="961">
      <c r="A961" s="13"/>
      <c r="B961" s="6"/>
      <c r="C961" s="6"/>
      <c r="D961" s="6"/>
      <c r="E961" s="6"/>
      <c r="F961" s="6"/>
    </row>
    <row r="962">
      <c r="A962" s="13"/>
      <c r="B962" s="6"/>
      <c r="C962" s="6"/>
      <c r="D962" s="6"/>
      <c r="E962" s="6"/>
      <c r="F962" s="6"/>
    </row>
    <row r="963">
      <c r="A963" s="13"/>
      <c r="B963" s="6"/>
      <c r="C963" s="6"/>
      <c r="D963" s="6"/>
      <c r="E963" s="6"/>
      <c r="F963" s="6"/>
    </row>
    <row r="964">
      <c r="A964" s="13"/>
      <c r="B964" s="6"/>
      <c r="C964" s="6"/>
      <c r="D964" s="6"/>
      <c r="E964" s="6"/>
      <c r="F964" s="6"/>
    </row>
    <row r="965">
      <c r="A965" s="13"/>
      <c r="B965" s="6"/>
      <c r="C965" s="6"/>
      <c r="D965" s="6"/>
      <c r="E965" s="6"/>
      <c r="F965" s="6"/>
    </row>
    <row r="966">
      <c r="A966" s="13"/>
      <c r="B966" s="6"/>
      <c r="C966" s="6"/>
      <c r="D966" s="6"/>
      <c r="E966" s="6"/>
      <c r="F966" s="6"/>
    </row>
    <row r="967">
      <c r="A967" s="13"/>
      <c r="B967" s="6"/>
      <c r="C967" s="6"/>
      <c r="D967" s="6"/>
      <c r="E967" s="6"/>
      <c r="F967" s="6"/>
    </row>
    <row r="968">
      <c r="A968" s="13"/>
      <c r="B968" s="6"/>
      <c r="C968" s="6"/>
      <c r="D968" s="6"/>
      <c r="E968" s="6"/>
      <c r="F968" s="6"/>
    </row>
    <row r="969">
      <c r="A969" s="13"/>
      <c r="B969" s="6"/>
      <c r="C969" s="6"/>
      <c r="D969" s="6"/>
      <c r="E969" s="6"/>
      <c r="F969" s="6"/>
    </row>
    <row r="970">
      <c r="A970" s="13"/>
      <c r="B970" s="6"/>
      <c r="C970" s="6"/>
      <c r="D970" s="6"/>
      <c r="E970" s="6"/>
      <c r="F970" s="6"/>
    </row>
    <row r="971">
      <c r="A971" s="13"/>
      <c r="B971" s="6"/>
      <c r="C971" s="6"/>
      <c r="D971" s="6"/>
      <c r="E971" s="6"/>
      <c r="F971" s="6"/>
    </row>
    <row r="972">
      <c r="A972" s="13"/>
      <c r="B972" s="6"/>
      <c r="C972" s="6"/>
      <c r="D972" s="6"/>
      <c r="E972" s="6"/>
      <c r="F972" s="6"/>
    </row>
    <row r="973">
      <c r="A973" s="13"/>
      <c r="B973" s="6"/>
      <c r="C973" s="6"/>
      <c r="D973" s="6"/>
      <c r="E973" s="6"/>
      <c r="F973" s="6"/>
    </row>
    <row r="974">
      <c r="A974" s="13"/>
      <c r="B974" s="6"/>
      <c r="C974" s="6"/>
      <c r="D974" s="6"/>
      <c r="E974" s="6"/>
      <c r="F974" s="6"/>
    </row>
    <row r="975">
      <c r="A975" s="13"/>
      <c r="B975" s="6"/>
      <c r="C975" s="6"/>
      <c r="D975" s="6"/>
      <c r="E975" s="6"/>
      <c r="F975" s="6"/>
    </row>
    <row r="976">
      <c r="A976" s="13"/>
      <c r="B976" s="6"/>
      <c r="C976" s="6"/>
      <c r="D976" s="6"/>
      <c r="E976" s="6"/>
      <c r="F976" s="6"/>
    </row>
    <row r="977">
      <c r="A977" s="13"/>
      <c r="B977" s="6"/>
      <c r="C977" s="6"/>
      <c r="D977" s="6"/>
      <c r="E977" s="6"/>
      <c r="F977" s="6"/>
    </row>
    <row r="978">
      <c r="A978" s="13"/>
      <c r="B978" s="6"/>
      <c r="C978" s="6"/>
      <c r="D978" s="6"/>
      <c r="E978" s="6"/>
      <c r="F978" s="6"/>
    </row>
    <row r="979">
      <c r="A979" s="13"/>
      <c r="B979" s="6"/>
      <c r="C979" s="6"/>
      <c r="D979" s="6"/>
      <c r="E979" s="6"/>
      <c r="F979" s="6"/>
    </row>
    <row r="980">
      <c r="A980" s="13"/>
      <c r="B980" s="6"/>
      <c r="C980" s="6"/>
      <c r="D980" s="6"/>
      <c r="E980" s="6"/>
      <c r="F980" s="6"/>
    </row>
    <row r="981">
      <c r="A981" s="13"/>
      <c r="B981" s="6"/>
      <c r="C981" s="6"/>
      <c r="D981" s="6"/>
      <c r="E981" s="6"/>
      <c r="F981" s="6"/>
    </row>
    <row r="982">
      <c r="A982" s="13"/>
      <c r="B982" s="6"/>
      <c r="C982" s="6"/>
      <c r="D982" s="6"/>
      <c r="E982" s="6"/>
      <c r="F982" s="6"/>
    </row>
    <row r="983">
      <c r="A983" s="13"/>
      <c r="B983" s="6"/>
      <c r="C983" s="6"/>
      <c r="D983" s="6"/>
      <c r="E983" s="6"/>
      <c r="F983" s="6"/>
    </row>
    <row r="984">
      <c r="A984" s="13"/>
      <c r="B984" s="6"/>
      <c r="C984" s="6"/>
      <c r="D984" s="6"/>
      <c r="E984" s="6"/>
      <c r="F984" s="6"/>
    </row>
    <row r="985">
      <c r="A985" s="13"/>
      <c r="B985" s="6"/>
      <c r="C985" s="6"/>
      <c r="D985" s="6"/>
      <c r="E985" s="6"/>
      <c r="F985" s="6"/>
    </row>
    <row r="986">
      <c r="A986" s="13"/>
      <c r="B986" s="6"/>
      <c r="C986" s="6"/>
      <c r="D986" s="6"/>
      <c r="E986" s="6"/>
      <c r="F986" s="6"/>
    </row>
    <row r="987">
      <c r="A987" s="13"/>
      <c r="B987" s="6"/>
      <c r="C987" s="6"/>
      <c r="D987" s="6"/>
      <c r="E987" s="6"/>
      <c r="F987" s="6"/>
    </row>
    <row r="988">
      <c r="A988" s="13"/>
      <c r="B988" s="6"/>
      <c r="C988" s="6"/>
      <c r="D988" s="6"/>
      <c r="E988" s="6"/>
      <c r="F988" s="6"/>
    </row>
    <row r="989">
      <c r="A989" s="13"/>
      <c r="B989" s="6"/>
      <c r="C989" s="6"/>
      <c r="D989" s="6"/>
      <c r="E989" s="6"/>
      <c r="F989" s="6"/>
    </row>
    <row r="990">
      <c r="A990" s="13"/>
      <c r="B990" s="6"/>
      <c r="C990" s="6"/>
      <c r="D990" s="6"/>
      <c r="E990" s="6"/>
      <c r="F990" s="6"/>
    </row>
    <row r="991">
      <c r="A991" s="13"/>
      <c r="B991" s="6"/>
      <c r="C991" s="6"/>
      <c r="D991" s="6"/>
      <c r="E991" s="6"/>
      <c r="F991" s="6"/>
    </row>
    <row r="992">
      <c r="A992" s="13"/>
      <c r="B992" s="6"/>
      <c r="C992" s="6"/>
      <c r="D992" s="6"/>
      <c r="E992" s="6"/>
      <c r="F992" s="6"/>
    </row>
    <row r="993">
      <c r="A993" s="13"/>
      <c r="B993" s="6"/>
      <c r="C993" s="6"/>
      <c r="D993" s="6"/>
      <c r="E993" s="6"/>
      <c r="F993" s="6"/>
    </row>
    <row r="994">
      <c r="A994" s="13"/>
      <c r="B994" s="6"/>
      <c r="C994" s="6"/>
      <c r="D994" s="6"/>
      <c r="E994" s="6"/>
      <c r="F994" s="6"/>
    </row>
    <row r="995">
      <c r="A995" s="13"/>
      <c r="B995" s="6"/>
      <c r="C995" s="6"/>
      <c r="D995" s="6"/>
      <c r="E995" s="6"/>
      <c r="F995" s="6"/>
    </row>
    <row r="996">
      <c r="A996" s="13"/>
      <c r="B996" s="6"/>
      <c r="C996" s="6"/>
      <c r="D996" s="6"/>
      <c r="E996" s="6"/>
      <c r="F996" s="6"/>
    </row>
    <row r="997">
      <c r="A997" s="13"/>
      <c r="B997" s="6"/>
      <c r="C997" s="6"/>
      <c r="D997" s="6"/>
      <c r="E997" s="6"/>
      <c r="F997" s="6"/>
    </row>
    <row r="998">
      <c r="A998" s="13"/>
      <c r="B998" s="6"/>
      <c r="C998" s="6"/>
      <c r="D998" s="6"/>
      <c r="E998" s="6"/>
      <c r="F998" s="6"/>
    </row>
    <row r="999">
      <c r="A999" s="13"/>
      <c r="B999" s="6"/>
      <c r="C999" s="6"/>
      <c r="D999" s="6"/>
      <c r="E999" s="6"/>
      <c r="F999" s="6"/>
    </row>
    <row r="1000">
      <c r="A1000" s="13"/>
      <c r="B1000" s="6"/>
      <c r="C1000" s="6"/>
      <c r="D1000" s="6"/>
      <c r="E1000" s="6"/>
      <c r="F1000" s="6"/>
    </row>
  </sheetData>
  <hyperlinks>
    <hyperlink r:id="rId2" ref="A2"/>
    <hyperlink r:id="rId3" ref="A4"/>
    <hyperlink r:id="rId4" location="R5" ref="H14"/>
    <hyperlink r:id="rId5" ref="H15"/>
    <hyperlink r:id="rId6" ref="H17"/>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0"/>
    <col customWidth="1" min="2" max="2" width="40.29"/>
    <col customWidth="1" min="7" max="7" width="77.0"/>
    <col customWidth="1" min="8" max="8" width="94.14"/>
  </cols>
  <sheetData>
    <row r="1">
      <c r="A1" s="1" t="s">
        <v>0</v>
      </c>
      <c r="B1" s="2" t="s">
        <v>1</v>
      </c>
      <c r="C1" s="2" t="s">
        <v>2</v>
      </c>
      <c r="D1" s="2" t="s">
        <v>3</v>
      </c>
      <c r="E1" s="2" t="s">
        <v>4</v>
      </c>
      <c r="F1" s="12" t="s">
        <v>37</v>
      </c>
      <c r="G1" s="2" t="s">
        <v>5</v>
      </c>
      <c r="H1" s="3" t="s">
        <v>6</v>
      </c>
      <c r="I1" s="3" t="s">
        <v>7</v>
      </c>
      <c r="J1" s="4"/>
      <c r="K1" s="4"/>
      <c r="L1" s="4"/>
      <c r="M1" s="4"/>
      <c r="N1" s="4"/>
      <c r="O1" s="4"/>
      <c r="P1" s="4"/>
      <c r="Q1" s="4"/>
      <c r="R1" s="4"/>
      <c r="S1" s="4"/>
      <c r="T1" s="4"/>
      <c r="U1" s="4"/>
      <c r="V1" s="4"/>
      <c r="W1" s="4"/>
      <c r="X1" s="4"/>
      <c r="Y1" s="4"/>
      <c r="Z1" s="4"/>
      <c r="AA1" s="4"/>
    </row>
    <row r="2">
      <c r="A2" s="12" t="s">
        <v>38</v>
      </c>
      <c r="B2" s="6" t="str">
        <f>IFERROR(__xludf.DUMMYFUNCTION("IFERROR(REGEXEXTRACT(A2, ""author *= *""""([^""""]+)""""""),REGEXEXTRACT(A2, ""author *= *\{+([^\d]+)\}+""))"),"Schwartz, Lane")</f>
        <v>Schwartz, Lane</v>
      </c>
      <c r="C2" s="7" t="str">
        <f>IFERROR(__xludf.DUMMYFUNCTION("REGEXEXTRACT(A2, ""title *= *""""([^""""]+)"""""")"),"Reproducible Results in Parsing-Based Machine Translation: The {JHU} Shared Task Submission")</f>
        <v>Reproducible Results in Parsing-Based Machine Translation: The {JHU} Shared Task Submission</v>
      </c>
      <c r="D2" s="6"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6" t="str">
        <f>IFERROR(__xludf.DUMMYFUNCTION("REGEXEXTRACT(A2, ""year *= *""""([^""""]+)"""""")"),"2010")</f>
        <v>2010</v>
      </c>
      <c r="F2" s="14" t="s">
        <v>39</v>
      </c>
    </row>
    <row r="3">
      <c r="A3" s="12" t="s">
        <v>40</v>
      </c>
      <c r="B3" s="6"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7" t="str">
        <f>IFERROR(__xludf.DUMMYFUNCTION("REGEXEXTRACT(A3, ""title *= *""""([^""""]+)"""""")"),"Offspring from Reproduction Problems: What Replication Failure Teaches Us")</f>
        <v>Offspring from Reproduction Problems: What Replication Failure Teaches Us</v>
      </c>
      <c r="D3" s="6"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6" t="str">
        <f>IFERROR(__xludf.DUMMYFUNCTION("REGEXEXTRACT(A3, ""year *= *""""([^""""]+)"""""")"),"2013")</f>
        <v>2013</v>
      </c>
      <c r="F3" s="14" t="s">
        <v>41</v>
      </c>
    </row>
    <row r="4">
      <c r="A4" s="12" t="s">
        <v>42</v>
      </c>
      <c r="B4" s="6" t="str">
        <f>IFERROR(__xludf.DUMMYFUNCTION("IFERROR(REGEXEXTRACT(A4, ""author *= *""""([^""""]+)""""""),REGEXEXTRACT(A4, ""author *= *\{+([^\d]+)\}+""))"),"Roy, Anindya  and
      Guinaudeau, Camille  and
      Bredin, Herv{\'e}  and
      Barras, Claude")</f>
        <v>Roy, Anindya  and
      Guinaudeau, Camille  and
      Bredin, Herv{\'e}  and
      Barras, Claude</v>
      </c>
      <c r="C4" s="7" t="str">
        <f>IFERROR(__xludf.DUMMYFUNCTION("REGEXEXTRACT(A4, ""title *= *""""([^""""]+)"""""")"),"{TVD}: A Reproducible and Multiply Aligned {TV} Series Dataset")</f>
        <v>{TVD}: A Reproducible and Multiply Aligned {TV} Series Dataset</v>
      </c>
      <c r="D4" s="6" t="str">
        <f>IFERROR(__xludf.DUMMYFUNCTION("IFERROR(REGEXEXTRACT(A4, ""journal *= *""""+([^""""]*)""""""),REGEXEXTRACT(A4, ""booktitle *= *""""+([^""""]*)""""""))"),"Proceedings of the Ninth International Conference on Language Resources and Evaluation ({LREC}'14)")</f>
        <v>Proceedings of the Ninth International Conference on Language Resources and Evaluation ({LREC}'14)</v>
      </c>
      <c r="E4" s="6" t="str">
        <f>IFERROR(__xludf.DUMMYFUNCTION("REGEXEXTRACT(A4, ""year *= *""""([^""""]+)"""""")"),"2014")</f>
        <v>2014</v>
      </c>
      <c r="F4" s="14" t="s">
        <v>43</v>
      </c>
      <c r="H4" s="12" t="s">
        <v>44</v>
      </c>
    </row>
    <row r="5">
      <c r="A5" s="12" t="s">
        <v>45</v>
      </c>
      <c r="B5" s="6" t="str">
        <f>IFERROR(__xludf.DUMMYFUNCTION("IFERROR(REGEXEXTRACT(A5, ""author *= *""""([^""""]+)""""""),REGEXEXTRACT(A5, ""author *= *\{+([^\d]+)\}+""))"),"Borgholt, Lasse  and
      Simonsen, Peter  and
      Hovy, Dirk")</f>
        <v>Borgholt, Lasse  and
      Simonsen, Peter  and
      Hovy, Dirk</v>
      </c>
      <c r="C5" s="7" t="str">
        <f>IFERROR(__xludf.DUMMYFUNCTION("REGEXEXTRACT(A5, ""title *= *""""([^""""]+)"""""")"),"The Rating Game: Sentiment Rating Reproducibility from Text")</f>
        <v>The Rating Game: Sentiment Rating Reproducibility from Text</v>
      </c>
      <c r="D5" s="6" t="str">
        <f>IFERROR(__xludf.DUMMYFUNCTION("IFERROR(REGEXEXTRACT(A5, ""journal *= *""""+([^""""]*)""""""),REGEXEXTRACT(A5, ""booktitle *= *""""+([^""""]*)""""""))"),"Proceedings of the 2015 Conference on Empirical Methods in Natural Language Processing")</f>
        <v>Proceedings of the 2015 Conference on Empirical Methods in Natural Language Processing</v>
      </c>
      <c r="E5" s="6" t="str">
        <f>IFERROR(__xludf.DUMMYFUNCTION("REGEXEXTRACT(A5, ""year *= *""""([^""""]+)"""""")"),"2015")</f>
        <v>2015</v>
      </c>
      <c r="F5" s="14" t="s">
        <v>46</v>
      </c>
    </row>
    <row r="6">
      <c r="A6" s="12" t="s">
        <v>47</v>
      </c>
      <c r="B6" s="6" t="str">
        <f>IFERROR(__xludf.DUMMYFUNCTION("IFERROR(REGEXEXTRACT(A6, ""author *= *""""([^""""]+)""""""),REGEXEXTRACT(A6, ""author *= *\{+([^\d]+)\}+""))"),"N{\'e}v{\'e}ol, Aur{\'e}lie  and
      Cohen, Kevin  and
      Grouin, Cyril  and
      Robert, Aude")</f>
        <v>N{\'e}v{\'e}ol, Aur{\'e}lie  and
      Cohen, Kevin  and
      Grouin, Cyril  and
      Robert, Aude</v>
      </c>
      <c r="C6" s="7" t="str">
        <f>IFERROR(__xludf.DUMMYFUNCTION("REGEXEXTRACT(A6, ""title *= *""""([^""""]+)"""""")"),"Replicability of Research in Biomedical Natural Language Processing: a pilot evaluation for a coding task")</f>
        <v>Replicability of Research in Biomedical Natural Language Processing: a pilot evaluation for a coding task</v>
      </c>
      <c r="D6" s="6" t="str">
        <f>IFERROR(__xludf.DUMMYFUNCTION("IFERROR(REGEXEXTRACT(A6, ""journal *= *""""+([^""""]*)""""""),REGEXEXTRACT(A6, ""booktitle *= *""""+([^""""]*)""""""))"),"Proceedings of the Seventh International Workshop on Health Text Mining and Information Analysis")</f>
        <v>Proceedings of the Seventh International Workshop on Health Text Mining and Information Analysis</v>
      </c>
      <c r="E6" s="6" t="str">
        <f>IFERROR(__xludf.DUMMYFUNCTION("REGEXEXTRACT(A6, ""year *= *""""([^""""]+)"""""")"),"2016")</f>
        <v>2016</v>
      </c>
      <c r="F6" s="14" t="s">
        <v>39</v>
      </c>
    </row>
    <row r="7">
      <c r="A7" s="12" t="s">
        <v>48</v>
      </c>
      <c r="B7" s="6" t="str">
        <f>IFERROR(__xludf.DUMMYFUNCTION("IFERROR(REGEXEXTRACT(A7, ""author *= *""""([^""""]+)""""""),REGEXEXTRACT(A7, ""author *= *\{+([^\d]+)\}+""))"),"Fares, Murhaf  and
      Kutuzov, Andrey  and
      Oepen, Stephan  and
      Velldal, Erik")</f>
        <v>Fares, Murhaf  and
      Kutuzov, Andrey  and
      Oepen, Stephan  and
      Velldal, Erik</v>
      </c>
      <c r="C7" s="7" t="str">
        <f>IFERROR(__xludf.DUMMYFUNCTION("REGEXEXTRACT(A7, ""title *= *""""([^""""]+)"""""")"),"Word vectors, reuse, and replicability: Towards a community repository of large-text resources")</f>
        <v>Word vectors, reuse, and replicability: Towards a community repository of large-text resources</v>
      </c>
      <c r="D7" s="6" t="str">
        <f>IFERROR(__xludf.DUMMYFUNCTION("IFERROR(REGEXEXTRACT(A7, ""journal *= *""""+([^""""]*)""""""),REGEXEXTRACT(A7, ""booktitle *= *""""+([^""""]*)""""""))"),"Proceedings of the 21st Nordic Conference on Computational Linguistics")</f>
        <v>Proceedings of the 21st Nordic Conference on Computational Linguistics</v>
      </c>
      <c r="E7" s="6" t="str">
        <f>IFERROR(__xludf.DUMMYFUNCTION("REGEXEXTRACT(A7, ""year *= *""""([^""""]+)"""""")"),"2017")</f>
        <v>2017</v>
      </c>
      <c r="F7" s="14" t="s">
        <v>39</v>
      </c>
      <c r="H7" s="12" t="s">
        <v>49</v>
      </c>
    </row>
    <row r="8">
      <c r="A8" s="12" t="s">
        <v>50</v>
      </c>
      <c r="B8" s="6" t="str">
        <f>IFERROR(__xludf.DUMMYFUNCTION("IFERROR(REGEXEXTRACT(A8, ""author *= *""""([^""""]+)""""""),REGEXEXTRACT(A8,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8" s="7" t="str">
        <f>IFERROR(__xludf.DUMMYFUNCTION("REGEXEXTRACT(A8, ""title *= *""""([^""""]+)"""""")"),"Towards Replicability in Parsing")</f>
        <v>Towards Replicability in Parsing</v>
      </c>
      <c r="D8" s="6" t="str">
        <f>IFERROR(__xludf.DUMMYFUNCTION("IFERROR(REGEXEXTRACT(A8, ""journal *= *""""+([^""""]*)""""""),REGEXEXTRACT(A8, ""booktitle *= *""""+([^""""]*)""""""))"),"Proceedings of the International Conference Recent Advances in Natural Language Processing, {RANLP} 2017")</f>
        <v>Proceedings of the International Conference Recent Advances in Natural Language Processing, {RANLP} 2017</v>
      </c>
      <c r="E8" s="6" t="str">
        <f>IFERROR(__xludf.DUMMYFUNCTION("REGEXEXTRACT(A8, ""year *= *""""([^""""]+)"""""")"),"2017")</f>
        <v>2017</v>
      </c>
      <c r="F8" s="14" t="s">
        <v>39</v>
      </c>
    </row>
    <row r="9">
      <c r="A9" s="12" t="s">
        <v>51</v>
      </c>
      <c r="B9" s="6" t="str">
        <f>IFERROR(__xludf.DUMMYFUNCTION("IFERROR(REGEXEXTRACT(A9, ""author *= *""""([^""""]+)""""""),REGEXEXTRACT(A9, ""author *= *\{+([^\d]+)\}+""))"),"Dror, Rotem  and
      Baumer, Gili  and
      Bogomolov, Marina  and
      Reichart, Roi")</f>
        <v>Dror, Rotem  and
      Baumer, Gili  and
      Bogomolov, Marina  and
      Reichart, Roi</v>
      </c>
      <c r="C9" s="7" t="str">
        <f>IFERROR(__xludf.DUMMYFUNCTION("REGEXEXTRACT(A9, ""title *= *""""([^""""]+)"""""")"),"Replicability Analysis for Natural Language Processing: Testing Significance with Multiple Datasets")</f>
        <v>Replicability Analysis for Natural Language Processing: Testing Significance with Multiple Datasets</v>
      </c>
      <c r="D9" s="6" t="str">
        <f>IFERROR(__xludf.DUMMYFUNCTION("IFERROR(REGEXEXTRACT(A9, ""journal *= *""""+([^""""]*)""""""),REGEXEXTRACT(A9, ""booktitle *= *""""+([^""""]*)""""""))"),"Transactions of the Association for Computational Linguistics")</f>
        <v>Transactions of the Association for Computational Linguistics</v>
      </c>
      <c r="E9" s="6" t="str">
        <f>IFERROR(__xludf.DUMMYFUNCTION("REGEXEXTRACT(A9, ""year *= *""""([^""""]+)"""""")"),"2017")</f>
        <v>2017</v>
      </c>
      <c r="F9" s="14" t="s">
        <v>52</v>
      </c>
    </row>
    <row r="10">
      <c r="A10" s="12" t="s">
        <v>53</v>
      </c>
      <c r="B10" s="6" t="str">
        <f>IFERROR(__xludf.DUMMYFUNCTION("IFERROR(REGEXEXTRACT(A10, ""author *= *""""([^""""]+)""""""),REGEXEXTRACT(A10, ""author *= *\{+([^\d]+)\}+""))"),"Marrese-Taylor, Edison  and
      Matsuo, Yutaka")</f>
        <v>Marrese-Taylor, Edison  and
      Matsuo, Yutaka</v>
      </c>
      <c r="C10" s="7" t="str">
        <f>IFERROR(__xludf.DUMMYFUNCTION("REGEXEXTRACT(A10, ""title *= *""""([^""""]+)"""""")"),"Replication issues in syntax-based aspect extraction for opinion mining")</f>
        <v>Replication issues in syntax-based aspect extraction for opinion mining</v>
      </c>
      <c r="D10" s="6" t="str">
        <f>IFERROR(__xludf.DUMMYFUNCTION("IFERROR(REGEXEXTRACT(A10, ""journal *= *""""+([^""""]*)""""""),REGEXEXTRACT(A10, ""booktitle *= *""""+([^""""]*)""""""))"),"Proceedings of the Student Research Workshop at the 15th Conference of the {E}uropean Chapter of the Association for Computational Linguistics")</f>
        <v>Proceedings of the Student Research Workshop at the 15th Conference of the {E}uropean Chapter of the Association for Computational Linguistics</v>
      </c>
      <c r="E10" s="6" t="str">
        <f>IFERROR(__xludf.DUMMYFUNCTION("REGEXEXTRACT(A10, ""year *= *""""([^""""]+)"""""")"),"2017")</f>
        <v>2017</v>
      </c>
      <c r="F10" s="14" t="s">
        <v>54</v>
      </c>
    </row>
    <row r="11">
      <c r="A11" s="12" t="s">
        <v>55</v>
      </c>
      <c r="B11" s="6" t="str">
        <f>IFERROR(__xludf.DUMMYFUNCTION("IFERROR(REGEXEXTRACT(A11, ""author *= *""""([^""""]+)""""""),REGEXEXTRACT(A11, ""author *= *\{+([^\d]+)\}+""))"),"Horsmann, Tobias  and
      Zesch, Torsten")</f>
        <v>Horsmann, Tobias  and
      Zesch, Torsten</v>
      </c>
      <c r="C11" s="7" t="str">
        <f>IFERROR(__xludf.DUMMYFUNCTION("REGEXEXTRACT(A11, ""title *= *""""([^""""]+)"""""")"),"Do {LSTM}s really work so well for {P}o{S} tagging? {--} A replication study")</f>
        <v>Do {LSTM}s really work so well for {P}o{S} tagging? {--} A replication study</v>
      </c>
      <c r="D11" s="6" t="str">
        <f>IFERROR(__xludf.DUMMYFUNCTION("IFERROR(REGEXEXTRACT(A11, ""journal *= *""""+([^""""]*)""""""),REGEXEXTRACT(A11, ""booktitle *= *""""+([^""""]*)""""""))"),"Proceedings of the 2017 Conference on Empirical Methods in Natural Language Processing")</f>
        <v>Proceedings of the 2017 Conference on Empirical Methods in Natural Language Processing</v>
      </c>
      <c r="E11" s="6" t="str">
        <f>IFERROR(__xludf.DUMMYFUNCTION("REGEXEXTRACT(A11, ""year *= *""""([^""""]+)"""""")"),"2017")</f>
        <v>2017</v>
      </c>
      <c r="F11" s="14" t="s">
        <v>46</v>
      </c>
    </row>
    <row r="12">
      <c r="A12" s="12" t="s">
        <v>56</v>
      </c>
      <c r="B12" s="6" t="str">
        <f>IFERROR(__xludf.DUMMYFUNCTION("IFERROR(REGEXEXTRACT(A12, ""author *= *""""([^""""]+)""""""),REGEXEXTRACT(A12, ""author *= *\{+([^\d]+)\}+""))"),"Morey, Mathieu  and
      Muller, Philippe  and
      Asher, Nicholas")</f>
        <v>Morey, Mathieu  and
      Muller, Philippe  and
      Asher, Nicholas</v>
      </c>
      <c r="C12" s="7" t="str">
        <f>IFERROR(__xludf.DUMMYFUNCTION("REGEXEXTRACT(A12, ""title *= *""""([^""""]+)"""""")"),"How much progress have we made on {RST} discourse parsing? A replication study of recent results on the {RST}-{DT}")</f>
        <v>How much progress have we made on {RST} discourse parsing? A replication study of recent results on the {RST}-{DT}</v>
      </c>
      <c r="D12" s="6" t="str">
        <f>IFERROR(__xludf.DUMMYFUNCTION("IFERROR(REGEXEXTRACT(A12, ""journal *= *""""+([^""""]*)""""""),REGEXEXTRACT(A12, ""booktitle *= *""""+([^""""]*)""""""))"),"Proceedings of the 2017 Conference on Empirical Methods in Natural Language Processing")</f>
        <v>Proceedings of the 2017 Conference on Empirical Methods in Natural Language Processing</v>
      </c>
      <c r="E12" s="6" t="str">
        <f>IFERROR(__xludf.DUMMYFUNCTION("REGEXEXTRACT(A12, ""year *= *""""([^""""]+)"""""")"),"2017")</f>
        <v>2017</v>
      </c>
      <c r="F12" s="14" t="s">
        <v>46</v>
      </c>
    </row>
    <row r="13">
      <c r="A13" s="12" t="s">
        <v>57</v>
      </c>
      <c r="B13" s="6" t="str">
        <f>IFERROR(__xludf.DUMMYFUNCTION("IFERROR(REGEXEXTRACT(A13, ""author *= *""""([^""""]+)""""""),REGEXEXTRACT(A13, ""author *= *\{+([^\d]+)\}+""))"),"Htut, Phu Mon  and
      Cho, Kyunghyun  and
      Bowman, Samuel")</f>
        <v>Htut, Phu Mon  and
      Cho, Kyunghyun  and
      Bowman, Samuel</v>
      </c>
      <c r="C13" s="7" t="str">
        <f>IFERROR(__xludf.DUMMYFUNCTION("REGEXEXTRACT(A13, ""title *= *""""([^""""]+)"""""")"),"Grammar Induction with Neural Language Models: An Unusual Replication")</f>
        <v>Grammar Induction with Neural Language Models: An Unusual Replication</v>
      </c>
      <c r="D13" s="6" t="str">
        <f>IFERROR(__xludf.DUMMYFUNCTION("IFERROR(REGEXEXTRACT(A13, ""journal *= *""""+([^""""]*)""""""),REGEXEXTRACT(A13, ""booktitle *= *""""+([^""""]*)""""""))"),"Proceedings of the 2018 {EMNLP} Workshop {B}lackbox{NLP}: Analyzing and Interpreting Neural Networks for {NLP}")</f>
        <v>Proceedings of the 2018 {EMNLP} Workshop {B}lackbox{NLP}: Analyzing and Interpreting Neural Networks for {NLP}</v>
      </c>
      <c r="E13" s="6" t="str">
        <f>IFERROR(__xludf.DUMMYFUNCTION("REGEXEXTRACT(A13, ""year *= *""""([^""""]+)"""""")"),"2018")</f>
        <v>2018</v>
      </c>
      <c r="F13" s="14" t="s">
        <v>39</v>
      </c>
    </row>
    <row r="14">
      <c r="A14" s="12" t="s">
        <v>58</v>
      </c>
      <c r="B14" s="6" t="str">
        <f>IFERROR(__xludf.DUMMYFUNCTION("IFERROR(REGEXEXTRACT(A14, ""author *= *""""([^""""]+)""""""),REGEXEXTRACT(A14, ""author *= *\{+([^\d]+)\}+""))"),"Crane, Matt")</f>
        <v>Crane, Matt</v>
      </c>
      <c r="C14" s="7" t="str">
        <f>IFERROR(__xludf.DUMMYFUNCTION("REGEXEXTRACT(A14, ""title *= *""""([^""""]+)"""""")"),"Questionable Answers in Question Answering Research: Reproducibility and Variability of Published Results")</f>
        <v>Questionable Answers in Question Answering Research: Reproducibility and Variability of Published Results</v>
      </c>
      <c r="D14" s="6" t="str">
        <f>IFERROR(__xludf.DUMMYFUNCTION("IFERROR(REGEXEXTRACT(A14, ""journal *= *""""+([^""""]*)""""""),REGEXEXTRACT(A14, ""booktitle *= *""""+([^""""]*)""""""))"),"Transactions of the Association for Computational Linguistics")</f>
        <v>Transactions of the Association for Computational Linguistics</v>
      </c>
      <c r="E14" s="6" t="str">
        <f>IFERROR(__xludf.DUMMYFUNCTION("REGEXEXTRACT(A14, ""year *= *""""([^""""]+)"""""")"),"2018")</f>
        <v>2018</v>
      </c>
      <c r="F14" s="14" t="s">
        <v>52</v>
      </c>
    </row>
    <row r="15">
      <c r="A15" s="12" t="s">
        <v>59</v>
      </c>
      <c r="B15" s="6" t="str">
        <f>IFERROR(__xludf.DUMMYFUNCTION("IFERROR(REGEXEXTRACT(A15, ""author *= *""""([^""""]+)""""""),REGEXEXTRACT(A15, ""author *= *\{+([^\d]+)\}+""))"),"Branco, Ant{\'o}nio")</f>
        <v>Branco, Ant{\'o}nio</v>
      </c>
      <c r="C15" s="7" t="str">
        <f>IFERROR(__xludf.DUMMYFUNCTION("REGEXEXTRACT(A15, ""title *= *""""([^""""]+)"""""")"),"We Are Depleting Our Research Subject as We Are Investigating It: In Language Technology, more Replication and Diversity Are Needed")</f>
        <v>We Are Depleting Our Research Subject as We Are Investigating It: In Language Technology, more Replication and Diversity Are Needed</v>
      </c>
      <c r="D15" s="6" t="str">
        <f>IFERROR(__xludf.DUMMYFUNCTION("IFERROR(REGEXEXTRACT(A15, ""journal *= *""""+([^""""]*)""""""),REGEXEXTRACT(A15, ""booktitle *= *""""+([^""""]*)""""""))"),"Proceedings of the Eleventh International Conference on Language Resources and Evaluation ({LREC} 2018)")</f>
        <v>Proceedings of the Eleventh International Conference on Language Resources and Evaluation ({LREC} 2018)</v>
      </c>
      <c r="E15" s="6" t="str">
        <f>IFERROR(__xludf.DUMMYFUNCTION("REGEXEXTRACT(A15, ""year *= *""""([^""""]+)"""""")"),"2018")</f>
        <v>2018</v>
      </c>
      <c r="F15" s="14" t="s">
        <v>43</v>
      </c>
      <c r="H15" s="12" t="s">
        <v>44</v>
      </c>
    </row>
    <row r="16">
      <c r="A16" s="12" t="s">
        <v>60</v>
      </c>
      <c r="B16" s="6" t="str">
        <f>IFERROR(__xludf.DUMMYFUNCTION("IFERROR(REGEXEXTRACT(A16, ""author *= *""""([^""""]+)""""""),REGEXEXTRACT(A16,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6" s="7" t="str">
        <f>IFERROR(__xludf.DUMMYFUNCTION("REGEXEXTRACT(A16, ""title *= *""""([^""""]+)"""""")"),"Three Dimensions of Reproducibility in Natural Language Processing")</f>
        <v>Three Dimensions of Reproducibility in Natural Language Processing</v>
      </c>
      <c r="D16" s="6" t="str">
        <f>IFERROR(__xludf.DUMMYFUNCTION("IFERROR(REGEXEXTRACT(A16, ""journal *= *""""+([^""""]*)""""""),REGEXEXTRACT(A16, ""booktitle *= *""""+([^""""]*)""""""))"),"Proceedings of the Eleventh International Conference on Language Resources and Evaluation ({LREC} 2018)")</f>
        <v>Proceedings of the Eleventh International Conference on Language Resources and Evaluation ({LREC} 2018)</v>
      </c>
      <c r="E16" s="6" t="str">
        <f>IFERROR(__xludf.DUMMYFUNCTION("REGEXEXTRACT(A16, ""year *= *""""([^""""]+)"""""")"),"2018")</f>
        <v>2018</v>
      </c>
      <c r="F16" s="14" t="s">
        <v>43</v>
      </c>
      <c r="G16" s="14" t="s">
        <v>43</v>
      </c>
    </row>
    <row r="17">
      <c r="A17" s="12" t="s">
        <v>61</v>
      </c>
      <c r="B17" s="6" t="str">
        <f>IFERROR(__xludf.DUMMYFUNCTION("IFERROR(REGEXEXTRACT(A17, ""author *= *""""([^""""]+)""""""),REGEXEXTRACT(A17, ""author *= *\{+([^\d]+)\}+""))"),"G{\""a}rtner, Markus  and
      Hahn, Uli  and
      Hermann, Sibylle},
    booktitle = ""Proceedings of the Eleventh International Conference on Language Resources and Evaluation ({LREC")</f>
        <v>G{\"a}rtner, Markus  and
      Hahn, Uli  and
      Hermann, Sibylle},
    booktitle = "Proceedings of the Eleventh International Conference on Language Resources and Evaluation ({LREC</v>
      </c>
      <c r="C17" s="7" t="str">
        <f>IFERROR(__xludf.DUMMYFUNCTION("REGEXEXTRACT(A17, ""title *= *""""([^""""]+)"""""")"),"Preserving Workflow Reproducibility: The {R}e{P}lay-{DH} Client as a Tool for Process Documentation")</f>
        <v>Preserving Workflow Reproducibility: The {R}e{P}lay-{DH} Client as a Tool for Process Documentation</v>
      </c>
      <c r="D17" s="6" t="str">
        <f>IFERROR(__xludf.DUMMYFUNCTION("IFERROR(REGEXEXTRACT(A17, ""journal *= *""""+([^""""]*)""""""),REGEXEXTRACT(A17, ""booktitle *= *""""+([^""""]*)""""""))"),"Proceedings of the Eleventh International Conference on Language Resources and Evaluation ({LREC} 2018)")</f>
        <v>Proceedings of the Eleventh International Conference on Language Resources and Evaluation ({LREC} 2018)</v>
      </c>
      <c r="E17" s="6" t="str">
        <f>IFERROR(__xludf.DUMMYFUNCTION("REGEXEXTRACT(A17, ""year *= *""""([^""""]+)"""""")"),"2018")</f>
        <v>2018</v>
      </c>
      <c r="F17" s="14" t="s">
        <v>43</v>
      </c>
    </row>
    <row r="18">
      <c r="A18" s="12" t="s">
        <v>62</v>
      </c>
      <c r="B18" s="6" t="str">
        <f>IFERROR(__xludf.DUMMYFUNCTION("IFERROR(REGEXEXTRACT(A18, ""author *= *""""([^""""]+)""""""),REGEXEXTRACT(A18, ""author *= *\{+([^\d]+)\}+""))"),"Horsmann, Tobias  and
      Zesch, Torsten")</f>
        <v>Horsmann, Tobias  and
      Zesch, Torsten</v>
      </c>
      <c r="C18" s="7" t="str">
        <f>IFERROR(__xludf.DUMMYFUNCTION("REGEXEXTRACT(A18, ""title *= *""""([^""""]+)"""""")"),"{D}eep{TC} {--} An Extension of {DKP}ro Text Classification for Fostering Reproducibility of Deep Learning Experiments")</f>
        <v>{D}eep{TC} {--} An Extension of {DKP}ro Text Classification for Fostering Reproducibility of Deep Learning Experiments</v>
      </c>
      <c r="D18" s="6" t="str">
        <f>IFERROR(__xludf.DUMMYFUNCTION("IFERROR(REGEXEXTRACT(A18, ""journal *= *""""+([^""""]*)""""""),REGEXEXTRACT(A18, ""booktitle *= *""""+([^""""]*)""""""))"),"Proceedings of the Eleventh International Conference on Language Resources and Evaluation ({LREC} 2018)")</f>
        <v>Proceedings of the Eleventh International Conference on Language Resources and Evaluation ({LREC} 2018)</v>
      </c>
      <c r="E18" s="6" t="str">
        <f>IFERROR(__xludf.DUMMYFUNCTION("REGEXEXTRACT(A18, ""year *= *""""([^""""]+)"""""")"),"2018")</f>
        <v>2018</v>
      </c>
      <c r="F18" s="14" t="s">
        <v>43</v>
      </c>
    </row>
    <row r="19">
      <c r="A19" s="12" t="s">
        <v>63</v>
      </c>
      <c r="B19" s="6" t="str">
        <f>IFERROR(__xludf.DUMMYFUNCTION("IFERROR(REGEXEXTRACT(A19, ""author *= *""""([^""""]+)""""""),REGEXEXTRACT(A19, ""author *= *\{+([^\d]+)\}+""))"),"Wieling, Martijn  and
      Rawee, Josine  and
      van Noord, Gertjan")</f>
        <v>Wieling, Martijn  and
      Rawee, Josine  and
      van Noord, Gertjan</v>
      </c>
      <c r="C19" s="7" t="str">
        <f>IFERROR(__xludf.DUMMYFUNCTION("REGEXEXTRACT(A19, ""title *= *""""([^""""]+)"""""")"),"{S}quib: Reproducibility in Computational Linguistics: Are We Willing to Share?")</f>
        <v>{S}quib: Reproducibility in Computational Linguistics: Are We Willing to Share?</v>
      </c>
      <c r="D19" s="6" t="str">
        <f>IFERROR(__xludf.DUMMYFUNCTION("IFERROR(REGEXEXTRACT(A19, ""journal *= *""""+([^""""]*)""""""),REGEXEXTRACT(A19, ""booktitle *= *""""+([^""""]*)""""""))"),"Computational Linguistics")</f>
        <v>Computational Linguistics</v>
      </c>
      <c r="E19" s="6" t="str">
        <f>IFERROR(__xludf.DUMMYFUNCTION("REGEXEXTRACT(A19, ""year *= *""""([^""""]+)"""""")"),"2018")</f>
        <v>2018</v>
      </c>
      <c r="F19" s="14" t="s">
        <v>64</v>
      </c>
    </row>
    <row r="20">
      <c r="A20" s="12" t="s">
        <v>65</v>
      </c>
      <c r="B20" s="6" t="str">
        <f>IFERROR(__xludf.DUMMYFUNCTION("IFERROR(REGEXEXTRACT(A20, ""author *= *""""([^""""]+)""""""),REGEXEXTRACT(A20, ""author *= *\{+([^\d]+)\}+""))"),"Htut, Phu Mon  and
      Cho, Kyunghyun  and
      Bowman, Samuel")</f>
        <v>Htut, Phu Mon  and
      Cho, Kyunghyun  and
      Bowman, Samuel</v>
      </c>
      <c r="C20" s="7" t="str">
        <f>IFERROR(__xludf.DUMMYFUNCTION("REGEXEXTRACT(A20, ""title *= *""""([^""""]+)"""""")"),"Grammar Induction with Neural Language Models: An Unusual Replication")</f>
        <v>Grammar Induction with Neural Language Models: An Unusual Replication</v>
      </c>
      <c r="D20" s="6" t="str">
        <f>IFERROR(__xludf.DUMMYFUNCTION("IFERROR(REGEXEXTRACT(A20, ""journal *= *""""+([^""""]*)""""""),REGEXEXTRACT(A20, ""booktitle *= *""""+([^""""]*)""""""))"),"Proceedings of the 2018 Conference on Empirical Methods in Natural Language Processing")</f>
        <v>Proceedings of the 2018 Conference on Empirical Methods in Natural Language Processing</v>
      </c>
      <c r="E20" s="6" t="str">
        <f>IFERROR(__xludf.DUMMYFUNCTION("REGEXEXTRACT(A20, ""year *= *""""([^""""]+)"""""")"),"2018")</f>
        <v>2018</v>
      </c>
      <c r="F20" s="14" t="s">
        <v>46</v>
      </c>
    </row>
    <row r="21">
      <c r="A21" s="12" t="s">
        <v>66</v>
      </c>
      <c r="B21" s="6" t="str">
        <f>IFERROR(__xludf.DUMMYFUNCTION("IFERROR(REGEXEXTRACT(A21, ""author *= *""""([^""""]+)""""""),REGEXEXTRACT(A21, ""author *= *\{+([^\d]+)\}+""))"),"Moore, Andrew  and
      Rayson, Paul")</f>
        <v>Moore, Andrew  and
      Rayson, Paul</v>
      </c>
      <c r="C21" s="7" t="str">
        <f>IFERROR(__xludf.DUMMYFUNCTION("REGEXEXTRACT(A21,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21" s="6" t="str">
        <f>IFERROR(__xludf.DUMMYFUNCTION("IFERROR(REGEXEXTRACT(A21, ""journal *= *""""+([^""""]*)""""""),REGEXEXTRACT(A21, ""booktitle *= *""""+([^""""]*)""""""))"),"Proceedings of the 27th International Conference on Computational Linguistics")</f>
        <v>Proceedings of the 27th International Conference on Computational Linguistics</v>
      </c>
      <c r="E21" s="6" t="str">
        <f>IFERROR(__xludf.DUMMYFUNCTION("REGEXEXTRACT(A21, ""year *= *""""([^""""]+)"""""")"),"2018")</f>
        <v>2018</v>
      </c>
      <c r="F21" s="7" t="s">
        <v>67</v>
      </c>
    </row>
    <row r="22">
      <c r="A22" s="12" t="s">
        <v>68</v>
      </c>
      <c r="B22" s="6" t="str">
        <f>IFERROR(__xludf.DUMMYFUNCTION("IFERROR(REGEXEXTRACT(A22, ""author *= *""""([^""""]+)""""""),REGEXEXTRACT(A22, ""author *= *\{+([^\d]+)\}+""))"),"Pierrejean, B{\'e}n{\'e}dicte  and
      Tanguy, Ludovic")</f>
        <v>Pierrejean, B{\'e}n{\'e}dicte  and
      Tanguy, Ludovic</v>
      </c>
      <c r="C22" s="7" t="str">
        <f>IFERROR(__xludf.DUMMYFUNCTION("REGEXEXTRACT(A22, ""title *= *""""([^""""]+)"""""")"),"Etude de la reproductibilit{\'e} des word embeddings : rep{\'e}rage des zones stables et instables dans le lexique (Reproducibility of word embeddings : identifying stable and unstable zones in the semantic space)")</f>
        <v>Etude de la reproductibilit{\'e} des word embeddings : rep{\'e}rage des zones stables et instables dans le lexique (Reproducibility of word embeddings : identifying stable and unstable zones in the semantic space)</v>
      </c>
      <c r="D22" s="6" t="str">
        <f>IFERROR(__xludf.DUMMYFUNCTION("IFERROR(REGEXEXTRACT(A22, ""journal *= *""""+([^""""]*)""""""),REGEXEXTRACT(A22, ""booktitle *= *""""+([^""""]*)""""""))"),"Actes de la Conf{\'e}rence TALN. Volume 1 - Articles longs, articles courts de TALN")</f>
        <v>Actes de la Conf{\'e}rence TALN. Volume 1 - Articles longs, articles courts de TALN</v>
      </c>
      <c r="E22" s="6" t="str">
        <f>IFERROR(__xludf.DUMMYFUNCTION("REGEXEXTRACT(A22, ""year *= *""""([^""""]+)"""""")"),"2018")</f>
        <v>2018</v>
      </c>
      <c r="F22" s="7" t="s">
        <v>39</v>
      </c>
      <c r="G22" s="7" t="s">
        <v>69</v>
      </c>
    </row>
    <row r="23">
      <c r="A23" s="12" t="s">
        <v>70</v>
      </c>
      <c r="B23" s="6" t="str">
        <f>IFERROR(__xludf.DUMMYFUNCTION("IFERROR(REGEXEXTRACT(A23, ""author *= *""""([^""""]+)""""""),REGEXEXTRACT(A23, ""author *= *\{+([^\d]+)\}+""))"),"van Miltenburg, Emiel  and
      van de Kerkhof, Merel  and
      Koolen, Ruud  and
      Goudbeek, Martijn  and
      Krahmer, Emiel")</f>
        <v>van Miltenburg, Emiel  and
      van de Kerkhof, Merel  and
      Koolen, Ruud  and
      Goudbeek, Martijn  and
      Krahmer, Emiel</v>
      </c>
      <c r="C23" s="7" t="str">
        <f>IFERROR(__xludf.DUMMYFUNCTION("REGEXEXTRACT(A23, ""title *= *""""([^""""]+)"""""")"),"On task effects in {NLG} corpus elicitation: a replication study using mixed effects modeling")</f>
        <v>On task effects in {NLG} corpus elicitation: a replication study using mixed effects modeling</v>
      </c>
      <c r="D23" s="6" t="str">
        <f>IFERROR(__xludf.DUMMYFUNCTION("IFERROR(REGEXEXTRACT(A23, ""journal *= *""""+([^""""]*)""""""),REGEXEXTRACT(A23, ""booktitle *= *""""+([^""""]*)""""""))"),"Proceedings of the 12th International Conference on Natural Language Generation")</f>
        <v>Proceedings of the 12th International Conference on Natural Language Generation</v>
      </c>
      <c r="E23" s="6" t="str">
        <f>IFERROR(__xludf.DUMMYFUNCTION("REGEXEXTRACT(A23, ""year *= *""""([^""""]+)"""""")"),"2019")</f>
        <v>2019</v>
      </c>
      <c r="F23" s="7" t="s">
        <v>71</v>
      </c>
      <c r="G23" s="7" t="s">
        <v>72</v>
      </c>
    </row>
    <row r="24">
      <c r="A24" s="12" t="s">
        <v>73</v>
      </c>
      <c r="B24" s="6" t="str">
        <f>IFERROR(__xludf.DUMMYFUNCTION("IFERROR(REGEXEXTRACT(A24, ""author *= *""""([^""""]+)""""""),REGEXEXTRACT(A24, ""author *= *\{+([^\d]+)\}+""))"),"Fortuna, Paula  and
      Soler-Company, Juan  and
      Nunes, S{\'e}rgio")</f>
        <v>Fortuna, Paula  and
      Soler-Company, Juan  and
      Nunes, S{\'e}rgio</v>
      </c>
      <c r="C24" s="7" t="str">
        <f>IFERROR(__xludf.DUMMYFUNCTION("REGEXEXTRACT(A24, ""title *= *""""([^""""]+)"""""")"),"Stop {P}ropag{H}ate at {S}em{E}val-2019 Tasks 5 and 6: Are abusive language classification results reproducible?")</f>
        <v>Stop {P}ropag{H}ate at {S}em{E}val-2019 Tasks 5 and 6: Are abusive language classification results reproducible?</v>
      </c>
      <c r="D24" s="6" t="str">
        <f>IFERROR(__xludf.DUMMYFUNCTION("IFERROR(REGEXEXTRACT(A24, ""journal *= *""""+([^""""]*)""""""),REGEXEXTRACT(A24, ""booktitle *= *""""+([^""""]*)""""""))"),"Proceedings of the 13th International Workshop on Semantic Evaluation")</f>
        <v>Proceedings of the 13th International Workshop on Semantic Evaluation</v>
      </c>
      <c r="E24" s="6" t="str">
        <f>IFERROR(__xludf.DUMMYFUNCTION("REGEXEXTRACT(A24, ""year *= *""""([^""""]+)"""""")"),"2019")</f>
        <v>2019</v>
      </c>
      <c r="F24" s="7" t="s">
        <v>39</v>
      </c>
      <c r="G24" s="7" t="s">
        <v>74</v>
      </c>
      <c r="H24" s="12" t="s">
        <v>44</v>
      </c>
    </row>
    <row r="25">
      <c r="A25" s="12" t="s">
        <v>75</v>
      </c>
      <c r="B25" s="6" t="str">
        <f>IFERROR(__xludf.DUMMYFUNCTION("IFERROR(REGEXEXTRACT(A25, ""author *= *""""([^""""]+)""""""),REGEXEXTRACT(A25, ""author *= *\{+([^\d]+)\}+""))"),"Mieskes, Margot  and
      Fort, Kar{\""e}n  and
      N{\'e}v{\'e}ol, Aur{\'e}lie  and
      Grouin, Cyril  and
      Cohen, Kevin")</f>
        <v>Mieskes, Margot  and
      Fort, Kar{\"e}n  and
      N{\'e}v{\'e}ol, Aur{\'e}lie  and
      Grouin, Cyril  and
      Cohen, Kevin</v>
      </c>
      <c r="C25" s="7" t="str">
        <f>IFERROR(__xludf.DUMMYFUNCTION("REGEXEXTRACT(A25, ""title *= *""""([^""""]+)"""""")"),"Community Perspective on Replicability in Natural Language Processing")</f>
        <v>Community Perspective on Replicability in Natural Language Processing</v>
      </c>
      <c r="D25" s="6" t="str">
        <f>IFERROR(__xludf.DUMMYFUNCTION("IFERROR(REGEXEXTRACT(A25, ""journal *= *""""+([^""""]*)""""""),REGEXEXTRACT(A25, ""booktitle *= *""""+([^""""]*)""""""))"),"Proceedings of the International Conference on Recent Advances in Natural Language Processing (RANLP 2019)")</f>
        <v>Proceedings of the International Conference on Recent Advances in Natural Language Processing (RANLP 2019)</v>
      </c>
      <c r="E25" s="6" t="str">
        <f>IFERROR(__xludf.DUMMYFUNCTION("REGEXEXTRACT(A25, ""year *= *""""([^""""]+)"""""")"),"2019")</f>
        <v>2019</v>
      </c>
      <c r="F25" s="7" t="s">
        <v>39</v>
      </c>
      <c r="G25" s="7" t="s">
        <v>76</v>
      </c>
    </row>
    <row r="26">
      <c r="A26" s="12" t="s">
        <v>77</v>
      </c>
      <c r="B26" s="6" t="str">
        <f>IFERROR(__xludf.DUMMYFUNCTION("IFERROR(REGEXEXTRACT(A26, ""author *= *""""([^""""]+)""""""),REGEXEXTRACT(A26, ""author *= *\{+([^\d]+)\}+""))"),"Wu, Tongshuang  and
      Ribeiro, Marco Tulio  and
      Heer, Jeffrey  and
      Weld, Daniel")</f>
        <v>Wu, Tongshuang  and
      Ribeiro, Marco Tulio  and
      Heer, Jeffrey  and
      Weld, Daniel</v>
      </c>
      <c r="C26" s="7" t="str">
        <f>IFERROR(__xludf.DUMMYFUNCTION("REGEXEXTRACT(A26, ""title *= *""""([^""""]+)"""""")"),"{E}rrudite: Scalable, Reproducible, and Testable Error Analysis")</f>
        <v>{E}rrudite: Scalable, Reproducible, and Testable Error Analysis</v>
      </c>
      <c r="D26" s="6" t="str">
        <f>IFERROR(__xludf.DUMMYFUNCTION("IFERROR(REGEXEXTRACT(A26, ""journal *= *""""+([^""""]*)""""""),REGEXEXTRACT(A26, ""booktitle *= *""""+([^""""]*)""""""))"),"Proceedings of the 57th Annual Meeting of the Association for Computational Linguistics")</f>
        <v>Proceedings of the 57th Annual Meeting of the Association for Computational Linguistics</v>
      </c>
      <c r="E26" s="6" t="str">
        <f>IFERROR(__xludf.DUMMYFUNCTION("REGEXEXTRACT(A26, ""year *= *""""([^""""]+)"""""")"),"2019")</f>
        <v>2019</v>
      </c>
      <c r="F26" s="7" t="s">
        <v>41</v>
      </c>
      <c r="G26" s="7" t="s">
        <v>78</v>
      </c>
    </row>
    <row r="27">
      <c r="A27" s="12" t="s">
        <v>79</v>
      </c>
      <c r="B27" s="6" t="str">
        <f>IFERROR(__xludf.DUMMYFUNCTION("IFERROR(REGEXEXTRACT(A27, ""author *= *""""([^""""]+)""""""),REGEXEXTRACT(A27, ""author *= *\{+([^\d]+)\}+""))"),"Zhang, Xuan  and
      Duh, Kevin")</f>
        <v>Zhang, Xuan  and
      Duh, Kevin</v>
      </c>
      <c r="C27" s="7" t="str">
        <f>IFERROR(__xludf.DUMMYFUNCTION("REGEXEXTRACT(A27, ""title *= *""""([^""""]+)"""""")"),"Reproducible and Efficient Benchmarks for Hyperparameter Optimization of Neural Machine Translation Systems")</f>
        <v>Reproducible and Efficient Benchmarks for Hyperparameter Optimization of Neural Machine Translation Systems</v>
      </c>
      <c r="D27" s="6" t="str">
        <f>IFERROR(__xludf.DUMMYFUNCTION("IFERROR(REGEXEXTRACT(A27, ""journal *= *""""+([^""""]*)""""""),REGEXEXTRACT(A27, ""booktitle *= *""""+([^""""]*)""""""))"),"Transactions of the Association for Computational Linguistics")</f>
        <v>Transactions of the Association for Computational Linguistics</v>
      </c>
      <c r="E27" s="6" t="str">
        <f>IFERROR(__xludf.DUMMYFUNCTION("REGEXEXTRACT(A27, ""year *= *""""([^""""]+)"""""")"),"2020")</f>
        <v>2020</v>
      </c>
      <c r="F27" s="7" t="s">
        <v>41</v>
      </c>
      <c r="G27" s="6"/>
      <c r="H27" s="6"/>
    </row>
    <row r="28">
      <c r="A28" s="12" t="s">
        <v>80</v>
      </c>
      <c r="B28" s="6" t="str">
        <f>IFERROR(__xludf.DUMMYFUNCTION("IFERROR(REGEXEXTRACT(A28, ""author *= *""""([^""""]+)""""""),REGEXEXTRACT(A28, ""author *= *\{+([^\d]+)\}+""))"),"Born, Leo  and
      Bacher, Maximilian  and
      Markert, Katja")</f>
        <v>Born, Leo  and
      Bacher, Maximilian  and
      Markert, Katja</v>
      </c>
      <c r="C28" s="7" t="str">
        <f>IFERROR(__xludf.DUMMYFUNCTION("REGEXEXTRACT(A28, ""title *= *""""([^""""]+)"""""")"),"Dataset Reproducibility and {IR} Methods in Timeline Summarization")</f>
        <v>Dataset Reproducibility and {IR} Methods in Timeline Summarization</v>
      </c>
      <c r="D28" s="6" t="str">
        <f>IFERROR(__xludf.DUMMYFUNCTION("IFERROR(REGEXEXTRACT(A28, ""journal *= *""""+([^""""]*)""""""),REGEXEXTRACT(A28, ""booktitle *= *""""+([^""""]*)""""""))"),"Proceedings of The 12th Language Resources and Evaluation Conference")</f>
        <v>Proceedings of The 12th Language Resources and Evaluation Conference</v>
      </c>
      <c r="E28" s="6" t="str">
        <f>IFERROR(__xludf.DUMMYFUNCTION("REGEXEXTRACT(A28, ""year *= *""""([^""""]+)"""""")"),"2020")</f>
        <v>2020</v>
      </c>
      <c r="F28" s="7" t="s">
        <v>43</v>
      </c>
      <c r="G28" s="7" t="s">
        <v>81</v>
      </c>
    </row>
    <row r="29">
      <c r="A29" s="12" t="s">
        <v>82</v>
      </c>
      <c r="B29" s="6" t="str">
        <f>IFERROR(__xludf.DUMMYFUNCTION("IFERROR(REGEXEXTRACT(A29, ""author *= *""""([^""""]+)""""""),REGEXEXTRACT(A29, ""author *= *\{+([^\d]+)\}+""))"),"Ant{\'o}nio Rodrigues, Jo{\~a}o  and
      Branco, Ruben  and
      Silva, Jo{\~a}o  and
      Branco, Ant{\'o}nio")</f>
        <v>Ant{\'o}nio Rodrigues, Jo{\~a}o  and
      Branco, Ruben  and
      Silva, Jo{\~a}o  and
      Branco, Ant{\'o}nio</v>
      </c>
      <c r="C29" s="7" t="str">
        <f>IFERROR(__xludf.DUMMYFUNCTION("REGEXEXTRACT(A29, ""title *= *""""([^""""]+)"""""")"),"Reproduction and Revival of the Argument Reasoning Comprehension Task")</f>
        <v>Reproduction and Revival of the Argument Reasoning Comprehension Task</v>
      </c>
      <c r="D29" s="6" t="str">
        <f>IFERROR(__xludf.DUMMYFUNCTION("IFERROR(REGEXEXTRACT(A29, ""journal *= *""""+([^""""]*)""""""),REGEXEXTRACT(A29, ""booktitle *= *""""+([^""""]*)""""""))"),"Proceedings of The 12th Language Resources and Evaluation Conference")</f>
        <v>Proceedings of The 12th Language Resources and Evaluation Conference</v>
      </c>
      <c r="E29" s="6" t="str">
        <f>IFERROR(__xludf.DUMMYFUNCTION("REGEXEXTRACT(A29, ""year *= *""""([^""""]+)"""""")"),"2020")</f>
        <v>2020</v>
      </c>
      <c r="F29" s="7" t="s">
        <v>43</v>
      </c>
      <c r="G29" s="7" t="s">
        <v>83</v>
      </c>
    </row>
    <row r="30">
      <c r="A30" s="12" t="s">
        <v>84</v>
      </c>
      <c r="B30" s="6" t="str">
        <f>IFERROR(__xludf.DUMMYFUNCTION("IFERROR(REGEXEXTRACT(A30, ""author *= *""""([^""""]+)""""""),REGEXEXTRACT(A30,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30" s="7" t="str">
        <f>IFERROR(__xludf.DUMMYFUNCTION("REGEXEXTRACT(A30,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30" s="6" t="str">
        <f>IFERROR(__xludf.DUMMYFUNCTION("IFERROR(REGEXEXTRACT(A30, ""journal *= *""""+([^""""]*)""""""),REGEXEXTRACT(A30, ""booktitle *= *""""+([^""""]*)""""""))"),"Proceedings of The 12th Language Resources and Evaluation Conference")</f>
        <v>Proceedings of The 12th Language Resources and Evaluation Conference</v>
      </c>
      <c r="E30" s="6" t="str">
        <f>IFERROR(__xludf.DUMMYFUNCTION("REGEXEXTRACT(A30, ""year *= *""""([^""""]+)"""""")"),"2020")</f>
        <v>2020</v>
      </c>
      <c r="F30" s="7" t="s">
        <v>43</v>
      </c>
      <c r="G30" s="6"/>
    </row>
    <row r="31">
      <c r="A31" s="12" t="s">
        <v>85</v>
      </c>
      <c r="B31" s="6" t="str">
        <f>IFERROR(__xludf.DUMMYFUNCTION("IFERROR(REGEXEXTRACT(A31, ""author *= *""""([^""""]+)""""""),REGEXEXTRACT(A31, ""author *= *\{+([^\d]+)\}+""))"),"Garneau, Nicolas  and
      Godbout, Mathieu  and
      Beauchemin, David  and
      Durand, Audrey  and
      Lamontagne, Luc")</f>
        <v>Garneau, Nicolas  and
      Godbout, Mathieu  and
      Beauchemin, David  and
      Durand, Audrey  and
      Lamontagne, Luc</v>
      </c>
      <c r="C31" s="7" t="str">
        <f>IFERROR(__xludf.DUMMYFUNCTION("REGEXEXTRACT(A31,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31" s="6" t="str">
        <f>IFERROR(__xludf.DUMMYFUNCTION("IFERROR(REGEXEXTRACT(A31, ""journal *= *""""+([^""""]*)""""""),REGEXEXTRACT(A31, ""booktitle *= *""""+([^""""]*)""""""))"),"Proceedings of The 12th Language Resources and Evaluation Conference")</f>
        <v>Proceedings of The 12th Language Resources and Evaluation Conference</v>
      </c>
      <c r="E31" s="6" t="str">
        <f>IFERROR(__xludf.DUMMYFUNCTION("REGEXEXTRACT(A31, ""year *= *""""([^""""]+)"""""")"),"2020")</f>
        <v>2020</v>
      </c>
      <c r="F31" s="7" t="s">
        <v>43</v>
      </c>
      <c r="G31" s="7" t="s">
        <v>86</v>
      </c>
    </row>
    <row r="32">
      <c r="A32" s="12" t="s">
        <v>87</v>
      </c>
      <c r="B32" s="6" t="str">
        <f>IFERROR(__xludf.DUMMYFUNCTION("IFERROR(REGEXEXTRACT(A32, ""author *= *""""([^""""]+)""""""),REGEXEXTRACT(A32, ""author *= *\{+([^\d]+)\}+""))"),"Khoe, Yung Han")</f>
        <v>Khoe, Yung Han</v>
      </c>
      <c r="C32" s="7" t="str">
        <f>IFERROR(__xludf.DUMMYFUNCTION("REGEXEXTRACT(A32, ""title *= *""""([^""""]+)"""""")"),"Reproducing a Morphosyntactic Tagger with a Meta-{B}i{LSTM} Model over Context Sensitive Token Encodings")</f>
        <v>Reproducing a Morphosyntactic Tagger with a Meta-{B}i{LSTM} Model over Context Sensitive Token Encodings</v>
      </c>
      <c r="D32" s="6" t="str">
        <f>IFERROR(__xludf.DUMMYFUNCTION("IFERROR(REGEXEXTRACT(A32, ""journal *= *""""+([^""""]*)""""""),REGEXEXTRACT(A32, ""booktitle *= *""""+([^""""]*)""""""))"),"Proceedings of The 12th Language Resources and Evaluation Conference")</f>
        <v>Proceedings of The 12th Language Resources and Evaluation Conference</v>
      </c>
      <c r="E32" s="6" t="str">
        <f>IFERROR(__xludf.DUMMYFUNCTION("REGEXEXTRACT(A32, ""year *= *""""([^""""]+)"""""")"),"2020")</f>
        <v>2020</v>
      </c>
      <c r="F32" s="7" t="s">
        <v>43</v>
      </c>
      <c r="G32" s="7" t="s">
        <v>88</v>
      </c>
    </row>
    <row r="33">
      <c r="A33" s="12" t="s">
        <v>89</v>
      </c>
      <c r="B33" s="6" t="str">
        <f>IFERROR(__xludf.DUMMYFUNCTION("IFERROR(REGEXEXTRACT(A33, ""author *= *""""([^""""]+)""""""),REGEXEXTRACT(A33, ""author *= *\{+([^\d]+)\}+""))"),"Rim, Kyeongmin  and
      Tu, Jingxuan  and
      Lynch, Kelley  and
      Pustejovsky, James")</f>
        <v>Rim, Kyeongmin  and
      Tu, Jingxuan  and
      Lynch, Kelley  and
      Pustejovsky, James</v>
      </c>
      <c r="C33" s="7" t="str">
        <f>IFERROR(__xludf.DUMMYFUNCTION("REGEXEXTRACT(A33, ""title *= *""""([^""""]+)"""""")"),"Reproducing Neural Ensemble Classifier for Semantic Relation Extraction in{S}cientific Papers")</f>
        <v>Reproducing Neural Ensemble Classifier for Semantic Relation Extraction in{S}cientific Papers</v>
      </c>
      <c r="D33" s="6" t="str">
        <f>IFERROR(__xludf.DUMMYFUNCTION("IFERROR(REGEXEXTRACT(A33, ""journal *= *""""+([^""""]*)""""""),REGEXEXTRACT(A33, ""booktitle *= *""""+([^""""]*)""""""))"),"Proceedings of The 12th Language Resources and Evaluation Conference")</f>
        <v>Proceedings of The 12th Language Resources and Evaluation Conference</v>
      </c>
      <c r="E33" s="6" t="str">
        <f>IFERROR(__xludf.DUMMYFUNCTION("REGEXEXTRACT(A33, ""year *= *""""([^""""]+)"""""")"),"2020")</f>
        <v>2020</v>
      </c>
      <c r="F33" s="7" t="s">
        <v>43</v>
      </c>
      <c r="G33" s="7" t="s">
        <v>90</v>
      </c>
    </row>
    <row r="34">
      <c r="A34" s="15" t="s">
        <v>91</v>
      </c>
      <c r="B34" s="16" t="str">
        <f>IFERROR(__xludf.DUMMYFUNCTION("IFERROR(REGEXEXTRACT(A34, ""author *= *""""([^""""]+)""""""),REGEXEXTRACT(A34, ""author *= *\{+([^\d]+)\}+""))"),"Abdellatif, Mohamed  and
      Elgammal, Ahmed")</f>
        <v>Abdellatif, Mohamed  and
      Elgammal, Ahmed</v>
      </c>
      <c r="C34" s="17" t="str">
        <f>IFERROR(__xludf.DUMMYFUNCTION("REGEXEXTRACT(A34, ""title *= *""""([^""""]+)"""""")"),"{ULMF}i{T} replication")</f>
        <v>{ULMF}i{T} replication</v>
      </c>
      <c r="D34" s="16" t="str">
        <f>IFERROR(__xludf.DUMMYFUNCTION("IFERROR(REGEXEXTRACT(A34, ""journal *= *""""+([^""""]*)""""""),REGEXEXTRACT(A34, ""booktitle *= *""""+([^""""]*)""""""))"),"Proceedings of The 12th Language Resources and Evaluation Conference")</f>
        <v>Proceedings of The 12th Language Resources and Evaluation Conference</v>
      </c>
      <c r="E34" s="16" t="str">
        <f>IFERROR(__xludf.DUMMYFUNCTION("REGEXEXTRACT(A34, ""year *= *""""([^""""]+)"""""")"),"2020")</f>
        <v>2020</v>
      </c>
      <c r="F34" s="18" t="s">
        <v>43</v>
      </c>
      <c r="G34" s="18" t="s">
        <v>92</v>
      </c>
      <c r="H34" s="19"/>
      <c r="I34" s="19"/>
      <c r="J34" s="19"/>
      <c r="K34" s="19"/>
      <c r="L34" s="19"/>
      <c r="M34" s="19"/>
      <c r="N34" s="19"/>
      <c r="O34" s="19"/>
      <c r="P34" s="19"/>
      <c r="Q34" s="19"/>
      <c r="R34" s="19"/>
      <c r="S34" s="19"/>
      <c r="T34" s="19"/>
      <c r="U34" s="19"/>
      <c r="V34" s="19"/>
      <c r="W34" s="19"/>
      <c r="X34" s="19"/>
      <c r="Y34" s="19"/>
      <c r="Z34" s="19"/>
      <c r="AA34" s="19"/>
      <c r="AB34" s="19"/>
    </row>
    <row r="35">
      <c r="A35" s="12" t="s">
        <v>93</v>
      </c>
      <c r="B35" s="6" t="str">
        <f>IFERROR(__xludf.DUMMYFUNCTION("IFERROR(REGEXEXTRACT(A35, ""author *= *""""([^""""]+)""""""),REGEXEXTRACT(A35, ""author *= *\{+([^\d]+)\}+""))"),"Bestgen, Yves")</f>
        <v>Bestgen, Yves</v>
      </c>
      <c r="C35" s="7" t="str">
        <f>IFERROR(__xludf.DUMMYFUNCTION("REGEXEXTRACT(A35, ""title *= *""""([^""""]+)"""""")"),"Reproducing Monolingual, Multilingual and Cross-Lingual {CEFR} Predictions")</f>
        <v>Reproducing Monolingual, Multilingual and Cross-Lingual {CEFR} Predictions</v>
      </c>
      <c r="D35" s="6" t="str">
        <f>IFERROR(__xludf.DUMMYFUNCTION("IFERROR(REGEXEXTRACT(A35, ""journal *= *""""+([^""""]*)""""""),REGEXEXTRACT(A35, ""booktitle *= *""""+([^""""]*)""""""))"),"Proceedings of The 12th Language Resources and Evaluation Conference")</f>
        <v>Proceedings of The 12th Language Resources and Evaluation Conference</v>
      </c>
      <c r="E35" s="6" t="str">
        <f>IFERROR(__xludf.DUMMYFUNCTION("REGEXEXTRACT(A35, ""year *= *""""([^""""]+)"""""")"),"2020")</f>
        <v>2020</v>
      </c>
      <c r="F35" s="7" t="s">
        <v>43</v>
      </c>
      <c r="G35" s="7" t="s">
        <v>94</v>
      </c>
    </row>
    <row r="36">
      <c r="A36" s="12" t="s">
        <v>95</v>
      </c>
      <c r="B36" s="6" t="str">
        <f>IFERROR(__xludf.DUMMYFUNCTION("IFERROR(REGEXEXTRACT(A36, ""author *= *""""([^""""]+)""""""),REGEXEXTRACT(A36, ""author *= *\{+([^\d]+)\}+""))"),"Huber, Eva  and
      {\c{C}}{\""o}ltekin, {\c{C}}a{\u{g}}r{\i}")</f>
        <v>Huber, Eva  and
      {\c{C}}{\"o}ltekin, {\c{C}}a{\u{g}}r{\i}</v>
      </c>
      <c r="C36" s="7" t="str">
        <f>IFERROR(__xludf.DUMMYFUNCTION("REGEXEXTRACT(A36, ""title *= *""""([^""""]+)"""""")"),"Reproduction and Replication: A Case Study with Automatic Essay Scoring")</f>
        <v>Reproduction and Replication: A Case Study with Automatic Essay Scoring</v>
      </c>
      <c r="D36" s="6" t="str">
        <f>IFERROR(__xludf.DUMMYFUNCTION("IFERROR(REGEXEXTRACT(A36, ""journal *= *""""+([^""""]*)""""""),REGEXEXTRACT(A36, ""booktitle *= *""""+([^""""]*)""""""))"),"Proceedings of The 12th Language Resources and Evaluation Conference")</f>
        <v>Proceedings of The 12th Language Resources and Evaluation Conference</v>
      </c>
      <c r="E36" s="6" t="str">
        <f>IFERROR(__xludf.DUMMYFUNCTION("REGEXEXTRACT(A36, ""year *= *""""([^""""]+)"""""")"),"2020")</f>
        <v>2020</v>
      </c>
      <c r="F36" s="7" t="s">
        <v>43</v>
      </c>
      <c r="G36" s="7" t="s">
        <v>96</v>
      </c>
    </row>
    <row r="37">
      <c r="A37" s="12" t="s">
        <v>97</v>
      </c>
      <c r="B37" s="6" t="str">
        <f>IFERROR(__xludf.DUMMYFUNCTION("IFERROR(REGEXEXTRACT(A37, ""author *= *""""([^""""]+)""""""),REGEXEXTRACT(A37, ""author *= *\{+([^\d]+)\}+""))"),"Ballier, Nicolas  and
      Amari, Nabil  and
      Merat, Laure  and
      Yun{\`e}s, Jean-Baptiste")</f>
        <v>Ballier, Nicolas  and
      Amari, Nabil  and
      Merat, Laure  and
      Yun{\`e}s, Jean-Baptiste</v>
      </c>
      <c r="C37" s="7" t="str">
        <f>IFERROR(__xludf.DUMMYFUNCTION("REGEXEXTRACT(A37, ""title *= *""""([^""""]+)"""""")"),"The Learnability of the Annotated Input in {NMT} Replicating (Vanmassenhove and Way, 2018) with {O}pen{NMT}")</f>
        <v>The Learnability of the Annotated Input in {NMT} Replicating (Vanmassenhove and Way, 2018) with {O}pen{NMT}</v>
      </c>
      <c r="D37" s="6" t="str">
        <f>IFERROR(__xludf.DUMMYFUNCTION("IFERROR(REGEXEXTRACT(A37, ""journal *= *""""+([^""""]*)""""""),REGEXEXTRACT(A37, ""booktitle *= *""""+([^""""]*)""""""))"),"Proceedings of The 12th Language Resources and Evaluation Conference")</f>
        <v>Proceedings of The 12th Language Resources and Evaluation Conference</v>
      </c>
      <c r="E37" s="6" t="str">
        <f>IFERROR(__xludf.DUMMYFUNCTION("REGEXEXTRACT(A37, ""year *= *""""([^""""]+)"""""")"),"2020")</f>
        <v>2020</v>
      </c>
      <c r="F37" s="7" t="s">
        <v>43</v>
      </c>
      <c r="G37" s="7" t="s">
        <v>98</v>
      </c>
    </row>
    <row r="38">
      <c r="A38" s="12" t="s">
        <v>99</v>
      </c>
      <c r="B38" s="6" t="str">
        <f>IFERROR(__xludf.DUMMYFUNCTION("IFERROR(REGEXEXTRACT(A38, ""author *= *""""([^""""]+)""""""),REGEXEXTRACT(A38, ""author *= *\{+([^\d]+)\}+""))"),"Millour, Alice  and
      Fort, Kar{\""e}n  and
      Magistry, Pierre")</f>
        <v>Millour, Alice  and
      Fort, Kar{\"e}n  and
      Magistry, Pierre</v>
      </c>
      <c r="C38" s="7" t="str">
        <f>IFERROR(__xludf.DUMMYFUNCTION("REGEXEXTRACT(A38,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8" s="6" t="str">
        <f>IFERROR(__xludf.DUMMYFUNCTION("IFERROR(REGEXEXTRACT(A38, ""journal *= *""""+([^""""]*)""""""),REGEXEXTRACT(A38,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8" s="6" t="str">
        <f>IFERROR(__xludf.DUMMYFUNCTION("REGEXEXTRACT(A38, ""year *= *""""([^""""]+)"""""")"),"2020")</f>
        <v>2020</v>
      </c>
      <c r="F38" s="7" t="s">
        <v>39</v>
      </c>
      <c r="G38" s="7" t="s">
        <v>100</v>
      </c>
    </row>
    <row r="39">
      <c r="B39" s="6" t="str">
        <f>IFERROR(__xludf.DUMMYFUNCTION("IFERROR(REGEXEXTRACT(A39, ""author *= *""""([^""""]+)""""""),REGEXEXTRACT(A39, ""author *= *\{+([^\d]+)\}+""))"),"#N/A")</f>
        <v>#N/A</v>
      </c>
      <c r="C39" s="7" t="str">
        <f>IFERROR(__xludf.DUMMYFUNCTION("REGEXEXTRACT(A39, ""title *= *""""([^""""]+)"""""")"),"#N/A")</f>
        <v>#N/A</v>
      </c>
      <c r="D39" s="6" t="str">
        <f>IFERROR(__xludf.DUMMYFUNCTION("IFERROR(REGEXEXTRACT(A39, ""journal *= *""""+([^""""]*)""""""),REGEXEXTRACT(A39, ""booktitle *= *""""+([^""""]*)""""""))"),"#N/A")</f>
        <v>#N/A</v>
      </c>
      <c r="E39" s="6" t="str">
        <f>IFERROR(__xludf.DUMMYFUNCTION("REGEXEXTRACT(A39, ""year *= *""""([^""""]+)"""""")"),"#N/A")</f>
        <v>#N/A</v>
      </c>
      <c r="F39" s="7" t="s">
        <v>39</v>
      </c>
      <c r="G39" s="7" t="s">
        <v>100</v>
      </c>
    </row>
    <row r="40">
      <c r="G40" s="6"/>
    </row>
    <row r="41">
      <c r="G41" s="6"/>
    </row>
    <row r="42">
      <c r="G42" s="6"/>
    </row>
    <row r="43">
      <c r="G43" s="6"/>
    </row>
    <row r="44">
      <c r="G44" s="6"/>
    </row>
    <row r="45">
      <c r="G45" s="6"/>
    </row>
    <row r="46">
      <c r="G46" s="6"/>
    </row>
    <row r="47">
      <c r="G47" s="6"/>
    </row>
    <row r="48">
      <c r="G48" s="6"/>
    </row>
    <row r="49">
      <c r="G49" s="6"/>
    </row>
    <row r="50">
      <c r="G50" s="6"/>
    </row>
    <row r="51">
      <c r="G51" s="6"/>
    </row>
    <row r="52">
      <c r="G52" s="6"/>
    </row>
    <row r="53">
      <c r="G53" s="6"/>
    </row>
    <row r="54">
      <c r="G54" s="6"/>
    </row>
    <row r="55">
      <c r="G55" s="6"/>
    </row>
    <row r="56">
      <c r="G56" s="6"/>
    </row>
    <row r="57">
      <c r="G57" s="6"/>
    </row>
    <row r="58">
      <c r="G58" s="6"/>
    </row>
    <row r="59">
      <c r="G59" s="6"/>
    </row>
    <row r="60">
      <c r="G60" s="6"/>
    </row>
    <row r="61">
      <c r="G61" s="6"/>
    </row>
    <row r="62">
      <c r="G62" s="6"/>
    </row>
    <row r="63">
      <c r="G63" s="6"/>
    </row>
    <row r="64">
      <c r="G64" s="6"/>
    </row>
    <row r="65">
      <c r="G65" s="6"/>
    </row>
    <row r="66">
      <c r="G66" s="6"/>
    </row>
    <row r="67">
      <c r="G67" s="6"/>
    </row>
    <row r="68">
      <c r="G68" s="6"/>
    </row>
    <row r="69">
      <c r="G69" s="6"/>
    </row>
    <row r="70">
      <c r="G70" s="6"/>
    </row>
    <row r="71">
      <c r="G71" s="6"/>
    </row>
    <row r="72">
      <c r="G72" s="6"/>
    </row>
    <row r="73">
      <c r="G73" s="6"/>
    </row>
    <row r="74">
      <c r="G74" s="6"/>
    </row>
    <row r="75">
      <c r="G75" s="6"/>
    </row>
    <row r="76">
      <c r="G76" s="6"/>
    </row>
    <row r="77">
      <c r="G77" s="6"/>
    </row>
    <row r="78">
      <c r="G78" s="6"/>
    </row>
    <row r="79">
      <c r="G79" s="6"/>
    </row>
    <row r="80">
      <c r="G80" s="6"/>
    </row>
    <row r="81">
      <c r="G81" s="6"/>
    </row>
    <row r="82">
      <c r="G82" s="6"/>
    </row>
    <row r="83">
      <c r="G83" s="6"/>
    </row>
    <row r="84">
      <c r="G84" s="6"/>
    </row>
    <row r="85">
      <c r="G85" s="6"/>
    </row>
    <row r="86">
      <c r="G86" s="6"/>
    </row>
    <row r="87">
      <c r="G87" s="6"/>
    </row>
    <row r="88">
      <c r="G88" s="6"/>
    </row>
    <row r="89">
      <c r="G89" s="6"/>
    </row>
    <row r="90">
      <c r="G90" s="6"/>
    </row>
    <row r="91">
      <c r="G91" s="6"/>
    </row>
    <row r="92">
      <c r="G92" s="6"/>
    </row>
    <row r="93">
      <c r="G93" s="6"/>
    </row>
    <row r="94">
      <c r="G94" s="6"/>
    </row>
    <row r="95">
      <c r="G95" s="6"/>
    </row>
    <row r="96">
      <c r="G96" s="6"/>
    </row>
    <row r="97">
      <c r="G97" s="6"/>
    </row>
    <row r="98">
      <c r="G98" s="6"/>
    </row>
    <row r="99">
      <c r="G99" s="6"/>
    </row>
    <row r="100">
      <c r="G100" s="6"/>
    </row>
    <row r="101">
      <c r="G101" s="6"/>
    </row>
    <row r="102">
      <c r="G102" s="6"/>
    </row>
    <row r="103">
      <c r="G103" s="6"/>
    </row>
    <row r="104">
      <c r="G104" s="6"/>
    </row>
    <row r="105">
      <c r="G105" s="6"/>
    </row>
    <row r="106">
      <c r="G106" s="6"/>
    </row>
    <row r="107">
      <c r="G107" s="6"/>
    </row>
    <row r="108">
      <c r="G108" s="6"/>
    </row>
    <row r="109">
      <c r="G109" s="6"/>
    </row>
    <row r="110">
      <c r="G110" s="6"/>
    </row>
    <row r="111">
      <c r="G111" s="6"/>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sheetData>
  <hyperlinks>
    <hyperlink r:id="rId1" ref="A3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s>
  <sheetData>
    <row r="1">
      <c r="A1" s="12" t="s">
        <v>101</v>
      </c>
      <c r="B1" s="6" t="str">
        <f>IFERROR(__xludf.DUMMYFUNCTION("IFERROR(REGEXEXTRACT(A1, ""author *= *""""([^""""]+)""""""),REGEXEXTRACT(A1, ""author *= *\{+([^\d]+)\}+""))"),"Amo, Pedro  and
      Ferreras, Francisco L.  and
      Cruz, Fernando  and
      Maldonado, Satumino")</f>
        <v>Amo, Pedro  and
      Ferreras, Francisco L.  and
      Cruz, Fernando  and
      Maldonado, Satumino</v>
      </c>
      <c r="C1" s="7" t="str">
        <f>IFERROR(__xludf.DUMMYFUNCTION("REGEXEXTRACT(A1, ""title *= *""""([^""""]+)"""""")"),"Orthographic Co-Reference Resolution Between Proper Nouns Through the Calculation of the Relation of {``}Replicancia{''}")</f>
        <v>Orthographic Co-Reference Resolution Between Proper Nouns Through the Calculation of the Relation of {``}Replicancia{''}</v>
      </c>
      <c r="D1" s="6" t="str">
        <f>IFERROR(__xludf.DUMMYFUNCTION("IFERROR(REGEXEXTRACT(A1, ""journal *= *""""+([^""""]*)""""""),REGEXEXTRACT(A1, ""booktitle *= *""""+([^""""]*)""""""))"),"Coreference and Its Applications")</f>
        <v>Coreference and Its Applications</v>
      </c>
      <c r="E1" s="6" t="str">
        <f>IFERROR(__xludf.DUMMYFUNCTION("REGEXEXTRACT(A1, ""year *= *""""([^""""]+)"""""")"),"1999")</f>
        <v>1999</v>
      </c>
    </row>
    <row r="2">
      <c r="A2" s="12" t="s">
        <v>102</v>
      </c>
      <c r="B2" s="6" t="str">
        <f>IFERROR(__xludf.DUMMYFUNCTION("IFERROR(REGEXEXTRACT(A2, ""author *= *""""([^""""]+)""""""),REGEXEXTRACT(A2, ""author *= *\{+([^\d]+)\}+""))"),"Kilgarriff, Adam")</f>
        <v>Kilgarriff, Adam</v>
      </c>
      <c r="C2" s="7" t="str">
        <f>IFERROR(__xludf.DUMMYFUNCTION("REGEXEXTRACT(A2, ""title *= *""""([^""""]+)"""""")"),"95{\%} Replicability for Manual Word Sense Tagging")</f>
        <v>95{\%} Replicability for Manual Word Sense Tagging</v>
      </c>
      <c r="D2" s="6" t="str">
        <f>IFERROR(__xludf.DUMMYFUNCTION("IFERROR(REGEXEXTRACT(A2, ""journal *= *""""+([^""""]*)""""""),REGEXEXTRACT(A2, ""booktitle *= *""""+([^""""]*)""""""))"),"Ninth Conference of the {E}uropean Chapter of the Association for Computational Linguistics")</f>
        <v>Ninth Conference of the {E}uropean Chapter of the Association for Computational Linguistics</v>
      </c>
      <c r="E2" s="6" t="str">
        <f>IFERROR(__xludf.DUMMYFUNCTION("REGEXEXTRACT(A2, ""year *= *""""([^""""]+)"""""")"),"1999")</f>
        <v>1999</v>
      </c>
    </row>
    <row r="3">
      <c r="A3" s="12" t="s">
        <v>103</v>
      </c>
      <c r="B3" s="6" t="str">
        <f>IFERROR(__xludf.DUMMYFUNCTION("IFERROR(REGEXEXTRACT(A3, ""author *= *""""([^""""]+)""""""),REGEXEXTRACT(A3, ""author *= *\{+([^\d]+)\}+""))"),"Spilkov{\'a}, Helena  and
      Brenner, Daniel  and
      {\""O}ttl, Anton  and
      Vond{\v{r}}i{\v{c}}ka, Pavel  and
      van Dommelen, Wim  and
      Ernestus, Mirjam},
    booktitle = ""Proceedings of the Seventh International Conference on Languag"&amp;"e Resources and Evaluation ({LREC")</f>
        <v>Spilkov{\'a}, Helena  and
      Brenner, Daniel  and
      {\"O}ttl, Anton  and
      Vond{\v{r}}i{\v{c}}ka, Pavel  and
      van Dommelen, Wim  and
      Ernestus, Mirjam},
    booktitle = "Proceedings of the Seventh International Conference on Language Resources and Evaluation ({LREC</v>
      </c>
      <c r="C3" s="7" t="str">
        <f>IFERROR(__xludf.DUMMYFUNCTION("REGEXEXTRACT(A3, ""title *= *""""([^""""]+)"""""")"),"The Kachna {L}1/{L}2 Picture Replication Corpus")</f>
        <v>The Kachna {L}1/{L}2 Picture Replication Corpus</v>
      </c>
      <c r="D3" s="6" t="str">
        <f>IFERROR(__xludf.DUMMYFUNCTION("IFERROR(REGEXEXTRACT(A3, ""journal *= *""""+([^""""]*)""""""),REGEXEXTRACT(A3, ""booktitle *= *""""+([^""""]*)""""""))"),"Proceedings of the Seventh International Conference on Language Resources and Evaluation ({LREC}'10)")</f>
        <v>Proceedings of the Seventh International Conference on Language Resources and Evaluation ({LREC}'10)</v>
      </c>
      <c r="E3" s="6" t="str">
        <f>IFERROR(__xludf.DUMMYFUNCTION("REGEXEXTRACT(A3, ""year *= *""""([^""""]+)"""""")"),"2010")</f>
        <v>2010</v>
      </c>
    </row>
    <row r="4">
      <c r="A4" s="12" t="s">
        <v>104</v>
      </c>
      <c r="B4" s="6" t="str">
        <f>IFERROR(__xludf.DUMMYFUNCTION("IFERROR(REGEXEXTRACT(A4, ""author *= *""""([^""""]+)""""""),REGEXEXTRACT(A4, ""author *= *\{+([^\d]+)\}+""))"),"Bechara, Hannah  and
      Gupta, Rohit  and
      Tan, Liling  and
      Or{\u{a}}san, Constantin  and
      Mitkov, Ruslan  and
      van Genabith, Josef")</f>
        <v>Bechara, Hannah  and
      Gupta, Rohit  and
      Tan, Liling  and
      Or{\u{a}}san, Constantin  and
      Mitkov, Ruslan  and
      van Genabith, Josef</v>
      </c>
      <c r="C4" s="7" t="str">
        <f>IFERROR(__xludf.DUMMYFUNCTION("REGEXEXTRACT(A4, ""title *= *""""([^""""]+)"""""")"),"{WOLVESAAR} at {S}em{E}val-2016 Task 1: Replicating the Success of Monolingual Word Alignment and Neural Embeddings for Semantic Textual Similarity")</f>
        <v>{WOLVESAAR} at {S}em{E}val-2016 Task 1: Replicating the Success of Monolingual Word Alignment and Neural Embeddings for Semantic Textual Similarity</v>
      </c>
      <c r="D4" s="6" t="str">
        <f>IFERROR(__xludf.DUMMYFUNCTION("IFERROR(REGEXEXTRACT(A4, ""journal *= *""""+([^""""]*)""""""),REGEXEXTRACT(A4, ""booktitle *= *""""+([^""""]*)""""""))"),"Proceedings of the 10th International Workshop on Semantic Evaluation ({S}em{E}val-2016)")</f>
        <v>Proceedings of the 10th International Workshop on Semantic Evaluation ({S}em{E}val-2016)</v>
      </c>
      <c r="E4" s="6" t="str">
        <f>IFERROR(__xludf.DUMMYFUNCTION("REGEXEXTRACT(A4, ""year *= *""""([^""""]+)"""""")"),"2016")</f>
        <v>2016</v>
      </c>
    </row>
    <row r="5">
      <c r="A5" s="12" t="s">
        <v>105</v>
      </c>
      <c r="B5" s="6" t="str">
        <f>IFERROR(__xludf.DUMMYFUNCTION("IFERROR(REGEXEXTRACT(A5, ""author *= *""""([^""""]+)""""""),REGEXEXTRACT(A5, ""author *= *\{+([^\d]+)\}+""))"),"Gupta, Pankaj  and
      Andrassy, Bernt  and
      Sch{\""u}tze, Hinrich")</f>
        <v>Gupta, Pankaj  and
      Andrassy, Bernt  and
      Sch{\"u}tze, Hinrich</v>
      </c>
      <c r="C5" s="7" t="str">
        <f>IFERROR(__xludf.DUMMYFUNCTION("REGEXEXTRACT(A5, ""title *= *""""([^""""]+)"""""")"),"Replicated {S}iamese {LSTM} in Ticketing System for Similarity Learning and Retrieval in Asymmetric Texts")</f>
        <v>Replicated {S}iamese {LSTM} in Ticketing System for Similarity Learning and Retrieval in Asymmetric Texts</v>
      </c>
      <c r="D5" s="6" t="str">
        <f>IFERROR(__xludf.DUMMYFUNCTION("IFERROR(REGEXEXTRACT(A5, ""journal *= *""""+([^""""]*)""""""),REGEXEXTRACT(A5, ""booktitle *= *""""+([^""""]*)""""""))"),"Proceedings of the Third Workshop on Semantic Deep Learning")</f>
        <v>Proceedings of the Third Workshop on Semantic Deep Learning</v>
      </c>
      <c r="E5" s="6" t="str">
        <f>IFERROR(__xludf.DUMMYFUNCTION("REGEXEXTRACT(A5, ""year *= *""""([^""""]+)"""""")"),"2018")</f>
        <v>2018</v>
      </c>
    </row>
    <row r="6">
      <c r="A6" s="12" t="s">
        <v>106</v>
      </c>
      <c r="B6" s="6" t="str">
        <f>IFERROR(__xludf.DUMMYFUNCTION("IFERROR(REGEXEXTRACT(A6, ""author *= *""""([^""""]+)""""""),REGEXEXTRACT(A6, ""author *= *\{+([^\d]+)\}+""))"),"Gupta, Pankaj  and
      Rajaram, Subburam  and
      Sch{\""u}tze, Hinrich  and
      Andrassy, Bernt")</f>
        <v>Gupta, Pankaj  and
      Rajaram, Subburam  and
      Sch{\"u}tze, Hinrich  and
      Andrassy, Bernt</v>
      </c>
      <c r="C6" s="7" t="str">
        <f>IFERROR(__xludf.DUMMYFUNCTION("REGEXEXTRACT(A6, ""title *= *""""([^""""]+)"""""")"),"Deep Temporal-Recurrent-Replicated-Softmax for Topical Trends over Time")</f>
        <v>Deep Temporal-Recurrent-Replicated-Softmax for Topical Trends over Time</v>
      </c>
      <c r="D6" s="6" t="str">
        <f>IFERROR(__xludf.DUMMYFUNCTION("IFERROR(REGEXEXTRACT(A6, ""journal *= *""""+([^""""]*)""""""),REGEXEXTRACT(A6, ""booktitle *= *""""+([^""""]*)""""""))"),"Proceedings of the 2018 Conference of the North {A}merican Chapter of the Association for Computational Linguistics: Human Language Technologies, Volume 1 (Long Papers)")</f>
        <v>Proceedings of the 2018 Conference of the North {A}merican Chapter of the Association for Computational Linguistics: Human Language Technologies, Volume 1 (Long Papers)</v>
      </c>
      <c r="E6" s="6" t="str">
        <f>IFERROR(__xludf.DUMMYFUNCTION("REGEXEXTRACT(A6, ""year *= *""""([^""""]+)"""""")"),"2018")</f>
        <v>2018</v>
      </c>
    </row>
    <row r="7">
      <c r="A7" s="12" t="s">
        <v>107</v>
      </c>
      <c r="B7" s="6" t="str">
        <f>IFERROR(__xludf.DUMMYFUNCTION("IFERROR(REGEXEXTRACT(A7, ""author *= *""""([^""""]+)""""""),REGEXEXTRACT(A7, ""author *= *\{+([^\d]+)\}+""))"),"Teruel, Milagro  and
      Cardellino, Cristian  and
      Cardellino, Fernando  and
      Alonso Alemany, Laura  and
      Villata, Serena")</f>
        <v>Teruel, Milagro  and
      Cardellino, Cristian  and
      Cardellino, Fernando  and
      Alonso Alemany, Laura  and
      Villata, Serena</v>
      </c>
      <c r="C7" s="7" t="str">
        <f>IFERROR(__xludf.DUMMYFUNCTION("REGEXEXTRACT(A7, ""title *= *""""([^""""]+)"""""")"),"Increasing Argument Annotation Reproducibility by Using Inter-annotator Agreement to Improve Guidelines")</f>
        <v>Increasing Argument Annotation Reproducibility by Using Inter-annotator Agreement to Improve Guidelines</v>
      </c>
      <c r="D7" s="6" t="str">
        <f>IFERROR(__xludf.DUMMYFUNCTION("IFERROR(REGEXEXTRACT(A7, ""journal *= *""""+([^""""]*)""""""),REGEXEXTRACT(A7, ""booktitle *= *""""+([^""""]*)""""""))"),"Proceedings of the Eleventh International Conference on Language Resources and Evaluation ({LREC} 2018)")</f>
        <v>Proceedings of the Eleventh International Conference on Language Resources and Evaluation ({LREC} 2018)</v>
      </c>
      <c r="E7" s="6" t="str">
        <f>IFERROR(__xludf.DUMMYFUNCTION("REGEXEXTRACT(A7, ""year *= *""""([^""""]+)"""""")"),"2018")</f>
        <v>2018</v>
      </c>
    </row>
    <row r="8">
      <c r="A8" s="12" t="s">
        <v>108</v>
      </c>
      <c r="B8" s="6" t="str">
        <f>IFERROR(__xludf.DUMMYFUNCTION("IFERROR(REGEXEXTRACT(A8, ""author *= *""""([^""""]+)""""""),REGEXEXTRACT(A8, ""author *= *\{+([^\d]+)\}+""))"),"Kang, Juyeon  and
      Park, Jungyeul")</f>
        <v>Kang, Juyeon  and
      Park, Jungyeul</v>
      </c>
      <c r="C8" s="7" t="str">
        <f>IFERROR(__xludf.DUMMYFUNCTION("REGEXEXTRACT(A8, ""title *= *""""([^""""]+)"""""")"),"Data Anonymization for Requirements Quality Analysis: a Reproducible Automatic Error Detection Task")</f>
        <v>Data Anonymization for Requirements Quality Analysis: a Reproducible Automatic Error Detection Task</v>
      </c>
      <c r="D8" s="6" t="str">
        <f>IFERROR(__xludf.DUMMYFUNCTION("IFERROR(REGEXEXTRACT(A8, ""journal *= *""""+([^""""]*)""""""),REGEXEXTRACT(A8, ""booktitle *= *""""+([^""""]*)""""""))"),"Proceedings of the Eleventh International Conference on Language Resources and Evaluation ({LREC} 2018)")</f>
        <v>Proceedings of the Eleventh International Conference on Language Resources and Evaluation ({LREC} 2018)</v>
      </c>
      <c r="E8" s="6" t="str">
        <f>IFERROR(__xludf.DUMMYFUNCTION("REGEXEXTRACT(A8, ""year *= *""""([^""""]+)"""""")"),"2018")</f>
        <v>2018</v>
      </c>
    </row>
    <row r="9">
      <c r="A9" s="12" t="s">
        <v>109</v>
      </c>
      <c r="B9" s="6" t="str">
        <f>IFERROR(__xludf.DUMMYFUNCTION("IFERROR(REGEXEXTRACT(A9, ""author *= *""""([^""""]+)""""""),REGEXEXTRACT(A9, ""author *= *\{+([^\d]+)\}+""))"),"Kabdolov, Olzhas  and
      Assylbekov, Zhenisbek  and
      Takhanov, Rustem")</f>
        <v>Kabdolov, Olzhas  and
      Assylbekov, Zhenisbek  and
      Takhanov, Rustem</v>
      </c>
      <c r="C9" s="7" t="str">
        <f>IFERROR(__xludf.DUMMYFUNCTION("REGEXEXTRACT(A9, ""title *= *""""([^""""]+)"""""")"),"Reproducing and Regularizing the {SCRN} Model")</f>
        <v>Reproducing and Regularizing the {SCRN} Model</v>
      </c>
      <c r="D9" s="6" t="str">
        <f>IFERROR(__xludf.DUMMYFUNCTION("IFERROR(REGEXEXTRACT(A9, ""journal *= *""""+([^""""]*)""""""),REGEXEXTRACT(A9, ""booktitle *= *""""+([^""""]*)""""""))"),"Proceedings of the 27th International Conference on Computational Linguistics")</f>
        <v>Proceedings of the 27th International Conference on Computational Linguistics</v>
      </c>
      <c r="E9" s="6" t="str">
        <f>IFERROR(__xludf.DUMMYFUNCTION("REGEXEXTRACT(A9, ""year *= *""""([^""""]+)"""""")"),"2018")</f>
        <v>2018</v>
      </c>
    </row>
    <row r="10">
      <c r="A10" s="12" t="s">
        <v>110</v>
      </c>
      <c r="B10" s="6" t="str">
        <f>IFERROR(__xludf.DUMMYFUNCTION("IFERROR(REGEXEXTRACT(A10, ""author *= *""""([^""""]+)""""""),REGEXEXTRACT(A10, ""author *= *\{+([^\d]+)\}+""))"),"Parish-Morris, Julia")</f>
        <v>Parish-Morris, Julia</v>
      </c>
      <c r="C10" s="7" t="str">
        <f>IFERROR(__xludf.DUMMYFUNCTION("REGEXEXTRACT(A10, ""title *= *""""([^""""]+)"""""")"),"Computational Linguistics for Enhancing Scientific Reproducibility and Reducing Healthcare Inequities")</f>
        <v>Computational Linguistics for Enhancing Scientific Reproducibility and Reducing Healthcare Inequities</v>
      </c>
      <c r="D10" s="6" t="str">
        <f>IFERROR(__xludf.DUMMYFUNCTION("IFERROR(REGEXEXTRACT(A10, ""journal *= *""""+([^""""]*)""""""),REGEXEXTRACT(A10, ""booktitle *= *""""+([^""""]*)""""""))"),"Proceedings of the Sixth Workshop on Computational Linguistics and Clinical Psychology")</f>
        <v>Proceedings of the Sixth Workshop on Computational Linguistics and Clinical Psychology</v>
      </c>
      <c r="E10" s="6" t="str">
        <f>IFERROR(__xludf.DUMMYFUNCTION("REGEXEXTRACT(A10, ""year *= *""""([^""""]+)"""""")"),"2019")</f>
        <v>2019</v>
      </c>
      <c r="F10" s="6"/>
    </row>
  </sheetData>
  <drawing r:id="rId1"/>
</worksheet>
</file>